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0005" windowHeight="829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2">#REF!</definedName>
    <definedName name="_усл_" localSheetId="3">#REF!</definedName>
    <definedName name="_усл_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">#REF!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 localSheetId="1">Ф2!$8:$9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2">#N/A</definedName>
    <definedName name="Макрос1" localSheetId="3">Ф4!Макрос1</definedName>
    <definedName name="Макрос1">#N/A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1">Ф2!$A$1:$G$96</definedName>
    <definedName name="_xlnm.Print_Area" localSheetId="2">Ф3!$A$1:$D$63</definedName>
    <definedName name="_xlnm.Print_Area" localSheetId="3">Ф4!$A$1:$N$62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2">#N/A</definedName>
    <definedName name="прил14_нов" localSheetId="3">Ф4!прил14_нов</definedName>
    <definedName name="прил14_нов">#N/A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2">#REF!</definedName>
    <definedName name="ф2" localSheetId="3">#REF!</definedName>
    <definedName name="ф2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62913"/>
</workbook>
</file>

<file path=xl/calcChain.xml><?xml version="1.0" encoding="utf-8"?>
<calcChain xmlns="http://schemas.openxmlformats.org/spreadsheetml/2006/main">
  <c r="K48" i="4" l="1"/>
  <c r="K43" i="4"/>
  <c r="D49" i="4"/>
  <c r="I43" i="4"/>
  <c r="C26" i="3" l="1"/>
  <c r="C20" i="3"/>
  <c r="C49" i="3"/>
  <c r="C48" i="3"/>
  <c r="C45" i="3"/>
  <c r="C39" i="3"/>
  <c r="C36" i="3"/>
  <c r="C35" i="3"/>
  <c r="C34" i="3"/>
  <c r="C31" i="3"/>
  <c r="C29" i="3"/>
  <c r="C28" i="3"/>
  <c r="C25" i="3"/>
  <c r="C24" i="3"/>
  <c r="C23" i="3"/>
  <c r="C22" i="3"/>
  <c r="C21" i="3"/>
  <c r="C17" i="3"/>
  <c r="C16" i="3"/>
  <c r="C15" i="3"/>
  <c r="C14" i="3"/>
  <c r="C13" i="3"/>
  <c r="C12" i="3"/>
  <c r="C11" i="3"/>
  <c r="C37" i="3" l="1"/>
  <c r="F60" i="2"/>
  <c r="F52" i="2"/>
  <c r="F40" i="2"/>
  <c r="E16" i="1"/>
  <c r="E36" i="1"/>
  <c r="I11" i="4" l="1"/>
  <c r="I42" i="4" l="1"/>
  <c r="G38" i="4"/>
  <c r="I38" i="4" s="1"/>
  <c r="K38" i="4" s="1"/>
  <c r="K34" i="4"/>
  <c r="G33" i="4"/>
  <c r="G49" i="4" s="1"/>
  <c r="F33" i="4"/>
  <c r="E33" i="4"/>
  <c r="E49" i="4" s="1"/>
  <c r="D33" i="4"/>
  <c r="C33" i="4"/>
  <c r="K23" i="4"/>
  <c r="I23" i="4"/>
  <c r="K22" i="4"/>
  <c r="I22" i="4"/>
  <c r="G18" i="4"/>
  <c r="I18" i="4" s="1"/>
  <c r="K18" i="4" s="1"/>
  <c r="K14" i="4"/>
  <c r="H13" i="4"/>
  <c r="G13" i="4"/>
  <c r="G29" i="4" s="1"/>
  <c r="F13" i="4"/>
  <c r="E13" i="4"/>
  <c r="D13" i="4"/>
  <c r="C13" i="4"/>
  <c r="C29" i="4" s="1"/>
  <c r="K11" i="4"/>
  <c r="K13" i="4" s="1"/>
  <c r="D46" i="3"/>
  <c r="C46" i="3"/>
  <c r="D37" i="3"/>
  <c r="D18" i="3"/>
  <c r="D30" i="3" s="1"/>
  <c r="D32" i="3" s="1"/>
  <c r="C18" i="3"/>
  <c r="C30" i="3" l="1"/>
  <c r="C32" i="3" s="1"/>
  <c r="C47" i="3" s="1"/>
  <c r="C51" i="3" s="1"/>
  <c r="K42" i="4"/>
  <c r="C49" i="4"/>
  <c r="I13" i="4"/>
  <c r="D47" i="3"/>
  <c r="D51" i="3" s="1"/>
  <c r="F10" i="2" l="1"/>
  <c r="E63" i="1" l="1"/>
  <c r="E68" i="1" s="1"/>
  <c r="F63" i="1"/>
  <c r="H31" i="4" s="1"/>
  <c r="H33" i="4" s="1"/>
  <c r="F52" i="1"/>
  <c r="E52" i="1"/>
  <c r="F36" i="1"/>
  <c r="F16" i="1"/>
  <c r="E70" i="1" l="1"/>
  <c r="F68" i="1"/>
  <c r="F70" i="1" s="1"/>
  <c r="I31" i="4"/>
  <c r="K31" i="4" s="1"/>
  <c r="K33" i="4" s="1"/>
  <c r="F68" i="2"/>
  <c r="G52" i="2"/>
  <c r="G40" i="2"/>
  <c r="F38" i="2"/>
  <c r="G10" i="2"/>
  <c r="G68" i="2" l="1"/>
  <c r="I33" i="4"/>
  <c r="F70" i="2"/>
  <c r="F74" i="2" s="1"/>
  <c r="F77" i="2" s="1"/>
  <c r="G38" i="2"/>
  <c r="G70" i="2" l="1"/>
  <c r="G74" i="2" s="1"/>
  <c r="G77" i="2" s="1"/>
  <c r="G81" i="2" s="1"/>
  <c r="G83" i="2" s="1"/>
  <c r="H20" i="4"/>
  <c r="H21" i="4" s="1"/>
  <c r="H29" i="4" s="1"/>
  <c r="F81" i="2"/>
  <c r="F83" i="2" s="1"/>
  <c r="H40" i="4"/>
  <c r="H41" i="4" s="1"/>
  <c r="H49" i="4" s="1"/>
  <c r="I49" i="4" s="1"/>
  <c r="I41" i="4" l="1"/>
  <c r="K41" i="4" s="1"/>
  <c r="K49" i="4" s="1"/>
  <c r="I29" i="4"/>
  <c r="I21" i="4"/>
  <c r="K21" i="4" s="1"/>
  <c r="K29" i="4" s="1"/>
</calcChain>
</file>

<file path=xl/sharedStrings.xml><?xml version="1.0" encoding="utf-8"?>
<sst xmlns="http://schemas.openxmlformats.org/spreadsheetml/2006/main" count="316" uniqueCount="257">
  <si>
    <t xml:space="preserve">Бухгалтерский баланс			</t>
  </si>
  <si>
    <t xml:space="preserve">Акционерное общество "Ипотечная организация "Казахстанская ипотечная компания"			</t>
  </si>
  <si>
    <t xml:space="preserve">(полное наименование организации)			</t>
  </si>
  <si>
    <t>по состоянию на</t>
  </si>
  <si>
    <t>(в тыс. тенге)</t>
  </si>
  <si>
    <t>Наименование статьи</t>
  </si>
  <si>
    <t>Код строки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</si>
  <si>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</si>
  <si>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</si>
  <si>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</si>
  <si>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</si>
  <si>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</si>
  <si>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</si>
  <si>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</si>
  <si>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Производные  финансовые инструменты</t>
  </si>
  <si>
    <t>Дебиторская задолженность</t>
  </si>
  <si>
    <t>Комиссионные вознаграждения</t>
  </si>
  <si>
    <t>Операция "обратное РЕПО"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</si>
  <si>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</si>
  <si>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</si>
  <si>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(микрокредиты)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</si>
  <si>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</si>
  <si>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</si>
  <si>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</si>
  <si>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</si>
  <si>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</si>
  <si>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</si>
  <si>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</si>
  <si>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</si>
  <si>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</si>
  <si>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</si>
  <si>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</si>
  <si>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>Вклады привлеченные</t>
  </si>
  <si>
    <t>Выпущенные долговые ценные бумаги</t>
  </si>
  <si>
    <t>Операция "РЕПО"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</si>
  <si>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</si>
  <si>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</si>
  <si>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</si>
  <si>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</si>
  <si>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</si>
  <si>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</si>
  <si>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</si>
  <si>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</si>
  <si>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</si>
  <si>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</si>
  <si>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</si>
  <si>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  простые акции</t>
  </si>
  <si>
    <t xml:space="preserve">   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</si>
  <si>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</si>
  <si>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</si>
  <si>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</si>
  <si>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</si>
  <si>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Нераспределенная прибыль (непокрытый убыток):</t>
  </si>
  <si>
    <t>предыдущих лет</t>
  </si>
  <si>
    <t>отчетного периода</t>
  </si>
  <si>
    <t xml:space="preserve">Итого капитал: </t>
  </si>
  <si>
    <t>Итого капитал и обязательства (стр.35+стр.43)</t>
  </si>
  <si>
    <t>Отчет о прибылях и убытках</t>
  </si>
  <si>
    <t>АО "Ипотечная организация "Казахстанская ипотечная компания"</t>
  </si>
  <si>
    <t>(полное наименование организации)</t>
  </si>
  <si>
    <t>( в тысячах тенге)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</si>
  <si>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</si>
  <si>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</si>
  <si>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</si>
  <si>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</si>
  <si>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</si>
  <si>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предоставленным займам (микрокредитам)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</si>
  <si>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</si>
  <si>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</si>
  <si>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</si>
  <si>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</si>
  <si>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</si>
  <si>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</si>
  <si>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</si>
  <si>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</si>
  <si>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</si>
  <si>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</si>
  <si>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</si>
  <si>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</si>
  <si>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</si>
  <si>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</si>
  <si>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</si>
  <si>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</si>
  <si>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</si>
  <si>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</si>
  <si>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</si>
  <si>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</si>
  <si>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</si>
  <si>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</si>
  <si>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</si>
  <si>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в том числе::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</si>
  <si>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</si>
  <si>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</si>
  <si>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</si>
  <si>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</si>
  <si>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</si>
  <si>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</si>
  <si>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</si>
  <si>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</si>
  <si>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</si>
  <si>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Прочие доходы</t>
  </si>
  <si>
    <t>Итого доходов (сумма строк с 1 по 10)</t>
  </si>
  <si>
    <t>Расходы, связанные с выплатой вознаграждения</t>
  </si>
  <si>
    <t>по привлеченным вкладам</t>
  </si>
  <si>
    <t>12.1</t>
  </si>
  <si>
    <t>по полученным займам</t>
  </si>
  <si>
    <t>12.2</t>
  </si>
  <si>
    <t>по полученной финансовой аренде</t>
  </si>
  <si>
    <t>12.3</t>
  </si>
  <si>
    <t>по выпущенным ценным бумагам</t>
  </si>
  <si>
    <t>12.4</t>
  </si>
  <si>
    <t>по операциям «РЕПО»</t>
  </si>
  <si>
    <t>12.5</t>
  </si>
  <si>
    <t>прочие расходы, связанные с выплатой вознаграждения</t>
  </si>
  <si>
    <t>12.6</t>
  </si>
  <si>
    <t>Комиссионные расходы</t>
  </si>
  <si>
    <t>вознаграждение управляющему агенту</t>
  </si>
  <si>
    <t>13.1</t>
  </si>
  <si>
    <t>вознаграждение за кастодиальное обслуживание</t>
  </si>
  <si>
    <t>13.2</t>
  </si>
  <si>
    <t>Расходы, по банковской и иной деятельности, не связанные с выплатой вознаграждения</t>
  </si>
  <si>
    <t xml:space="preserve">расходы от осуществления переводных операций		</t>
  </si>
  <si>
    <t>14.1</t>
  </si>
  <si>
    <t xml:space="preserve">расходы от осуществления клиринговых операций		</t>
  </si>
  <si>
    <t>14.2</t>
  </si>
  <si>
    <t xml:space="preserve">расходы от осуществления кассовых операций		</t>
  </si>
  <si>
    <t>14.3</t>
  </si>
  <si>
    <t>расходы от осуществления сейфовых операций</t>
  </si>
  <si>
    <t>14.4</t>
  </si>
  <si>
    <t>расходы от осуществления инкассации</t>
  </si>
  <si>
    <t>14.5</t>
  </si>
  <si>
    <t>Расходы по созданию резервов на возможные потери по операциям</t>
  </si>
  <si>
    <t>Операционные расходы</t>
  </si>
  <si>
    <t>расходы на оплату труда и командировочные</t>
  </si>
  <si>
    <t>16.1</t>
  </si>
  <si>
    <t>амортизационные отчисления</t>
  </si>
  <si>
    <t>16.2</t>
  </si>
  <si>
    <t>расходы на материалы</t>
  </si>
  <si>
    <t>16.3</t>
  </si>
  <si>
    <t>расходы по уплате налогов и других обязательных платежей в бюджет, за исключением корпоративного подоходного налога</t>
  </si>
  <si>
    <t>16.4</t>
  </si>
  <si>
    <t>Расходы от реализации или безвозмездной передачи активов</t>
  </si>
  <si>
    <t>Прочие расходы</t>
  </si>
  <si>
    <t>Итого расходов (сумма строк с 12 по 18)</t>
  </si>
  <si>
    <t>Чистая прибыль (убыток) до уплаты корпоративного подоходного налога (стр. 11 - стр. 19)</t>
  </si>
  <si>
    <t>Корпоративный подоходный налог</t>
  </si>
  <si>
    <t>Чистая прибыль (убыток) после уплаты корпоративного подоходного налога (стр.20 - стр.21)</t>
  </si>
  <si>
    <t>Прибыль (убыток) от прекращенной деятельности</t>
  </si>
  <si>
    <t>Итого чистая прибыль (убыток) за период (стр.22+/- стр.23)</t>
  </si>
  <si>
    <t>Прочий совокупный доход</t>
  </si>
  <si>
    <t xml:space="preserve">Резерв по переоценке активов, имеющихся в наличии для продажи		</t>
  </si>
  <si>
    <t xml:space="preserve">Прочий совокупный доход, за вычетом налога		</t>
  </si>
  <si>
    <t>Приложение 14 
к Правилам представления финансовой 
отчетности финансовыми организациями, 
микрофинансовыми организациями</t>
  </si>
  <si>
    <t>Приложение 16 
к Правилам представления финансовой 
отчетности финансовыми организациями, 
микрофинансовыми организациями</t>
  </si>
  <si>
    <t>на 01.01.2020г.</t>
  </si>
  <si>
    <t xml:space="preserve">Инвестиционные ценные бумаги: </t>
  </si>
  <si>
    <t>оцениваемые по справедливой стоимости, изменения которой отражаются в составе прибыли или убытков за период</t>
  </si>
  <si>
    <t>оцениваемые по амортизируемой стоимости</t>
  </si>
  <si>
    <t>Форма № 3</t>
  </si>
  <si>
    <t>Отчет о движении денежных средств (прямой метод)</t>
  </si>
  <si>
    <t>Акционерное общество "Ипотечная организация "Казахстанская Ипотечная Компания"</t>
  </si>
  <si>
    <t>(полное наименование ипотечной организации)</t>
  </si>
  <si>
    <t>(в тысячах тенге)</t>
  </si>
  <si>
    <t>Примечание</t>
  </si>
  <si>
    <t>За аналогичный период с начала предыдущего года (с нарастающим итогом)               (пересчитано)</t>
  </si>
  <si>
    <t>ДВИЖЕНИЕ ДЕНЕЖНЫХ СРЕДСТВ ОТ ОПЕРАЦИОННОЙ ДЕЯТЕЛЬНОСТИ</t>
  </si>
  <si>
    <t xml:space="preserve"> 1 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</si>
  <si>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</si>
  <si>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</si>
  <si>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</si>
  <si>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</si>
  <si>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</si>
  <si>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</si>
  <si>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</si>
  <si>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 9</t>
  </si>
  <si>
    <t>(Увеличение) уменьшение операционных активов</t>
  </si>
  <si>
    <t> 10</t>
  </si>
  <si>
    <t>Счета и депозиты в банках и прочих финансовых институтах</t>
  </si>
  <si>
    <t>Финансовые активы, учитываемые по справедливой стоимости через прибыль или убыток</t>
  </si>
  <si>
    <t>Кредиты, выданные клиентам</t>
  </si>
  <si>
    <t>Дебиторская задолженность по финансовой аренде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</si>
  <si>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</si>
  <si>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</si>
  <si>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</si>
  <si>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>Субсидии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</si>
  <si>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</si>
  <si>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</si>
  <si>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</si>
  <si>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</si>
  <si>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Покупка и продажа финансовых активов, учитываемых по амортизированной стоимости</t>
  </si>
  <si>
    <t xml:space="preserve">Покупка и продажа основных средств и нематериальных активов </t>
  </si>
  <si>
    <t>Покупка и продажа инвестиционной собственности</t>
  </si>
  <si>
    <t>Поступление/(выбытие)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</si>
  <si>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</si>
  <si>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</si>
  <si>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</si>
  <si>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субординированного долга</t>
  </si>
  <si>
    <t>Поступления от выпущенных долговых ценных бумаг</t>
  </si>
  <si>
    <t>Погашение прочих привлеченных средств</t>
  </si>
  <si>
    <t>Эмиссия обыкновенных акций</t>
  </si>
  <si>
    <t>Дивиденды выплаченные</t>
  </si>
  <si>
    <t>Поступление (выбытие) денежных средств от финансовой деятельности</t>
  </si>
  <si>
    <t>Чистое увеличение/(уменьшение ) денежных средств и их эквивалентов</t>
  </si>
  <si>
    <t>Влияние изменений валютных курсов на величину денежных средств и их эквивалентов</t>
  </si>
  <si>
    <t>Влияние изменений резерва под обесценение на денежные средства и их эквиваленты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</si>
  <si>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</si>
  <si>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</si>
  <si>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>Главный бухгалтер                ____________________ Тоқтарқожа А.Т.</t>
  </si>
  <si>
    <t>телефон: 344-12-22 вн.1322</t>
  </si>
  <si>
    <t>Место для печати</t>
  </si>
  <si>
    <t>Форма № 4</t>
  </si>
  <si>
    <t>Отчет об изменениях в капитале</t>
  </si>
  <si>
    <t>Символ</t>
  </si>
  <si>
    <t>Капитал родительской организации</t>
  </si>
  <si>
    <t>Доля меньшинства</t>
  </si>
  <si>
    <t>Итого капитал</t>
  </si>
  <si>
    <t>Дополнительный капитал</t>
  </si>
  <si>
    <t>Нераспределенная прибыль (убыток)</t>
  </si>
  <si>
    <t>Всего</t>
  </si>
  <si>
    <t xml:space="preserve">Сальдо на начало предыдущего периода   </t>
  </si>
  <si>
    <t xml:space="preserve">Изменения в учетной политике и  корректировка ошибок </t>
  </si>
  <si>
    <t>Пересчитанное сальдо на начало предыдущего периода</t>
  </si>
  <si>
    <t xml:space="preserve">Переоценка основных средств             
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</si>
  <si>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</si>
  <si>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</si>
  <si>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</si>
  <si>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</si>
  <si>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предыдущих лет</t>
  </si>
  <si>
    <t xml:space="preserve">Прибыль (убыток) за период   </t>
  </si>
  <si>
    <t>Всего прибыль (убыток) за период</t>
  </si>
  <si>
    <t xml:space="preserve">Дивиденды </t>
  </si>
  <si>
    <t>Эмиссия акций</t>
  </si>
  <si>
    <t>Выкупленные акции</t>
  </si>
  <si>
    <t>Внутренние переводы, в том числе: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</si>
  <si>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</si>
  <si>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</si>
  <si>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</si>
  <si>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конец предыдущего периода</t>
  </si>
  <si>
    <t>Сальдо на начало отчетного периода</t>
  </si>
  <si>
    <t>Пересчитанное сальдо на начало отчетного периода</t>
  </si>
  <si>
    <t>Сальдо на конец отчетного периода</t>
  </si>
  <si>
    <t xml:space="preserve"> </t>
  </si>
  <si>
    <t>33.1</t>
  </si>
  <si>
    <t>33.2</t>
  </si>
  <si>
    <t>38.1</t>
  </si>
  <si>
    <t>38.2</t>
  </si>
  <si>
    <t>Балансовая стоимость на одну акцию,    в тенге</t>
  </si>
  <si>
    <t>41</t>
  </si>
  <si>
    <t>Базовая и разводненная прибыль на акцию</t>
  </si>
  <si>
    <t>01 октября 2020 года</t>
  </si>
  <si>
    <t>по состоянию на 01 октября 2020 года</t>
  </si>
  <si>
    <t xml:space="preserve"> по состоянию на "01" октября 2020 года</t>
  </si>
  <si>
    <t>на 01.10.2020г.</t>
  </si>
  <si>
    <t>Заместитель Председателя Правления       _____________________ Сагимкулова Б.Д.</t>
  </si>
  <si>
    <t>Исполнитель                            ____________________Сарсебаева А.О.</t>
  </si>
  <si>
    <t>2.1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</si>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</sst>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9">
    <numFmt numFmtId="164" formatCode="_-* #,##0.00_-;\-* #,##0.00_-;_-* &quot;-&quot;??_-;_-@_-"/>
    <numFmt numFmtId="165" formatCode="#,##0_);\(#,##0\);0_)"/>
    <numFmt numFmtId="166" formatCode="_-#,##0_-;\(#,##0\);_-\ \ &quot;-&quot;_-;_-@_-"/>
    <numFmt numFmtId="167" formatCode="_-#,##0.00_-;\(#,##0.00\);_-\ \ &quot;-&quot;_-;_-@_-"/>
    <numFmt numFmtId="168" formatCode="mmm/dd/yyyy;_-\ &quot;N/A&quot;_-;_-\ &quot;-&quot;_-"/>
    <numFmt numFmtId="169" formatCode="mmm/yyyy;_-\ &quot;N/A&quot;_-;_-\ &quot;-&quot;_-"/>
    <numFmt numFmtId="170" formatCode="_-#,##0%_-;\(#,##0%\);_-\ &quot;-&quot;_-"/>
    <numFmt numFmtId="171" formatCode="_-#,###,_-;\(#,###,\);_-\ \ &quot;-&quot;_-;_-@_-"/>
    <numFmt numFmtId="172" formatCode="_-#,###.00,_-;\(#,###.00,\);_-\ \ &quot;-&quot;_-;_-@_-"/>
    <numFmt numFmtId="173" formatCode="_-#0&quot;.&quot;0,_-;\(#0&quot;.&quot;0,\);_-\ \ &quot;-&quot;_-;_-@_-"/>
    <numFmt numFmtId="174" formatCode="_-#0&quot;.&quot;0000_-;\(#0&quot;.&quot;0000\);_-\ \ &quot;-&quot;_-;_-@_-"/>
    <numFmt numFmtId="175" formatCode="&quot;$&quot;#,##0_);\(&quot;$&quot;#,##0\)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(* #,##0.00_);_(* \(#,##0.00\);_(* &quot;-&quot;??_);_(@_)"/>
    <numFmt numFmtId="191" formatCode="_-* #,##0.00_р_._-;\-* #,##0.00_р_._-;_-* &quot;-&quot;??_р_._-;_-@_-"/>
    <numFmt numFmtId="192" formatCode="_._.* \(#,##0\)_%;_._.* #,##0_)_%;_._.* 0_)_%;_._.@_)_%"/>
    <numFmt numFmtId="193" formatCode="_._.&quot;$&quot;* \(#,##0\)_%;_._.&quot;$&quot;* #,##0_)_%;_._.&quot;$&quot;* 0_)_%;_._.@_)_%"/>
    <numFmt numFmtId="194" formatCode="* \(#,##0\);* #,##0_);&quot;-&quot;??_);@"/>
    <numFmt numFmtId="195" formatCode="&quot;$&quot;* #,##0_)_%;&quot;$&quot;* \(#,##0\)_%;&quot;$&quot;* &quot;-&quot;??_)_%;@_)_%"/>
    <numFmt numFmtId="196" formatCode="_._.&quot;$&quot;* #,##0.0_)_%;_._.&quot;$&quot;* \(#,##0.0\)_%"/>
    <numFmt numFmtId="197" formatCode="&quot;$&quot;* #,##0.0_)_%;&quot;$&quot;* \(#,##0.0\)_%;&quot;$&quot;* \ .0_)_%"/>
    <numFmt numFmtId="198" formatCode="_._.&quot;$&quot;* #,##0.00_)_%;_._.&quot;$&quot;* \(#,##0.00\)_%"/>
    <numFmt numFmtId="199" formatCode="&quot;$&quot;* #,##0.00_)_%;&quot;$&quot;* \(#,##0.00\)_%;&quot;$&quot;* \ .00_)_%"/>
    <numFmt numFmtId="200" formatCode="_._.&quot;$&quot;* #,##0.000_)_%;_._.&quot;$&quot;* \(#,##0.000\)_%"/>
    <numFmt numFmtId="201" formatCode="&quot;$&quot;* #,##0.000_)_%;&quot;$&quot;* \(#,##0.000\)_%;&quot;$&quot;* \ .000_)_%"/>
    <numFmt numFmtId="202" formatCode="mmmm\ d\,\ yyyy"/>
    <numFmt numFmtId="203" formatCode="* #,##0_);* \(#,##0\);&quot;-&quot;??_);@"/>
    <numFmt numFmtId="204" formatCode="_-* #,##0.00[$€-1]_-;\-* #,##0.00[$€-1]_-;_-* &quot;-&quot;??[$€-1]_-"/>
    <numFmt numFmtId="205" formatCode="#,##0\ \ ;\(#,##0\)\ ;\—\ \ \ \ "/>
    <numFmt numFmtId="206" formatCode="&quot;$&quot;#,##0\ ;\-&quot;$&quot;#,##0"/>
    <numFmt numFmtId="207" formatCode="&quot;$&quot;#,##0.00\ ;\(&quot;$&quot;#,##0.00\)"/>
    <numFmt numFmtId="208" formatCode="mmm/dd"/>
    <numFmt numFmtId="209" formatCode="_-* #,##0\ _đ_._-;\-* #,##0\ _đ_._-;_-* &quot;-&quot;\ _đ_._-;_-@_-"/>
    <numFmt numFmtId="210" formatCode="_(* #,##0_);_(* \(#,##0\);_(* &quot;-&quot;_);_(@_)"/>
    <numFmt numFmtId="211" formatCode="0_)%;\(0\)%"/>
    <numFmt numFmtId="212" formatCode="_._._(* 0_)%;_._.* \(0\)%"/>
    <numFmt numFmtId="213" formatCode="_(0_)%;\(0\)%"/>
    <numFmt numFmtId="214" formatCode="0%_);\(0%\)"/>
    <numFmt numFmtId="215" formatCode="\60\4\7\:"/>
    <numFmt numFmtId="216" formatCode="_(0.0_)%;\(0.0\)%"/>
    <numFmt numFmtId="217" formatCode="_._._(* 0.0_)%;_._.* \(0.0\)%"/>
    <numFmt numFmtId="218" formatCode="_(0.00_)%;\(0.00\)%"/>
    <numFmt numFmtId="219" formatCode="_._._(* 0.00_)%;_._.* \(0.00\)%"/>
    <numFmt numFmtId="220" formatCode="_(0.000_)%;\(0.000\)%"/>
    <numFmt numFmtId="221" formatCode="_._._(* 0.000_)%;_._.* \(0.000\)%"/>
    <numFmt numFmtId="222" formatCode="mm/dd/yy"/>
    <numFmt numFmtId="223" formatCode="\ #,##0;[Red]\-#,##0"/>
    <numFmt numFmtId="224" formatCode="&quot;$&quot;#,\);\(&quot;$&quot;#,\)"/>
    <numFmt numFmtId="225" formatCode="&quot;$&quot;#,;\(&quot;$&quot;#,\)"/>
    <numFmt numFmtId="226" formatCode="#,##0;[Red]&quot;-&quot;#,##0"/>
    <numFmt numFmtId="227" formatCode="#,##0.00;[Red]&quot;-&quot;#,##0.00"/>
    <numFmt numFmtId="228" formatCode="#,##0\ &quot;kr&quot;;[Red]\-#,##0\ &quot;kr&quot;"/>
    <numFmt numFmtId="229" formatCode="#,##0.00\ &quot;kr&quot;;[Red]\-#,##0.00\ &quot;kr&quot;"/>
    <numFmt numFmtId="230" formatCode="_-* #,##0.00\ _T_L_-;\-* #,##0.00\ _T_L_-;_-* &quot;-&quot;??\ _T_L_-;_-@_-"/>
    <numFmt numFmtId="231" formatCode="_-* #,##0.00\ _р_._-;\-* #,##0.00\ _р_._-;_-* &quot;-&quot;??\ _р_._-;_-@_-"/>
    <numFmt numFmtId="232" formatCode="_-* #,##0_р_._-;\-* #,##0_р_._-;_-* &quot;-&quot;_р_._-;_-@_-"/>
  </numFmts>
  <fonts count="124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2"/>
    </font>
    <font>
      <b/>
      <sz val="10"/>
      <name val="Times New Roman"/>
      <family val="2"/>
    </font>
    <font>
      <b/>
      <sz val="8"/>
      <name val="Times New Roman"/>
      <family val="2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2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u/>
      <sz val="10"/>
      <name val="Times New Roman"/>
      <family val="1"/>
      <charset val="204"/>
    </font>
    <font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2"/>
      <name val="Times New Roman"/>
      <family val="1"/>
      <charset val="204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7">
    <xf numFmtId="0" fontId="0" fillId="0" borderId="0"/>
    <xf numFmtId="0" fontId="2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4" fillId="0" borderId="0"/>
    <xf numFmtId="49" fontId="12" fillId="0" borderId="0" applyProtection="0">
      <alignment horizontal="left"/>
    </xf>
    <xf numFmtId="49" fontId="12" fillId="0" borderId="0" applyProtection="0">
      <alignment horizontal="left"/>
    </xf>
    <xf numFmtId="49" fontId="12" fillId="0" borderId="0" applyProtection="0">
      <alignment horizontal="left"/>
    </xf>
    <xf numFmtId="49" fontId="12" fillId="0" borderId="0" applyProtection="0">
      <alignment horizontal="left"/>
    </xf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14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7" fillId="0" borderId="0"/>
    <xf numFmtId="0" fontId="25" fillId="0" borderId="0"/>
    <xf numFmtId="0" fontId="25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5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8" fillId="0" borderId="0" applyBorder="0">
      <alignment shrinkToFit="1"/>
    </xf>
    <xf numFmtId="0" fontId="27" fillId="0" borderId="0"/>
    <xf numFmtId="0" fontId="25" fillId="0" borderId="0"/>
    <xf numFmtId="0" fontId="25" fillId="0" borderId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14" fillId="0" borderId="0"/>
    <xf numFmtId="0" fontId="14" fillId="0" borderId="0"/>
    <xf numFmtId="0" fontId="26" fillId="0" borderId="0"/>
    <xf numFmtId="0" fontId="25" fillId="0" borderId="0"/>
    <xf numFmtId="0" fontId="25" fillId="0" borderId="0"/>
    <xf numFmtId="0" fontId="23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166" fontId="12" fillId="0" borderId="0" applyFill="0" applyBorder="0" applyProtection="0">
      <alignment horizontal="right"/>
    </xf>
    <xf numFmtId="167" fontId="12" fillId="0" borderId="0" applyFill="0" applyBorder="0" applyProtection="0">
      <alignment horizontal="right"/>
    </xf>
    <xf numFmtId="168" fontId="30" fillId="0" borderId="0" applyFill="0" applyBorder="0" applyProtection="0">
      <alignment horizontal="center"/>
    </xf>
    <xf numFmtId="169" fontId="30" fillId="0" borderId="0" applyFill="0" applyBorder="0" applyProtection="0">
      <alignment horizontal="center"/>
    </xf>
    <xf numFmtId="170" fontId="31" fillId="0" borderId="0" applyFill="0" applyBorder="0" applyProtection="0">
      <alignment horizontal="right"/>
    </xf>
    <xf numFmtId="171" fontId="12" fillId="0" borderId="0" applyFill="0" applyBorder="0" applyProtection="0">
      <alignment horizontal="right"/>
    </xf>
    <xf numFmtId="172" fontId="12" fillId="0" borderId="0" applyFill="0" applyBorder="0" applyProtection="0">
      <alignment horizontal="right"/>
    </xf>
    <xf numFmtId="173" fontId="12" fillId="0" borderId="0" applyFill="0" applyBorder="0" applyProtection="0">
      <alignment horizontal="right"/>
    </xf>
    <xf numFmtId="174" fontId="12" fillId="0" borderId="0" applyFill="0" applyBorder="0" applyProtection="0">
      <alignment horizontal="right"/>
    </xf>
    <xf numFmtId="0" fontId="32" fillId="0" borderId="0"/>
    <xf numFmtId="0" fontId="33" fillId="0" borderId="0"/>
    <xf numFmtId="0" fontId="27" fillId="0" borderId="0">
      <protection locked="0"/>
    </xf>
    <xf numFmtId="2" fontId="34" fillId="0" borderId="0" applyNumberFormat="0" applyFill="0" applyBorder="0" applyAlignment="0" applyProtection="0"/>
    <xf numFmtId="2" fontId="35" fillId="0" borderId="0" applyNumberFormat="0" applyFill="0" applyBorder="0" applyAlignment="0" applyProtection="0"/>
    <xf numFmtId="0" fontId="36" fillId="4" borderId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6" borderId="0" applyNumberFormat="0" applyBorder="0" applyAlignment="0" applyProtection="0"/>
    <xf numFmtId="0" fontId="37" fillId="10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0" borderId="0" applyNumberFormat="0" applyBorder="0" applyAlignment="0" applyProtection="0"/>
    <xf numFmtId="0" fontId="38" fillId="12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6" borderId="0" applyNumberFormat="0" applyBorder="0" applyAlignment="0" applyProtection="0"/>
    <xf numFmtId="0" fontId="39" fillId="0" borderId="0">
      <alignment horizontal="right"/>
    </xf>
    <xf numFmtId="0" fontId="40" fillId="7" borderId="9" applyNumberFormat="0" applyFont="0" applyAlignment="0" applyProtection="0"/>
    <xf numFmtId="0" fontId="41" fillId="13" borderId="10" applyNumberFormat="0" applyAlignment="0" applyProtection="0"/>
    <xf numFmtId="0" fontId="42" fillId="0" borderId="0" applyNumberFormat="0" applyFill="0" applyBorder="0" applyAlignment="0" applyProtection="0"/>
    <xf numFmtId="175" fontId="43" fillId="0" borderId="11" applyAlignment="0" applyProtection="0"/>
    <xf numFmtId="0" fontId="44" fillId="14" borderId="0" applyNumberFormat="0" applyBorder="0" applyAlignment="0" applyProtection="0"/>
    <xf numFmtId="176" fontId="45" fillId="0" borderId="0" applyFill="0" applyBorder="0" applyAlignment="0"/>
    <xf numFmtId="177" fontId="46" fillId="0" borderId="0" applyFill="0" applyBorder="0" applyAlignment="0"/>
    <xf numFmtId="178" fontId="46" fillId="0" borderId="0" applyFill="0" applyBorder="0" applyAlignment="0"/>
    <xf numFmtId="179" fontId="47" fillId="0" borderId="0" applyFill="0" applyBorder="0" applyAlignment="0"/>
    <xf numFmtId="180" fontId="47" fillId="0" borderId="0" applyFill="0" applyBorder="0" applyAlignment="0"/>
    <xf numFmtId="181" fontId="46" fillId="0" borderId="0" applyFill="0" applyBorder="0" applyAlignment="0"/>
    <xf numFmtId="182" fontId="47" fillId="0" borderId="0" applyFill="0" applyBorder="0" applyAlignment="0"/>
    <xf numFmtId="177" fontId="46" fillId="0" borderId="0" applyFill="0" applyBorder="0" applyAlignment="0"/>
    <xf numFmtId="0" fontId="48" fillId="0" borderId="0" applyFill="0" applyBorder="0" applyProtection="0">
      <alignment horizontal="center"/>
      <protection locked="0"/>
    </xf>
    <xf numFmtId="0" fontId="49" fillId="0" borderId="12">
      <alignment horizont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3" fontId="14" fillId="0" borderId="0" applyFont="0" applyFill="0" applyBorder="0" applyAlignment="0" applyProtection="0"/>
    <xf numFmtId="181" fontId="46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51" fillId="0" borderId="0" applyFont="0" applyFill="0" applyBorder="0" applyAlignment="0" applyProtection="0"/>
    <xf numFmtId="186" fontId="52" fillId="0" borderId="0" applyFont="0" applyFill="0" applyBorder="0" applyAlignment="0" applyProtection="0"/>
    <xf numFmtId="187" fontId="51" fillId="0" borderId="0" applyFont="0" applyFill="0" applyBorder="0" applyAlignment="0" applyProtection="0"/>
    <xf numFmtId="188" fontId="52" fillId="0" borderId="0" applyFont="0" applyFill="0" applyBorder="0" applyAlignment="0" applyProtection="0"/>
    <xf numFmtId="189" fontId="51" fillId="0" borderId="0" applyFont="0" applyFill="0" applyBorder="0" applyAlignment="0" applyProtection="0"/>
    <xf numFmtId="164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Alignment="0">
      <alignment horizontal="left"/>
    </xf>
    <xf numFmtId="192" fontId="56" fillId="0" borderId="0" applyFill="0" applyBorder="0" applyProtection="0"/>
    <xf numFmtId="193" fontId="50" fillId="0" borderId="0" applyFont="0" applyFill="0" applyBorder="0" applyAlignment="0" applyProtection="0"/>
    <xf numFmtId="194" fontId="12" fillId="0" borderId="0" applyFill="0" applyBorder="0" applyProtection="0"/>
    <xf numFmtId="194" fontId="12" fillId="0" borderId="11" applyFill="0" applyProtection="0"/>
    <xf numFmtId="194" fontId="12" fillId="0" borderId="13" applyFill="0" applyProtection="0"/>
    <xf numFmtId="195" fontId="14" fillId="0" borderId="0" applyFont="0" applyFill="0" applyBorder="0" applyAlignment="0" applyProtection="0"/>
    <xf numFmtId="177" fontId="46" fillId="0" borderId="0" applyFont="0" applyFill="0" applyBorder="0" applyAlignment="0" applyProtection="0"/>
    <xf numFmtId="196" fontId="52" fillId="0" borderId="0" applyFont="0" applyFill="0" applyBorder="0" applyAlignment="0" applyProtection="0"/>
    <xf numFmtId="197" fontId="51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1" fillId="0" borderId="0" applyFont="0" applyFill="0" applyBorder="0" applyAlignment="0" applyProtection="0"/>
    <xf numFmtId="200" fontId="52" fillId="0" borderId="0" applyFont="0" applyFill="0" applyBorder="0" applyAlignment="0" applyProtection="0"/>
    <xf numFmtId="201" fontId="51" fillId="0" borderId="0" applyFont="0" applyFill="0" applyBorder="0" applyAlignment="0" applyProtection="0"/>
    <xf numFmtId="37" fontId="57" fillId="0" borderId="14" applyFont="0" applyFill="0" applyBorder="0">
      <protection locked="0"/>
    </xf>
    <xf numFmtId="0" fontId="58" fillId="0" borderId="0" applyFont="0" applyFill="0" applyBorder="0" applyAlignment="0" applyProtection="0"/>
    <xf numFmtId="0" fontId="59" fillId="15" borderId="15" applyNumberFormat="0" applyFont="0" applyBorder="0" applyAlignment="0" applyProtection="0"/>
    <xf numFmtId="0" fontId="60" fillId="16" borderId="0" applyNumberFormat="0" applyBorder="0" applyAlignment="0" applyProtection="0"/>
    <xf numFmtId="202" fontId="14" fillId="0" borderId="0" applyFont="0" applyFill="0" applyBorder="0" applyAlignment="0" applyProtection="0"/>
    <xf numFmtId="14" fontId="45" fillId="0" borderId="0" applyFill="0" applyBorder="0" applyAlignment="0"/>
    <xf numFmtId="203" fontId="12" fillId="0" borderId="0" applyFill="0" applyBorder="0" applyProtection="0"/>
    <xf numFmtId="203" fontId="12" fillId="0" borderId="11" applyFill="0" applyProtection="0"/>
    <xf numFmtId="203" fontId="12" fillId="0" borderId="13" applyFill="0" applyProtection="0"/>
    <xf numFmtId="38" fontId="36" fillId="0" borderId="16">
      <alignment vertical="center"/>
    </xf>
    <xf numFmtId="190" fontId="1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181" fontId="46" fillId="0" borderId="0" applyFill="0" applyBorder="0" applyAlignment="0"/>
    <xf numFmtId="177" fontId="46" fillId="0" borderId="0" applyFill="0" applyBorder="0" applyAlignment="0"/>
    <xf numFmtId="181" fontId="46" fillId="0" borderId="0" applyFill="0" applyBorder="0" applyAlignment="0"/>
    <xf numFmtId="182" fontId="47" fillId="0" borderId="0" applyFill="0" applyBorder="0" applyAlignment="0"/>
    <xf numFmtId="177" fontId="46" fillId="0" borderId="0" applyFill="0" applyBorder="0" applyAlignment="0"/>
    <xf numFmtId="0" fontId="62" fillId="0" borderId="0" applyNumberFormat="0" applyAlignment="0">
      <alignment horizontal="left"/>
    </xf>
    <xf numFmtId="204" fontId="7" fillId="0" borderId="0" applyFont="0" applyFill="0" applyBorder="0" applyAlignment="0" applyProtection="0">
      <alignment horizontal="left" indent="1"/>
    </xf>
    <xf numFmtId="0" fontId="38" fillId="12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2" borderId="0" applyNumberFormat="0" applyBorder="0" applyAlignment="0" applyProtection="0"/>
    <xf numFmtId="0" fontId="38" fillId="20" borderId="0" applyNumberFormat="0" applyBorder="0" applyAlignment="0" applyProtection="0"/>
    <xf numFmtId="2" fontId="53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205" fontId="65" fillId="0" borderId="0">
      <alignment horizontal="right"/>
    </xf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7" fillId="0" borderId="0" applyNumberFormat="0" applyFont="0" applyBorder="0" applyAlignment="0"/>
    <xf numFmtId="38" fontId="2" fillId="21" borderId="0" applyNumberFormat="0" applyBorder="0" applyAlignment="0" applyProtection="0"/>
    <xf numFmtId="0" fontId="68" fillId="0" borderId="18" applyNumberFormat="0" applyAlignment="0" applyProtection="0">
      <alignment horizontal="left" vertical="center"/>
    </xf>
    <xf numFmtId="0" fontId="68" fillId="0" borderId="19">
      <alignment horizontal="left" vertical="center"/>
    </xf>
    <xf numFmtId="14" fontId="69" fillId="22" borderId="20">
      <alignment horizontal="center" vertical="center" wrapText="1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Fill="0" applyAlignment="0" applyProtection="0">
      <protection locked="0"/>
    </xf>
    <xf numFmtId="0" fontId="48" fillId="0" borderId="21" applyFill="0" applyAlignment="0" applyProtection="0"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74" fillId="10" borderId="10" applyNumberFormat="0" applyAlignment="0" applyProtection="0"/>
    <xf numFmtId="10" fontId="2" fillId="23" borderId="1" applyNumberFormat="0" applyBorder="0" applyAlignment="0" applyProtection="0"/>
    <xf numFmtId="0" fontId="75" fillId="0" borderId="1"/>
    <xf numFmtId="40" fontId="76" fillId="0" borderId="0">
      <protection locked="0"/>
    </xf>
    <xf numFmtId="1" fontId="77" fillId="0" borderId="0">
      <alignment horizontal="center"/>
      <protection locked="0"/>
    </xf>
    <xf numFmtId="206" fontId="78" fillId="0" borderId="0" applyFont="0" applyFill="0" applyBorder="0" applyAlignment="0" applyProtection="0"/>
    <xf numFmtId="207" fontId="79" fillId="0" borderId="0" applyFont="0" applyFill="0" applyBorder="0" applyAlignment="0" applyProtection="0"/>
    <xf numFmtId="0" fontId="80" fillId="24" borderId="22" applyNumberFormat="0" applyAlignment="0" applyProtection="0"/>
    <xf numFmtId="38" fontId="81" fillId="0" borderId="0"/>
    <xf numFmtId="38" fontId="82" fillId="0" borderId="0"/>
    <xf numFmtId="38" fontId="83" fillId="0" borderId="0"/>
    <xf numFmtId="38" fontId="84" fillId="0" borderId="0"/>
    <xf numFmtId="0" fontId="50" fillId="0" borderId="0"/>
    <xf numFmtId="0" fontId="50" fillId="0" borderId="0"/>
    <xf numFmtId="0" fontId="65" fillId="0" borderId="0"/>
    <xf numFmtId="0" fontId="85" fillId="0" borderId="23" applyNumberFormat="0" applyFill="0" applyAlignment="0" applyProtection="0"/>
    <xf numFmtId="181" fontId="46" fillId="0" borderId="0" applyFill="0" applyBorder="0" applyAlignment="0"/>
    <xf numFmtId="177" fontId="46" fillId="0" borderId="0" applyFill="0" applyBorder="0" applyAlignment="0"/>
    <xf numFmtId="181" fontId="46" fillId="0" borderId="0" applyFill="0" applyBorder="0" applyAlignment="0"/>
    <xf numFmtId="182" fontId="47" fillId="0" borderId="0" applyFill="0" applyBorder="0" applyAlignment="0"/>
    <xf numFmtId="177" fontId="46" fillId="0" borderId="0" applyFill="0" applyBorder="0" applyAlignment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7" fillId="0" borderId="0">
      <protection locked="0"/>
    </xf>
    <xf numFmtId="0" fontId="36" fillId="0" borderId="24"/>
    <xf numFmtId="208" fontId="86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40" fillId="0" borderId="0"/>
    <xf numFmtId="0" fontId="36" fillId="0" borderId="0"/>
    <xf numFmtId="209" fontId="7" fillId="0" borderId="0" applyFont="0" applyFill="0" applyBorder="0" applyAlignment="0" applyProtection="0"/>
    <xf numFmtId="210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88" fillId="2" borderId="0"/>
    <xf numFmtId="211" fontId="48" fillId="0" borderId="0" applyFont="0" applyFill="0" applyBorder="0" applyAlignment="0" applyProtection="0"/>
    <xf numFmtId="212" fontId="50" fillId="0" borderId="0" applyFont="0" applyFill="0" applyBorder="0" applyAlignment="0" applyProtection="0"/>
    <xf numFmtId="213" fontId="52" fillId="0" borderId="0" applyFont="0" applyFill="0" applyBorder="0" applyAlignment="0" applyProtection="0"/>
    <xf numFmtId="214" fontId="14" fillId="0" borderId="0" applyFont="0" applyFill="0" applyBorder="0" applyAlignment="0" applyProtection="0"/>
    <xf numFmtId="180" fontId="47" fillId="0" borderId="0" applyFont="0" applyFill="0" applyBorder="0" applyAlignment="0" applyProtection="0"/>
    <xf numFmtId="215" fontId="46" fillId="0" borderId="0" applyFont="0" applyFill="0" applyBorder="0" applyAlignment="0" applyProtection="0"/>
    <xf numFmtId="10" fontId="14" fillId="0" borderId="0" applyFont="0" applyFill="0" applyBorder="0" applyAlignment="0" applyProtection="0"/>
    <xf numFmtId="216" fontId="52" fillId="0" borderId="0" applyFont="0" applyFill="0" applyBorder="0" applyAlignment="0" applyProtection="0"/>
    <xf numFmtId="217" fontId="50" fillId="0" borderId="0" applyFont="0" applyFill="0" applyBorder="0" applyAlignment="0" applyProtection="0"/>
    <xf numFmtId="218" fontId="52" fillId="0" borderId="0" applyFont="0" applyFill="0" applyBorder="0" applyAlignment="0" applyProtection="0"/>
    <xf numFmtId="219" fontId="50" fillId="0" borderId="0" applyFont="0" applyFill="0" applyBorder="0" applyAlignment="0" applyProtection="0"/>
    <xf numFmtId="10" fontId="89" fillId="0" borderId="0"/>
    <xf numFmtId="220" fontId="52" fillId="0" borderId="0" applyFont="0" applyFill="0" applyBorder="0" applyAlignment="0" applyProtection="0"/>
    <xf numFmtId="221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81" fontId="46" fillId="0" borderId="0" applyFill="0" applyBorder="0" applyAlignment="0"/>
    <xf numFmtId="177" fontId="46" fillId="0" borderId="0" applyFill="0" applyBorder="0" applyAlignment="0"/>
    <xf numFmtId="181" fontId="46" fillId="0" borderId="0" applyFill="0" applyBorder="0" applyAlignment="0"/>
    <xf numFmtId="182" fontId="47" fillId="0" borderId="0" applyFill="0" applyBorder="0" applyAlignment="0"/>
    <xf numFmtId="177" fontId="46" fillId="0" borderId="0" applyFill="0" applyBorder="0" applyAlignment="0"/>
    <xf numFmtId="222" fontId="39" fillId="0" borderId="0" applyNumberFormat="0" applyFill="0" applyBorder="0" applyAlignment="0" applyProtection="0">
      <alignment horizontal="left"/>
    </xf>
    <xf numFmtId="0" fontId="90" fillId="0" borderId="0" applyNumberFormat="0" applyFill="0" applyBorder="0" applyAlignment="0" applyProtection="0"/>
    <xf numFmtId="0" fontId="91" fillId="0" borderId="25" applyNumberFormat="0" applyFill="0" applyAlignment="0" applyProtection="0"/>
    <xf numFmtId="0" fontId="92" fillId="0" borderId="26" applyNumberFormat="0" applyFill="0" applyAlignment="0" applyProtection="0"/>
    <xf numFmtId="0" fontId="93" fillId="0" borderId="27" applyNumberFormat="0" applyFill="0" applyAlignment="0" applyProtection="0"/>
    <xf numFmtId="0" fontId="93" fillId="0" borderId="0" applyNumberFormat="0" applyFill="0" applyBorder="0" applyAlignment="0" applyProtection="0"/>
    <xf numFmtId="4" fontId="94" fillId="10" borderId="28" applyNumberFormat="0" applyProtection="0">
      <alignment vertical="center"/>
    </xf>
    <xf numFmtId="4" fontId="95" fillId="15" borderId="28" applyNumberFormat="0" applyProtection="0">
      <alignment vertical="center"/>
    </xf>
    <xf numFmtId="4" fontId="94" fillId="15" borderId="28" applyNumberFormat="0" applyProtection="0">
      <alignment horizontal="left" vertical="center" indent="1"/>
    </xf>
    <xf numFmtId="0" fontId="94" fillId="15" borderId="28" applyNumberFormat="0" applyProtection="0">
      <alignment horizontal="left" vertical="top" indent="1"/>
    </xf>
    <xf numFmtId="4" fontId="96" fillId="25" borderId="0" applyNumberFormat="0" applyProtection="0">
      <alignment horizontal="left"/>
    </xf>
    <xf numFmtId="4" fontId="45" fillId="16" borderId="28" applyNumberFormat="0" applyProtection="0">
      <alignment horizontal="right" vertical="center"/>
    </xf>
    <xf numFmtId="4" fontId="45" fillId="6" borderId="28" applyNumberFormat="0" applyProtection="0">
      <alignment horizontal="right" vertical="center"/>
    </xf>
    <xf numFmtId="4" fontId="45" fillId="17" borderId="28" applyNumberFormat="0" applyProtection="0">
      <alignment horizontal="right" vertical="center"/>
    </xf>
    <xf numFmtId="4" fontId="45" fillId="26" borderId="28" applyNumberFormat="0" applyProtection="0">
      <alignment horizontal="right" vertical="center"/>
    </xf>
    <xf numFmtId="4" fontId="45" fillId="27" borderId="28" applyNumberFormat="0" applyProtection="0">
      <alignment horizontal="right" vertical="center"/>
    </xf>
    <xf numFmtId="4" fontId="45" fillId="20" borderId="28" applyNumberFormat="0" applyProtection="0">
      <alignment horizontal="right" vertical="center"/>
    </xf>
    <xf numFmtId="4" fontId="45" fillId="18" borderId="28" applyNumberFormat="0" applyProtection="0">
      <alignment horizontal="right" vertical="center"/>
    </xf>
    <xf numFmtId="4" fontId="45" fillId="28" borderId="28" applyNumberFormat="0" applyProtection="0">
      <alignment horizontal="right" vertical="center"/>
    </xf>
    <xf numFmtId="4" fontId="45" fillId="29" borderId="28" applyNumberFormat="0" applyProtection="0">
      <alignment horizontal="right" vertical="center"/>
    </xf>
    <xf numFmtId="4" fontId="97" fillId="30" borderId="0" applyNumberFormat="0" applyProtection="0">
      <alignment horizontal="left" vertical="center" indent="1"/>
    </xf>
    <xf numFmtId="4" fontId="97" fillId="25" borderId="0" applyNumberFormat="0" applyProtection="0">
      <alignment horizontal="left" vertical="center" indent="1"/>
    </xf>
    <xf numFmtId="4" fontId="98" fillId="31" borderId="0" applyNumberFormat="0" applyProtection="0">
      <alignment horizontal="left" vertical="center" indent="1"/>
    </xf>
    <xf numFmtId="4" fontId="45" fillId="32" borderId="28" applyNumberFormat="0" applyProtection="0">
      <alignment horizontal="right" vertical="center"/>
    </xf>
    <xf numFmtId="4" fontId="99" fillId="25" borderId="0" applyNumberFormat="0" applyProtection="0">
      <alignment horizontal="left" vertical="center" indent="1"/>
    </xf>
    <xf numFmtId="4" fontId="100" fillId="25" borderId="0" applyNumberFormat="0" applyProtection="0">
      <alignment horizontal="left" vertical="center"/>
    </xf>
    <xf numFmtId="0" fontId="14" fillId="31" borderId="28" applyNumberFormat="0" applyProtection="0">
      <alignment horizontal="left" vertical="center" indent="1"/>
    </xf>
    <xf numFmtId="0" fontId="14" fillId="31" borderId="28" applyNumberFormat="0" applyProtection="0">
      <alignment horizontal="left" vertical="top" indent="1"/>
    </xf>
    <xf numFmtId="0" fontId="14" fillId="33" borderId="28" applyNumberFormat="0" applyProtection="0">
      <alignment horizontal="left" vertical="center" indent="1"/>
    </xf>
    <xf numFmtId="0" fontId="14" fillId="33" borderId="28" applyNumberFormat="0" applyProtection="0">
      <alignment horizontal="left" vertical="top" indent="1"/>
    </xf>
    <xf numFmtId="0" fontId="14" fillId="34" borderId="28" applyNumberFormat="0" applyProtection="0">
      <alignment horizontal="left" vertical="center" indent="1"/>
    </xf>
    <xf numFmtId="0" fontId="14" fillId="34" borderId="28" applyNumberFormat="0" applyProtection="0">
      <alignment horizontal="left" vertical="top" indent="1"/>
    </xf>
    <xf numFmtId="0" fontId="14" fillId="35" borderId="28" applyNumberFormat="0" applyProtection="0">
      <alignment horizontal="left" vertical="center" indent="1"/>
    </xf>
    <xf numFmtId="0" fontId="14" fillId="35" borderId="28" applyNumberFormat="0" applyProtection="0">
      <alignment horizontal="left" vertical="top" indent="1"/>
    </xf>
    <xf numFmtId="4" fontId="45" fillId="23" borderId="28" applyNumberFormat="0" applyProtection="0">
      <alignment vertical="center"/>
    </xf>
    <xf numFmtId="4" fontId="101" fillId="23" borderId="28" applyNumberFormat="0" applyProtection="0">
      <alignment vertical="center"/>
    </xf>
    <xf numFmtId="4" fontId="45" fillId="23" borderId="28" applyNumberFormat="0" applyProtection="0">
      <alignment horizontal="left" vertical="center" indent="1"/>
    </xf>
    <xf numFmtId="0" fontId="45" fillId="23" borderId="28" applyNumberFormat="0" applyProtection="0">
      <alignment horizontal="left" vertical="top" indent="1"/>
    </xf>
    <xf numFmtId="4" fontId="45" fillId="36" borderId="28" applyNumberFormat="0" applyProtection="0">
      <alignment horizontal="right" vertical="center"/>
    </xf>
    <xf numFmtId="4" fontId="67" fillId="9" borderId="28" applyNumberFormat="0" applyProtection="0">
      <alignment horizontal="right" vertical="center"/>
    </xf>
    <xf numFmtId="4" fontId="45" fillId="32" borderId="28" applyNumberFormat="0" applyProtection="0">
      <alignment horizontal="left" vertical="center" indent="1"/>
    </xf>
    <xf numFmtId="0" fontId="45" fillId="33" borderId="28" applyNumberFormat="0" applyProtection="0">
      <alignment horizontal="center" vertical="top"/>
    </xf>
    <xf numFmtId="4" fontId="102" fillId="37" borderId="0" applyNumberFormat="0" applyProtection="0">
      <alignment horizontal="left" vertical="center"/>
    </xf>
    <xf numFmtId="4" fontId="103" fillId="36" borderId="28" applyNumberFormat="0" applyProtection="0">
      <alignment horizontal="right" vertical="center"/>
    </xf>
    <xf numFmtId="223" fontId="104" fillId="38" borderId="0">
      <protection locked="0"/>
    </xf>
    <xf numFmtId="0" fontId="39" fillId="0" borderId="0" applyNumberFormat="0" applyFill="0" applyBorder="0" applyAlignment="0" applyProtection="0">
      <alignment horizontal="center"/>
    </xf>
    <xf numFmtId="0" fontId="14" fillId="0" borderId="0"/>
    <xf numFmtId="0" fontId="105" fillId="0" borderId="0"/>
    <xf numFmtId="0" fontId="106" fillId="39" borderId="29" applyNumberFormat="0" applyProtection="0">
      <alignment horizontal="center" wrapText="1"/>
    </xf>
    <xf numFmtId="0" fontId="14" fillId="2" borderId="1" applyNumberFormat="0" applyFont="0" applyFill="0" applyAlignment="0" applyProtection="0"/>
    <xf numFmtId="4" fontId="14" fillId="2" borderId="1" applyFont="0" applyFill="0" applyAlignment="0" applyProtection="0"/>
    <xf numFmtId="40" fontId="107" fillId="0" borderId="0" applyBorder="0">
      <alignment horizontal="right"/>
    </xf>
    <xf numFmtId="0" fontId="108" fillId="0" borderId="30" applyNumberFormat="0" applyFill="0" applyAlignment="0" applyProtection="0"/>
    <xf numFmtId="49" fontId="14" fillId="0" borderId="0" applyFont="0" applyFill="0" applyBorder="0" applyAlignment="0" applyProtection="0"/>
    <xf numFmtId="49" fontId="45" fillId="0" borderId="0" applyFill="0" applyBorder="0" applyAlignment="0"/>
    <xf numFmtId="224" fontId="47" fillId="0" borderId="0" applyFill="0" applyBorder="0" applyAlignment="0"/>
    <xf numFmtId="225" fontId="47" fillId="0" borderId="0" applyFill="0" applyBorder="0" applyAlignment="0"/>
    <xf numFmtId="0" fontId="109" fillId="0" borderId="0" applyFill="0" applyBorder="0" applyProtection="0">
      <alignment horizontal="left" vertical="top"/>
    </xf>
    <xf numFmtId="0" fontId="110" fillId="0" borderId="0"/>
    <xf numFmtId="0" fontId="111" fillId="0" borderId="0"/>
    <xf numFmtId="0" fontId="112" fillId="0" borderId="0"/>
    <xf numFmtId="0" fontId="53" fillId="0" borderId="31" applyNumberFormat="0" applyFont="0" applyFill="0" applyAlignment="0" applyProtection="0"/>
    <xf numFmtId="226" fontId="113" fillId="0" borderId="0" applyFont="0" applyFill="0" applyBorder="0" applyAlignment="0" applyProtection="0"/>
    <xf numFmtId="227" fontId="113" fillId="0" borderId="0" applyFont="0" applyFill="0" applyBorder="0" applyAlignment="0" applyProtection="0"/>
    <xf numFmtId="0" fontId="114" fillId="13" borderId="32" applyNumberFormat="0" applyAlignment="0" applyProtection="0"/>
    <xf numFmtId="228" fontId="113" fillId="0" borderId="0" applyFont="0" applyFill="0" applyBorder="0" applyAlignment="0" applyProtection="0"/>
    <xf numFmtId="229" fontId="113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230" fontId="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6" fillId="0" borderId="0"/>
    <xf numFmtId="0" fontId="14" fillId="0" borderId="0"/>
    <xf numFmtId="0" fontId="116" fillId="0" borderId="0"/>
    <xf numFmtId="0" fontId="116" fillId="0" borderId="0"/>
    <xf numFmtId="0" fontId="14" fillId="0" borderId="0"/>
    <xf numFmtId="0" fontId="1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40" fillId="0" borderId="0"/>
    <xf numFmtId="9" fontId="1" fillId="0" borderId="0" applyFont="0" applyFill="0" applyBorder="0" applyAlignment="0" applyProtection="0"/>
    <xf numFmtId="0" fontId="25" fillId="0" borderId="0"/>
    <xf numFmtId="0" fontId="7" fillId="0" borderId="0">
      <alignment vertical="justify"/>
    </xf>
    <xf numFmtId="0" fontId="7" fillId="2" borderId="1" applyNumberFormat="0" applyAlignment="0">
      <alignment horizontal="left"/>
    </xf>
    <xf numFmtId="0" fontId="7" fillId="2" borderId="1" applyNumberFormat="0" applyAlignment="0">
      <alignment horizontal="left"/>
    </xf>
    <xf numFmtId="49" fontId="117" fillId="0" borderId="0"/>
    <xf numFmtId="38" fontId="7" fillId="0" borderId="0" applyFont="0" applyFill="0" applyBorder="0" applyAlignment="0" applyProtection="0"/>
    <xf numFmtId="231" fontId="86" fillId="0" borderId="0" applyFont="0" applyFill="0" applyBorder="0" applyAlignment="0" applyProtection="0"/>
    <xf numFmtId="23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37" fontId="7" fillId="0" borderId="0" applyFont="0" applyBorder="0" applyAlignment="0" applyProtection="0"/>
    <xf numFmtId="0" fontId="27" fillId="0" borderId="0"/>
    <xf numFmtId="0" fontId="118" fillId="0" borderId="0">
      <alignment vertical="center"/>
    </xf>
    <xf numFmtId="0" fontId="119" fillId="0" borderId="0"/>
  </cellStyleXfs>
  <cellXfs count="203">
    <xf numFmtId="0" fontId="0" fillId="0" borderId="0" xfId="0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1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0" fillId="0" borderId="0" xfId="0" applyNumberFormat="1"/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4" fontId="0" fillId="0" borderId="0" xfId="0" applyNumberFormat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left"/>
    </xf>
    <xf numFmtId="4" fontId="0" fillId="2" borderId="0" xfId="0" applyNumberFormat="1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Alignment="1">
      <alignment horizontal="left"/>
    </xf>
    <xf numFmtId="0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wrapText="1"/>
    </xf>
    <xf numFmtId="0" fontId="7" fillId="0" borderId="0" xfId="3" applyProtection="1">
      <protection locked="0"/>
    </xf>
    <xf numFmtId="0" fontId="7" fillId="0" borderId="0" xfId="3" applyFill="1" applyProtection="1">
      <protection locked="0"/>
    </xf>
    <xf numFmtId="0" fontId="10" fillId="0" borderId="0" xfId="3" applyFont="1" applyAlignment="1" applyProtection="1">
      <alignment horizontal="right"/>
      <protection locked="0"/>
    </xf>
    <xf numFmtId="0" fontId="12" fillId="0" borderId="0" xfId="3" applyFont="1" applyProtection="1"/>
    <xf numFmtId="0" fontId="12" fillId="0" borderId="0" xfId="3" applyFont="1" applyFill="1" applyProtection="1"/>
    <xf numFmtId="0" fontId="7" fillId="0" borderId="0" xfId="3" applyProtection="1"/>
    <xf numFmtId="4" fontId="13" fillId="0" borderId="0" xfId="3" applyNumberFormat="1" applyFont="1" applyFill="1" applyAlignment="1" applyProtection="1">
      <alignment horizontal="right"/>
    </xf>
    <xf numFmtId="0" fontId="10" fillId="0" borderId="1" xfId="3" applyFont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0" xfId="3" applyAlignment="1" applyProtection="1">
      <alignment vertical="center"/>
      <protection locked="0"/>
    </xf>
    <xf numFmtId="0" fontId="12" fillId="0" borderId="1" xfId="3" applyFont="1" applyBorder="1" applyAlignment="1" applyProtection="1">
      <alignment horizont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0" fontId="12" fillId="0" borderId="1" xfId="3" applyFont="1" applyFill="1" applyBorder="1" applyAlignment="1" applyProtection="1">
      <alignment horizontal="center"/>
      <protection locked="0"/>
    </xf>
    <xf numFmtId="0" fontId="15" fillId="0" borderId="1" xfId="4" applyFont="1" applyBorder="1" applyAlignment="1">
      <alignment wrapText="1"/>
    </xf>
    <xf numFmtId="3" fontId="9" fillId="0" borderId="1" xfId="3" applyNumberFormat="1" applyFont="1" applyBorder="1" applyAlignment="1" applyProtection="1">
      <alignment horizontal="center" vertical="center" wrapText="1"/>
      <protection locked="0"/>
    </xf>
    <xf numFmtId="3" fontId="10" fillId="0" borderId="1" xfId="4" applyNumberFormat="1" applyFont="1" applyFill="1" applyBorder="1" applyAlignment="1" applyProtection="1">
      <alignment horizontal="right"/>
      <protection locked="0"/>
    </xf>
    <xf numFmtId="0" fontId="9" fillId="0" borderId="1" xfId="3" applyFont="1" applyBorder="1" applyAlignment="1" applyProtection="1">
      <alignment vertical="top" wrapText="1"/>
    </xf>
    <xf numFmtId="3" fontId="9" fillId="0" borderId="4" xfId="3" applyNumberFormat="1" applyFont="1" applyBorder="1" applyAlignment="1" applyProtection="1">
      <alignment horizontal="center" vertical="center" wrapText="1"/>
      <protection locked="0"/>
    </xf>
    <xf numFmtId="4" fontId="9" fillId="0" borderId="1" xfId="4" applyNumberFormat="1" applyFont="1" applyFill="1" applyBorder="1" applyAlignment="1" applyProtection="1">
      <alignment horizontal="center"/>
    </xf>
    <xf numFmtId="3" fontId="9" fillId="0" borderId="1" xfId="4" applyNumberFormat="1" applyFont="1" applyFill="1" applyBorder="1" applyAlignment="1" applyProtection="1">
      <alignment horizontal="center"/>
    </xf>
    <xf numFmtId="3" fontId="7" fillId="0" borderId="0" xfId="3" applyNumberFormat="1" applyProtection="1">
      <protection locked="0"/>
    </xf>
    <xf numFmtId="0" fontId="12" fillId="0" borderId="5" xfId="3" applyFont="1" applyBorder="1" applyAlignment="1" applyProtection="1">
      <alignment horizontal="justify" vertical="top" wrapText="1"/>
    </xf>
    <xf numFmtId="3" fontId="12" fillId="0" borderId="4" xfId="3" applyNumberFormat="1" applyFont="1" applyBorder="1" applyAlignment="1" applyProtection="1">
      <alignment horizontal="center" vertical="center" wrapText="1"/>
      <protection locked="0"/>
    </xf>
    <xf numFmtId="4" fontId="12" fillId="0" borderId="1" xfId="4" applyNumberFormat="1" applyFont="1" applyFill="1" applyBorder="1" applyAlignment="1" applyProtection="1">
      <alignment horizontal="center"/>
      <protection locked="0"/>
    </xf>
    <xf numFmtId="3" fontId="12" fillId="0" borderId="1" xfId="4" applyNumberFormat="1" applyFont="1" applyFill="1" applyBorder="1" applyAlignment="1" applyProtection="1">
      <alignment horizontal="center"/>
      <protection locked="0"/>
    </xf>
    <xf numFmtId="0" fontId="12" fillId="0" borderId="5" xfId="3" applyFont="1" applyBorder="1" applyAlignment="1" applyProtection="1">
      <alignment vertical="top" wrapText="1"/>
    </xf>
    <xf numFmtId="4" fontId="9" fillId="0" borderId="0" xfId="5" applyNumberFormat="1" applyFont="1" applyAlignment="1">
      <alignment horizontal="center" vertical="center"/>
    </xf>
    <xf numFmtId="0" fontId="12" fillId="0" borderId="6" xfId="3" applyFont="1" applyBorder="1" applyAlignment="1" applyProtection="1">
      <alignment vertical="top" wrapText="1"/>
    </xf>
    <xf numFmtId="3" fontId="12" fillId="0" borderId="7" xfId="3" applyNumberFormat="1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vertical="top" wrapText="1"/>
    </xf>
    <xf numFmtId="3" fontId="12" fillId="0" borderId="8" xfId="3" applyNumberFormat="1" applyFont="1" applyBorder="1" applyAlignment="1" applyProtection="1">
      <alignment horizontal="center" vertical="center" wrapText="1"/>
      <protection locked="0"/>
    </xf>
    <xf numFmtId="3" fontId="6" fillId="0" borderId="4" xfId="3" applyNumberFormat="1" applyFont="1" applyBorder="1" applyAlignment="1" applyProtection="1">
      <alignment horizontal="center" vertical="center" wrapText="1"/>
      <protection locked="0"/>
    </xf>
    <xf numFmtId="4" fontId="10" fillId="0" borderId="1" xfId="4" applyNumberFormat="1" applyFont="1" applyFill="1" applyBorder="1" applyAlignment="1" applyProtection="1">
      <alignment horizontal="center"/>
    </xf>
    <xf numFmtId="3" fontId="10" fillId="0" borderId="1" xfId="4" applyNumberFormat="1" applyFont="1" applyFill="1" applyBorder="1" applyAlignment="1" applyProtection="1">
      <alignment horizontal="center"/>
    </xf>
    <xf numFmtId="0" fontId="10" fillId="0" borderId="5" xfId="3" applyFont="1" applyBorder="1" applyAlignment="1" applyProtection="1">
      <alignment vertical="top" wrapText="1"/>
    </xf>
    <xf numFmtId="4" fontId="7" fillId="0" borderId="1" xfId="3" applyNumberFormat="1" applyBorder="1" applyAlignment="1" applyProtection="1">
      <alignment horizontal="center"/>
      <protection locked="0"/>
    </xf>
    <xf numFmtId="0" fontId="7" fillId="0" borderId="1" xfId="3" applyBorder="1" applyAlignment="1" applyProtection="1">
      <alignment horizontal="center"/>
      <protection locked="0"/>
    </xf>
    <xf numFmtId="0" fontId="12" fillId="0" borderId="1" xfId="3" applyFont="1" applyBorder="1" applyAlignment="1" applyProtection="1">
      <alignment horizontal="justify" vertical="top" wrapText="1"/>
    </xf>
    <xf numFmtId="4" fontId="12" fillId="3" borderId="1" xfId="4" applyNumberFormat="1" applyFont="1" applyFill="1" applyBorder="1" applyAlignment="1" applyProtection="1">
      <alignment horizontal="center"/>
      <protection locked="0"/>
    </xf>
    <xf numFmtId="3" fontId="12" fillId="3" borderId="1" xfId="4" applyNumberFormat="1" applyFont="1" applyFill="1" applyBorder="1" applyAlignment="1" applyProtection="1">
      <alignment horizontal="center"/>
      <protection locked="0"/>
    </xf>
    <xf numFmtId="0" fontId="6" fillId="0" borderId="5" xfId="3" applyFont="1" applyBorder="1" applyAlignment="1" applyProtection="1">
      <alignment vertical="top" wrapText="1"/>
    </xf>
    <xf numFmtId="4" fontId="16" fillId="0" borderId="1" xfId="5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 applyProtection="1">
      <alignment horizontal="center"/>
      <protection locked="0"/>
    </xf>
    <xf numFmtId="0" fontId="9" fillId="0" borderId="5" xfId="3" applyFont="1" applyBorder="1" applyAlignment="1" applyProtection="1">
      <alignment wrapText="1"/>
    </xf>
    <xf numFmtId="0" fontId="17" fillId="0" borderId="1" xfId="4" applyFont="1" applyBorder="1" applyAlignment="1">
      <alignment wrapText="1"/>
    </xf>
    <xf numFmtId="3" fontId="6" fillId="0" borderId="1" xfId="4" applyNumberFormat="1" applyFont="1" applyBorder="1" applyAlignment="1" applyProtection="1">
      <alignment horizontal="center"/>
      <protection locked="0"/>
    </xf>
    <xf numFmtId="3" fontId="12" fillId="0" borderId="1" xfId="4" applyNumberFormat="1" applyFont="1" applyBorder="1" applyAlignment="1" applyProtection="1">
      <alignment horizontal="center"/>
      <protection locked="0"/>
    </xf>
    <xf numFmtId="4" fontId="7" fillId="0" borderId="0" xfId="3" applyNumberFormat="1" applyProtection="1">
      <protection locked="0"/>
    </xf>
    <xf numFmtId="0" fontId="12" fillId="0" borderId="6" xfId="3" applyFont="1" applyBorder="1" applyAlignment="1" applyProtection="1">
      <alignment horizontal="justify" vertical="top" wrapText="1"/>
    </xf>
    <xf numFmtId="3" fontId="12" fillId="0" borderId="1" xfId="6" applyNumberFormat="1" applyFont="1" applyFill="1" applyBorder="1" applyAlignment="1" applyProtection="1">
      <alignment horizontal="center"/>
      <protection locked="0"/>
    </xf>
    <xf numFmtId="3" fontId="9" fillId="0" borderId="7" xfId="3" applyNumberFormat="1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wrapText="1"/>
    </xf>
    <xf numFmtId="0" fontId="12" fillId="0" borderId="5" xfId="3" applyFont="1" applyBorder="1" applyAlignment="1" applyProtection="1">
      <alignment wrapText="1"/>
    </xf>
    <xf numFmtId="0" fontId="6" fillId="0" borderId="1" xfId="3" applyFont="1" applyBorder="1" applyAlignment="1" applyProtection="1">
      <alignment vertical="top" wrapText="1"/>
    </xf>
    <xf numFmtId="3" fontId="6" fillId="0" borderId="8" xfId="3" applyNumberFormat="1" applyFont="1" applyBorder="1" applyAlignment="1" applyProtection="1">
      <alignment horizontal="center" vertical="center" wrapText="1"/>
      <protection locked="0"/>
    </xf>
    <xf numFmtId="0" fontId="18" fillId="0" borderId="0" xfId="3" applyFont="1" applyProtection="1">
      <protection locked="0"/>
    </xf>
    <xf numFmtId="3" fontId="19" fillId="0" borderId="0" xfId="6" applyNumberFormat="1" applyFont="1" applyFill="1" applyProtection="1">
      <protection locked="0"/>
    </xf>
    <xf numFmtId="0" fontId="12" fillId="0" borderId="0" xfId="7" applyFont="1" applyFill="1" applyProtection="1">
      <protection locked="0"/>
    </xf>
    <xf numFmtId="4" fontId="19" fillId="0" borderId="0" xfId="6" applyNumberFormat="1" applyFont="1" applyFill="1" applyProtection="1">
      <protection locked="0"/>
    </xf>
    <xf numFmtId="0" fontId="22" fillId="0" borderId="0" xfId="5" applyFont="1" applyFill="1" applyProtection="1">
      <protection locked="0"/>
    </xf>
    <xf numFmtId="0" fontId="3" fillId="0" borderId="0" xfId="5" applyFont="1" applyAlignment="1">
      <alignment horizontal="left"/>
    </xf>
    <xf numFmtId="0" fontId="21" fillId="0" borderId="0" xfId="5" applyFont="1" applyFill="1" applyAlignment="1" applyProtection="1">
      <alignment horizontal="left" wrapText="1"/>
      <protection locked="0"/>
    </xf>
    <xf numFmtId="0" fontId="8" fillId="0" borderId="0" xfId="5" applyFont="1" applyAlignment="1">
      <alignment horizontal="left"/>
    </xf>
    <xf numFmtId="0" fontId="10" fillId="0" borderId="0" xfId="7" applyFont="1" applyFill="1" applyProtection="1">
      <protection locked="0"/>
    </xf>
    <xf numFmtId="0" fontId="2" fillId="0" borderId="0" xfId="1"/>
    <xf numFmtId="0" fontId="22" fillId="0" borderId="0" xfId="6" applyFont="1" applyFill="1" applyProtection="1">
      <protection locked="0"/>
    </xf>
    <xf numFmtId="0" fontId="12" fillId="0" borderId="0" xfId="6" applyFont="1" applyFill="1" applyProtection="1">
      <protection locked="0"/>
    </xf>
    <xf numFmtId="0" fontId="1" fillId="0" borderId="0" xfId="6" applyFill="1" applyProtection="1">
      <protection locked="0"/>
    </xf>
    <xf numFmtId="0" fontId="7" fillId="0" borderId="0" xfId="3" applyFill="1" applyProtection="1"/>
    <xf numFmtId="0" fontId="10" fillId="0" borderId="12" xfId="3" applyFont="1" applyBorder="1" applyAlignment="1" applyProtection="1">
      <alignment horizontal="center" vertical="center" wrapText="1"/>
      <protection locked="0"/>
    </xf>
    <xf numFmtId="0" fontId="7" fillId="0" borderId="0" xfId="3" applyFill="1" applyAlignment="1" applyProtection="1">
      <alignment vertical="center"/>
      <protection locked="0"/>
    </xf>
    <xf numFmtId="0" fontId="6" fillId="0" borderId="1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3" applyFont="1" applyBorder="1" applyProtection="1">
      <protection locked="0"/>
    </xf>
    <xf numFmtId="0" fontId="120" fillId="0" borderId="1" xfId="3" applyFont="1" applyBorder="1" applyAlignment="1" applyProtection="1">
      <alignment vertical="top" wrapText="1"/>
    </xf>
    <xf numFmtId="0" fontId="9" fillId="0" borderId="1" xfId="3" applyFont="1" applyBorder="1" applyAlignment="1" applyProtection="1">
      <alignment horizontal="center"/>
      <protection locked="0"/>
    </xf>
    <xf numFmtId="3" fontId="10" fillId="0" borderId="1" xfId="3" applyNumberFormat="1" applyFont="1" applyBorder="1" applyAlignment="1" applyProtection="1">
      <alignment horizontal="center"/>
      <protection locked="0"/>
    </xf>
    <xf numFmtId="3" fontId="10" fillId="3" borderId="1" xfId="3" applyNumberFormat="1" applyFont="1" applyFill="1" applyBorder="1" applyAlignment="1" applyProtection="1">
      <alignment horizontal="center"/>
      <protection locked="0"/>
    </xf>
    <xf numFmtId="3" fontId="7" fillId="0" borderId="0" xfId="3" applyNumberFormat="1" applyFill="1" applyProtection="1">
      <protection locked="0"/>
    </xf>
    <xf numFmtId="0" fontId="121" fillId="0" borderId="1" xfId="3" applyFont="1" applyBorder="1" applyAlignment="1" applyProtection="1">
      <alignment vertical="top" wrapText="1"/>
    </xf>
    <xf numFmtId="3" fontId="10" fillId="0" borderId="1" xfId="3" applyNumberFormat="1" applyFont="1" applyBorder="1" applyAlignment="1" applyProtection="1">
      <alignment horizontal="center"/>
    </xf>
    <xf numFmtId="0" fontId="122" fillId="0" borderId="1" xfId="3" applyFont="1" applyBorder="1" applyAlignment="1" applyProtection="1">
      <alignment vertical="top" wrapText="1"/>
    </xf>
    <xf numFmtId="3" fontId="9" fillId="0" borderId="1" xfId="3" applyNumberFormat="1" applyFont="1" applyBorder="1" applyAlignment="1" applyProtection="1">
      <alignment horizontal="center"/>
    </xf>
    <xf numFmtId="3" fontId="10" fillId="2" borderId="1" xfId="3" applyNumberFormat="1" applyFont="1" applyFill="1" applyBorder="1" applyAlignment="1" applyProtection="1">
      <alignment horizontal="center"/>
      <protection locked="0"/>
    </xf>
    <xf numFmtId="0" fontId="122" fillId="0" borderId="1" xfId="3" applyFont="1" applyBorder="1" applyProtection="1"/>
    <xf numFmtId="3" fontId="9" fillId="0" borderId="1" xfId="3" applyNumberFormat="1" applyFont="1" applyBorder="1" applyAlignment="1" applyProtection="1">
      <alignment horizontal="center"/>
      <protection locked="0"/>
    </xf>
    <xf numFmtId="0" fontId="20" fillId="0" borderId="0" xfId="3" applyFont="1" applyFill="1" applyProtection="1">
      <protection locked="0"/>
    </xf>
    <xf numFmtId="3" fontId="9" fillId="0" borderId="1" xfId="3" applyNumberFormat="1" applyFont="1" applyFill="1" applyBorder="1" applyAlignment="1" applyProtection="1">
      <alignment horizontal="center"/>
    </xf>
    <xf numFmtId="3" fontId="10" fillId="0" borderId="0" xfId="3" applyNumberFormat="1" applyFont="1" applyBorder="1" applyAlignment="1" applyProtection="1">
      <alignment horizontal="center"/>
      <protection locked="0"/>
    </xf>
    <xf numFmtId="0" fontId="21" fillId="0" borderId="1" xfId="3" applyFont="1" applyBorder="1" applyProtection="1"/>
    <xf numFmtId="3" fontId="10" fillId="0" borderId="1" xfId="3" applyNumberFormat="1" applyFont="1" applyFill="1" applyBorder="1" applyAlignment="1" applyProtection="1">
      <alignment horizontal="center"/>
    </xf>
    <xf numFmtId="3" fontId="10" fillId="0" borderId="1" xfId="3" applyNumberFormat="1" applyFont="1" applyFill="1" applyBorder="1" applyAlignment="1" applyProtection="1">
      <alignment horizontal="center"/>
      <protection locked="0"/>
    </xf>
    <xf numFmtId="4" fontId="7" fillId="0" borderId="0" xfId="3" applyNumberFormat="1" applyFill="1" applyProtection="1">
      <protection locked="0"/>
    </xf>
    <xf numFmtId="3" fontId="6" fillId="0" borderId="1" xfId="3" applyNumberFormat="1" applyFont="1" applyBorder="1" applyAlignment="1" applyProtection="1">
      <alignment horizontal="center"/>
      <protection locked="0"/>
    </xf>
    <xf numFmtId="49" fontId="122" fillId="0" borderId="0" xfId="490" applyNumberFormat="1" applyFont="1" applyFill="1" applyProtection="1">
      <protection locked="0"/>
    </xf>
    <xf numFmtId="0" fontId="12" fillId="0" borderId="0" xfId="5" applyFont="1" applyFill="1" applyProtection="1">
      <protection locked="0"/>
    </xf>
    <xf numFmtId="0" fontId="1" fillId="0" borderId="0" xfId="5" applyFill="1" applyProtection="1">
      <protection locked="0"/>
    </xf>
    <xf numFmtId="0" fontId="9" fillId="0" borderId="0" xfId="5" applyFont="1" applyFill="1" applyProtection="1">
      <protection locked="0"/>
    </xf>
    <xf numFmtId="0" fontId="22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left" wrapText="1"/>
      <protection locked="0"/>
    </xf>
    <xf numFmtId="3" fontId="0" fillId="0" borderId="0" xfId="0" applyNumberFormat="1" applyAlignment="1">
      <alignment horizontal="left" wrapText="1"/>
    </xf>
    <xf numFmtId="0" fontId="9" fillId="0" borderId="1" xfId="3" applyFont="1" applyFill="1" applyBorder="1" applyAlignment="1" applyProtection="1">
      <alignment horizontal="center" vertical="center"/>
      <protection locked="0"/>
    </xf>
    <xf numFmtId="3" fontId="6" fillId="0" borderId="1" xfId="502" applyNumberFormat="1" applyFont="1" applyFill="1" applyBorder="1" applyAlignment="1" applyProtection="1">
      <alignment horizontal="center"/>
      <protection locked="0"/>
    </xf>
    <xf numFmtId="49" fontId="10" fillId="0" borderId="1" xfId="3" applyNumberFormat="1" applyFont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0" fontId="123" fillId="0" borderId="0" xfId="3" applyNumberFormat="1" applyFont="1" applyBorder="1" applyAlignment="1">
      <alignment horizontal="left" vertical="center" wrapText="1"/>
    </xf>
    <xf numFmtId="49" fontId="10" fillId="0" borderId="0" xfId="3" applyNumberFormat="1" applyFont="1" applyBorder="1" applyAlignment="1">
      <alignment horizontal="center" vertical="center" wrapText="1"/>
    </xf>
    <xf numFmtId="3" fontId="10" fillId="3" borderId="0" xfId="3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left" wrapText="1"/>
    </xf>
    <xf numFmtId="1" fontId="4" fillId="2" borderId="0" xfId="0" applyNumberFormat="1" applyFont="1" applyFill="1" applyBorder="1" applyAlignment="1">
      <alignment horizontal="center" wrapText="1"/>
    </xf>
    <xf numFmtId="4" fontId="4" fillId="2" borderId="0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0" fontId="21" fillId="0" borderId="0" xfId="0" applyFont="1" applyFill="1" applyAlignment="1" applyProtection="1">
      <alignment horizontal="left" wrapText="1"/>
      <protection locked="0"/>
    </xf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6" fillId="0" borderId="33" xfId="3" applyFont="1" applyFill="1" applyBorder="1" applyAlignment="1" applyProtection="1">
      <alignment horizontal="center" wrapText="1"/>
    </xf>
    <xf numFmtId="0" fontId="6" fillId="0" borderId="19" xfId="3" applyFont="1" applyFill="1" applyBorder="1" applyAlignment="1" applyProtection="1">
      <alignment horizontal="center" wrapText="1"/>
    </xf>
    <xf numFmtId="0" fontId="6" fillId="0" borderId="8" xfId="3" applyFont="1" applyFill="1" applyBorder="1" applyAlignment="1" applyProtection="1">
      <alignment horizontal="center" wrapText="1"/>
    </xf>
    <xf numFmtId="0" fontId="123" fillId="0" borderId="33" xfId="3" applyNumberFormat="1" applyFont="1" applyBorder="1" applyAlignment="1">
      <alignment horizontal="left" vertical="center" wrapText="1"/>
    </xf>
    <xf numFmtId="0" fontId="123" fillId="0" borderId="19" xfId="3" applyNumberFormat="1" applyFont="1" applyBorder="1" applyAlignment="1">
      <alignment horizontal="left" vertical="center" wrapText="1"/>
    </xf>
    <xf numFmtId="0" fontId="123" fillId="0" borderId="8" xfId="3" applyNumberFormat="1" applyFont="1" applyBorder="1" applyAlignment="1">
      <alignment horizontal="left" vertical="center" wrapText="1"/>
    </xf>
    <xf numFmtId="0" fontId="4" fillId="0" borderId="0" xfId="1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2" borderId="2" xfId="0" applyNumberFormat="1" applyFont="1" applyFill="1" applyBorder="1" applyAlignment="1">
      <alignment horizontal="left" wrapText="1"/>
    </xf>
    <xf numFmtId="0" fontId="3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1" fillId="0" borderId="0" xfId="5" applyFont="1" applyFill="1" applyAlignment="1" applyProtection="1">
      <alignment horizontal="left" wrapText="1"/>
      <protection locked="0"/>
    </xf>
    <xf numFmtId="0" fontId="10" fillId="0" borderId="0" xfId="3" applyFont="1" applyAlignment="1" applyProtection="1">
      <alignment horizontal="center"/>
      <protection locked="0"/>
    </xf>
    <xf numFmtId="0" fontId="11" fillId="0" borderId="0" xfId="3" applyFont="1" applyAlignment="1" applyProtection="1">
      <alignment horizontal="center"/>
      <protection locked="0"/>
    </xf>
    <xf numFmtId="0" fontId="12" fillId="0" borderId="0" xfId="3" applyFont="1" applyAlignment="1" applyProtection="1">
      <alignment horizontal="center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Alignment="1" applyProtection="1">
      <alignment horizontal="center"/>
      <protection locked="0"/>
    </xf>
    <xf numFmtId="0" fontId="11" fillId="0" borderId="0" xfId="3" applyFont="1" applyFill="1" applyAlignment="1" applyProtection="1">
      <alignment horizontal="center"/>
      <protection locked="0"/>
    </xf>
    <xf numFmtId="0" fontId="12" fillId="0" borderId="0" xfId="3" applyFont="1" applyFill="1" applyAlignment="1" applyProtection="1">
      <alignment horizontal="center"/>
      <protection locked="0"/>
    </xf>
    <xf numFmtId="0" fontId="10" fillId="0" borderId="12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12" xfId="3" applyFont="1" applyBorder="1" applyAlignment="1" applyProtection="1">
      <alignment horizontal="center" vertical="center"/>
      <protection locked="0"/>
    </xf>
    <xf numFmtId="0" fontId="10" fillId="0" borderId="5" xfId="3" applyFont="1" applyBorder="1" applyAlignment="1" applyProtection="1">
      <alignment horizontal="center" vertical="center"/>
      <protection locked="0"/>
    </xf>
    <xf numFmtId="0" fontId="6" fillId="0" borderId="33" xfId="3" applyFont="1" applyBorder="1" applyAlignment="1" applyProtection="1">
      <alignment horizontal="center" vertical="center"/>
      <protection locked="0"/>
    </xf>
    <xf numFmtId="0" fontId="6" fillId="0" borderId="19" xfId="3" applyFont="1" applyBorder="1" applyAlignment="1" applyProtection="1">
      <alignment horizontal="center" vertical="center"/>
      <protection locked="0"/>
    </xf>
    <xf numFmtId="0" fontId="6" fillId="0" borderId="8" xfId="3" applyFont="1" applyBorder="1" applyAlignment="1" applyProtection="1">
      <alignment horizontal="center" vertical="center"/>
      <protection locked="0"/>
    </xf>
    <xf numFmtId="0" fontId="9" fillId="0" borderId="0" xfId="1" applyNumberFormat="1" applyFont="1" applyAlignment="1">
      <alignment horizontal="right" vertical="top" wrapText="1"/>
    </xf>
  </cellXfs>
  <cellStyles count="507">
    <cellStyle name="_x0005__x001c_" xfId="8"/>
    <cellStyle name="_x000d__x000a_JournalTemplate=C:\COMFO\CTALK\JOURSTD.TPL_x000d__x000a_LbStateAddress=3 3 0 251 1 89 2 311_x000d__x000a_LbStateJou" xfId="9"/>
    <cellStyle name="%" xfId="10"/>
    <cellStyle name="???????_Income Statement" xfId="11"/>
    <cellStyle name="@_text" xfId="12"/>
    <cellStyle name="@_text_080206_Derbes_GA_CIT_Reporting Pack_final_adjusted" xfId="13"/>
    <cellStyle name="@_text_RTS_Decoux_таблица_амортизация" xfId="14"/>
    <cellStyle name="@_text_RTS_Decoux_таблица_амортизация (3)" xfId="15"/>
    <cellStyle name="_~0867274" xfId="16"/>
    <cellStyle name="_~3766798" xfId="17"/>
    <cellStyle name="_~4764321" xfId="18"/>
    <cellStyle name="_~5716464" xfId="19"/>
    <cellStyle name="_~8370986" xfId="20"/>
    <cellStyle name="_070627_KazTransCom_S_AA" xfId="21"/>
    <cellStyle name="_080122_Taxes_GB_12 months" xfId="22"/>
    <cellStyle name="_080124_Taxes_GB_12 months" xfId="23"/>
    <cellStyle name="_080125_Derbes_Aiman_CIT_deferred_final1" xfId="24"/>
    <cellStyle name="_080130_Derbes_GA_CIT_Reporting Pack_final" xfId="25"/>
    <cellStyle name="_080206_Derbes_GA_CIT_Reporting Pack_final_adjusted" xfId="26"/>
    <cellStyle name="_080311_DBSK_S_taxes_revised" xfId="27"/>
    <cellStyle name="_080329_DB Securities_R_taxes" xfId="28"/>
    <cellStyle name="_Book1" xfId="29"/>
    <cellStyle name="_Book1 (2)" xfId="30"/>
    <cellStyle name="_DKB_07_K_Resource Management_for Tax" xfId="31"/>
    <cellStyle name="_E2 Petrodata_JSC_TB_31 12 07_07 04 08" xfId="32"/>
    <cellStyle name="_EB_06_G_Treasury_KTE" xfId="33"/>
    <cellStyle name="_EI G_Securities 07" xfId="34"/>
    <cellStyle name="_F-23_Acquisition" xfId="35"/>
    <cellStyle name="_F-29_Maturity analisys" xfId="36"/>
    <cellStyle name="_Huawei.group reporting package_V2.0_working" xfId="37"/>
    <cellStyle name="_HUAWEI_WP_Review" xfId="38"/>
    <cellStyle name="_ICA" xfId="39"/>
    <cellStyle name="_KMC_2008_N_Debt securities_Lkh_NKan 220109" xfId="40"/>
    <cellStyle name="_Last Вост.филиал" xfId="41"/>
    <cellStyle name="_Last ГО" xfId="42"/>
    <cellStyle name="_Last Южный филиал_Для_Печати_1кв" xfId="43"/>
    <cellStyle name="_Last Южный филиал_Для_Печати_1кв_для работы" xfId="44"/>
    <cellStyle name="_normální" xfId="45"/>
    <cellStyle name="_Petordata_JSC_07_TB (2)" xfId="46"/>
    <cellStyle name="_prFP0903_01 " xfId="47"/>
    <cellStyle name="_prFP1kv04_01" xfId="48"/>
    <cellStyle name="_Review WP's_Huawei_311207_Nagim" xfId="49"/>
    <cellStyle name="_RTS_Decoux_таблица_амортизация" xfId="50"/>
    <cellStyle name="_RTS_Decoux_таблица_амортизация (3)" xfId="51"/>
    <cellStyle name="_RTS_K_PPE_2007" xfId="52"/>
    <cellStyle name="_RTS_L_Intangible Assets_2007" xfId="53"/>
    <cellStyle name="_Salary" xfId="54"/>
    <cellStyle name="_SMK_05_TB_31 12 05_TB_IFRS_FS_23 04 07" xfId="55"/>
    <cellStyle name="_TSB_06_G_Tresury_Ali_Zha_Final" xfId="56"/>
    <cellStyle name="_VAcation reserve" xfId="57"/>
    <cellStyle name="_Астана прил.№3 2004" xfId="58"/>
    <cellStyle name="_АстанаПроект ФП  Октябрь" xfId="59"/>
    <cellStyle name="_АФ октябрь ДДС" xfId="60"/>
    <cellStyle name="_АФ финплан на ноябрь 2003 г." xfId="61"/>
    <cellStyle name="_АФфинплан на сентябрь 2003 г." xfId="62"/>
    <cellStyle name="_БЗакупок - Капы без проектов посл вар" xfId="63"/>
    <cellStyle name="_Бюдж фил" xfId="64"/>
    <cellStyle name="_Бюджек закупок ФП 3-4кв. 2004 скорр" xfId="65"/>
    <cellStyle name="_Бюджет 2005 КТС last" xfId="66"/>
    <cellStyle name="_Бюджет ITService 2005 на 24.03.05" xfId="67"/>
    <cellStyle name="_Бюджет IT-севиса для КМГ(замена картр.)" xfId="68"/>
    <cellStyle name="_Бюджет ВОЛС2" xfId="69"/>
    <cellStyle name="_Бюджет закупок 2004-2" xfId="70"/>
    <cellStyle name="_Бюджет закупок ДИРС 2004 (сокращен)" xfId="71"/>
    <cellStyle name="_Бюджет Мунайтас" xfId="72"/>
    <cellStyle name="_Бюджет_ЮФ_2004_234кв_Печать" xfId="73"/>
    <cellStyle name="_Бюджет_ЮФ_2004_234кв_срав" xfId="74"/>
    <cellStyle name="_Бюджет_ЮФ_2004_II__29_06" xfId="75"/>
    <cellStyle name="_Бюджет_ЮФ_2004_II_6_мес" xfId="76"/>
    <cellStyle name="_Бюджет_ЮФ_7_07_2" xfId="77"/>
    <cellStyle name="_Бюджет_ЮФ_7_07_21_30" xfId="78"/>
    <cellStyle name="_ВФ ДДС апрель" xfId="79"/>
    <cellStyle name="_ВФ финплан на ноябрь 2003 г." xfId="80"/>
    <cellStyle name="_Данные по АмангельдыГаз" xfId="81"/>
    <cellStyle name="_ДДС " xfId="82"/>
    <cellStyle name="_ДДС август25" xfId="83"/>
    <cellStyle name="_ДДС ГО сентябрь" xfId="84"/>
    <cellStyle name="_ДДС декабрь 14" xfId="85"/>
    <cellStyle name="_ДДС декабрь 23" xfId="86"/>
    <cellStyle name="_ДДС декабрь 27" xfId="87"/>
    <cellStyle name="_ДДС за февраль 2004 года" xfId="88"/>
    <cellStyle name="_ДДС июнь " xfId="89"/>
    <cellStyle name="_ДДС ККБ валют. до 11.09.03 г." xfId="90"/>
    <cellStyle name="_ДДС конс июль" xfId="91"/>
    <cellStyle name="_ДДС конс октябрь 2004.." xfId="92"/>
    <cellStyle name="_ДДС конс февр" xfId="93"/>
    <cellStyle name="_ДДС конс янв" xfId="94"/>
    <cellStyle name="_ДДС ноябрь 2003 г." xfId="95"/>
    <cellStyle name="_ДДС октябрь 26" xfId="96"/>
    <cellStyle name="_ДДС сентябрь 9" xfId="97"/>
    <cellStyle name="_ДДС УФ ноябрь" xfId="98"/>
    <cellStyle name="_ДДС фев." xfId="99"/>
    <cellStyle name="_ДДС фев. 2004" xfId="100"/>
    <cellStyle name="_ДДС февраль 17" xfId="101"/>
    <cellStyle name="_ДДС филиалы и ГО  по 18 сентября" xfId="102"/>
    <cellStyle name="_ДДС_08_09_ЮФ_доп" xfId="103"/>
    <cellStyle name="_ДДС_08_10_июн_ЮФ" xfId="104"/>
    <cellStyle name="_ДДС_11_03_ЮФ" xfId="105"/>
    <cellStyle name="_ДДС_13_05_ЮФ" xfId="106"/>
    <cellStyle name="_ДДС_14_10_ЮФ" xfId="107"/>
    <cellStyle name="_ДДС_14_12_ЮФ" xfId="108"/>
    <cellStyle name="_ДДС_19_08_ЮФ" xfId="109"/>
    <cellStyle name="_ДДС_23_12_ЮФ" xfId="110"/>
    <cellStyle name="_ДДС_24_08_ЮФ" xfId="111"/>
    <cellStyle name="_ДДС_24_12_ЮФ" xfId="112"/>
    <cellStyle name="_ДДС_27_10_ЮФ" xfId="113"/>
    <cellStyle name="_ДДС_27_ЮФ" xfId="114"/>
    <cellStyle name="_ДДС_28_12_ЮФ" xfId="115"/>
    <cellStyle name="_ДДС_АБ_28_06_ЮФ" xfId="116"/>
    <cellStyle name="_ДДС_ноя_ЮФ" xfId="117"/>
    <cellStyle name="_ДДС_ЮФ_декабрь" xfId="118"/>
    <cellStyle name="_ДИРС ФП 2004_IV квартал" xfId="119"/>
    <cellStyle name="_ДИТФинплан ЯНВ-ДЕК 2003" xfId="120"/>
    <cellStyle name="_ДляРеестров" xfId="121"/>
    <cellStyle name="_дох 2004" xfId="122"/>
    <cellStyle name="_ДРиП" xfId="123"/>
    <cellStyle name="_ДРиП ФП на 2 кв2004" xfId="124"/>
    <cellStyle name="_ДРиП ФП на 2 кв2004-3 вар" xfId="125"/>
    <cellStyle name="_Заявка приборы ВОЛС для ДКЕршов" xfId="126"/>
    <cellStyle name="_исп ФП 2 кварт  май" xfId="127"/>
    <cellStyle name="_Исполнен Август" xfId="128"/>
    <cellStyle name="_исполнение сентябрь" xfId="129"/>
    <cellStyle name="_К_ежедневному" xfId="130"/>
    <cellStyle name="_Капы" xfId="131"/>
    <cellStyle name="_Кассовый план 2003 - факт" xfId="132"/>
    <cellStyle name="_Консолид новый" xfId="133"/>
    <cellStyle name="_Копия Окон.Консолид.ПП на II полугодие 2004" xfId="134"/>
    <cellStyle name="_Копия УТВЕРЖДЕННЫЙ БЮДЖЕТ на 2004 год (формат КТС)" xfId="135"/>
    <cellStyle name="_Копия УТВЕРЖДЕННЫЙ БЮДЖЕТ на 2004 год(формат КМГ)" xfId="136"/>
    <cellStyle name="_Кэш 1" xfId="137"/>
    <cellStyle name="_Мониторинг договоров-2004" xfId="138"/>
    <cellStyle name="_МФ ДДС " xfId="139"/>
    <cellStyle name="_МФ Финплан ноябрь 2003" xfId="140"/>
    <cellStyle name="_МФ ФП сентябрь 03 утвержденный" xfId="141"/>
    <cellStyle name="_объемы к закл договорам 2004г" xfId="142"/>
    <cellStyle name="_Окон.Консолид.ПП на II полугодие 2004" xfId="143"/>
    <cellStyle name="_Оконч. Сравнение бюджетов 2004 с проектами (на 08.07.04)" xfId="144"/>
    <cellStyle name="_поступления 2003г, конс" xfId="145"/>
    <cellStyle name="_Расходы по статьям" xfId="146"/>
    <cellStyle name="_свод" xfId="147"/>
    <cellStyle name="_СЕНТЯБРЬ 2003" xfId="148"/>
    <cellStyle name="_Сокращение бюджет ВФ 2005_4" xfId="149"/>
    <cellStyle name="_Сторонние клиенты УМГ и ЭМГ" xfId="150"/>
    <cellStyle name="_ТАРИФ АТС, VSAT + ЗИП" xfId="151"/>
    <cellStyle name="_Тариф на OTN + ЗИП" xfId="152"/>
    <cellStyle name="_Тариф на ТО БС + ЗИП" xfId="153"/>
    <cellStyle name="_Тариф на ТО ВОЛС + ЗИП" xfId="154"/>
    <cellStyle name="_топливо" xfId="155"/>
    <cellStyle name="_Уф 2004" xfId="156"/>
    <cellStyle name="_УФ ДДС декабрь 31" xfId="157"/>
    <cellStyle name="_Финплан ДИРС2005_I квартал" xfId="158"/>
    <cellStyle name="_Финплан ДРиП2004" xfId="159"/>
    <cellStyle name="_Финплан ДРиП2004_III квартал" xfId="160"/>
    <cellStyle name="_Финплан ЯНВ-ДЕК 2003" xfId="161"/>
    <cellStyle name="_формы для ФП изм" xfId="162"/>
    <cellStyle name="_ФП 2 квартал" xfId="163"/>
    <cellStyle name="_ФП ДИТ сентябрь 2003г" xfId="164"/>
    <cellStyle name="_ФП ДРиП ноябрь" xfId="165"/>
    <cellStyle name="_ФП ДРиП сентябрь 2003г" xfId="166"/>
    <cellStyle name="_ФП КД сентябрь 2003г" xfId="167"/>
    <cellStyle name="_ФП Ур.Ф.-август ГО" xfId="168"/>
    <cellStyle name="_ФП Ур.Ф.-ноябрь ГО" xfId="169"/>
    <cellStyle name="_ФП Ур.Ф.-сентябрь ГО" xfId="170"/>
    <cellStyle name="_фп фил окт" xfId="171"/>
    <cellStyle name="_ФП_1кв" xfId="172"/>
    <cellStyle name="_ФП_выполнение" xfId="173"/>
    <cellStyle name="_ЮФ Last" xfId="174"/>
    <cellStyle name="_Юф ДДС  июль" xfId="175"/>
    <cellStyle name="_ЮФ ДДС апрель" xfId="176"/>
    <cellStyle name="_юф ДДС_январь" xfId="177"/>
    <cellStyle name="_ЮФ ноя ДДС" xfId="178"/>
    <cellStyle name="_ЮФ ФП октыбрь" xfId="179"/>
    <cellStyle name="_ЮФ ФП сент, коррект" xfId="180"/>
    <cellStyle name="_ЮФ_кор_19_03" xfId="181"/>
    <cellStyle name="_ЮФ_кор_30_03_печать" xfId="182"/>
    <cellStyle name="_ЮФ_ФП_декабрь" xfId="183"/>
    <cellStyle name="_ЮФ_ФП_ноябрь" xfId="184"/>
    <cellStyle name="{Comma [0]}" xfId="185"/>
    <cellStyle name="{Comma}" xfId="186"/>
    <cellStyle name="{Date}" xfId="187"/>
    <cellStyle name="{Month}" xfId="188"/>
    <cellStyle name="{Percent}" xfId="189"/>
    <cellStyle name="{Thousand [0]}" xfId="190"/>
    <cellStyle name="{Thousand}" xfId="191"/>
    <cellStyle name="{Z'0000(1 dec)}" xfId="192"/>
    <cellStyle name="{Z'0000(4 dec)}" xfId="193"/>
    <cellStyle name="•WЏЂ_ЉO‰?—a‹?" xfId="194"/>
    <cellStyle name="W_OÝaà" xfId="195"/>
    <cellStyle name="0,0_x000d__x000a_NA_x000d__x000a_" xfId="196"/>
    <cellStyle name="1.0 TITLE" xfId="197"/>
    <cellStyle name="1.1 TITLE" xfId="198"/>
    <cellStyle name="1Normal" xfId="199"/>
    <cellStyle name="20% - Dekorfärg1" xfId="200"/>
    <cellStyle name="20% - Dekorfärg2" xfId="201"/>
    <cellStyle name="20% - Dekorfärg3" xfId="202"/>
    <cellStyle name="20% - Dekorfärg4" xfId="203"/>
    <cellStyle name="20% - Dekorfärg5" xfId="204"/>
    <cellStyle name="20% - Dekorfärg6" xfId="205"/>
    <cellStyle name="40% - Dekorfärg1" xfId="206"/>
    <cellStyle name="40% - Dekorfärg2" xfId="207"/>
    <cellStyle name="40% - Dekorfärg3" xfId="208"/>
    <cellStyle name="40% - Dekorfärg4" xfId="209"/>
    <cellStyle name="40% - Dekorfärg5" xfId="210"/>
    <cellStyle name="40% - Dekorfärg6" xfId="211"/>
    <cellStyle name="60% - Dekorfärg1" xfId="212"/>
    <cellStyle name="60% - Dekorfärg2" xfId="213"/>
    <cellStyle name="60% - Dekorfärg3" xfId="214"/>
    <cellStyle name="60% - Dekorfärg4" xfId="215"/>
    <cellStyle name="60% - Dekorfärg5" xfId="216"/>
    <cellStyle name="60% - Dekorfärg6" xfId="217"/>
    <cellStyle name="8pt" xfId="218"/>
    <cellStyle name="Anteckning" xfId="219"/>
    <cellStyle name="Beräkning" xfId="220"/>
    <cellStyle name="Body" xfId="221"/>
    <cellStyle name="Border" xfId="222"/>
    <cellStyle name="Bra" xfId="223"/>
    <cellStyle name="Calc Currency (0)" xfId="224"/>
    <cellStyle name="Calc Currency (2)" xfId="225"/>
    <cellStyle name="Calc Percent (0)" xfId="226"/>
    <cellStyle name="Calc Percent (1)" xfId="227"/>
    <cellStyle name="Calc Percent (2)" xfId="228"/>
    <cellStyle name="Calc Units (0)" xfId="229"/>
    <cellStyle name="Calc Units (1)" xfId="230"/>
    <cellStyle name="Calc Units (2)" xfId="231"/>
    <cellStyle name="Centered Heading" xfId="232"/>
    <cellStyle name="Column_Title" xfId="233"/>
    <cellStyle name="Comma  - Style1" xfId="234"/>
    <cellStyle name="Comma  - Style2" xfId="235"/>
    <cellStyle name="Comma  - Style3" xfId="236"/>
    <cellStyle name="Comma  - Style4" xfId="237"/>
    <cellStyle name="Comma  - Style5" xfId="238"/>
    <cellStyle name="Comma %" xfId="239"/>
    <cellStyle name="Comma [00]" xfId="240"/>
    <cellStyle name="Comma 0.0" xfId="241"/>
    <cellStyle name="Comma 0.0%" xfId="242"/>
    <cellStyle name="Comma 0.00" xfId="243"/>
    <cellStyle name="Comma 0.00%" xfId="244"/>
    <cellStyle name="Comma 0.000" xfId="245"/>
    <cellStyle name="Comma 0.000%" xfId="246"/>
    <cellStyle name="Comma 2" xfId="247"/>
    <cellStyle name="Comma 3" xfId="248"/>
    <cellStyle name="Comma 4" xfId="249"/>
    <cellStyle name="Comma_Transformation schedule_2005" xfId="250"/>
    <cellStyle name="Comma0" xfId="251"/>
    <cellStyle name="Company Name" xfId="252"/>
    <cellStyle name="Copied" xfId="253"/>
    <cellStyle name="CR Comma" xfId="254"/>
    <cellStyle name="CR Currency" xfId="255"/>
    <cellStyle name="Credit" xfId="256"/>
    <cellStyle name="Credit subtotal" xfId="257"/>
    <cellStyle name="Credit Total" xfId="258"/>
    <cellStyle name="Currency %" xfId="259"/>
    <cellStyle name="Currency [00]" xfId="260"/>
    <cellStyle name="Currency 0.0" xfId="261"/>
    <cellStyle name="Currency 0.0%" xfId="262"/>
    <cellStyle name="Currency 0.00" xfId="263"/>
    <cellStyle name="Currency 0.00%" xfId="264"/>
    <cellStyle name="Currency 0.000" xfId="265"/>
    <cellStyle name="Currency 0.000%" xfId="266"/>
    <cellStyle name="Currency RU" xfId="267"/>
    <cellStyle name="Currency0" xfId="268"/>
    <cellStyle name="d" xfId="269"/>
    <cellStyle name="Dålig" xfId="270"/>
    <cellStyle name="Date" xfId="271"/>
    <cellStyle name="Date Short" xfId="272"/>
    <cellStyle name="Debit" xfId="273"/>
    <cellStyle name="Debit subtotal" xfId="274"/>
    <cellStyle name="Debit Total" xfId="275"/>
    <cellStyle name="DELTA" xfId="276"/>
    <cellStyle name="Dezimal__Utopia Index Index und Guidance (Deutsch)" xfId="277"/>
    <cellStyle name="E&amp;Y House" xfId="278"/>
    <cellStyle name="Enter Currency (0)" xfId="279"/>
    <cellStyle name="Enter Currency (2)" xfId="280"/>
    <cellStyle name="Enter Units (0)" xfId="281"/>
    <cellStyle name="Enter Units (1)" xfId="282"/>
    <cellStyle name="Enter Units (2)" xfId="283"/>
    <cellStyle name="Entered" xfId="284"/>
    <cellStyle name="Euro" xfId="285"/>
    <cellStyle name="Färg1" xfId="286"/>
    <cellStyle name="Färg2" xfId="287"/>
    <cellStyle name="Färg3" xfId="288"/>
    <cellStyle name="Färg4" xfId="289"/>
    <cellStyle name="Färg5" xfId="290"/>
    <cellStyle name="Färg6" xfId="291"/>
    <cellStyle name="Fixed" xfId="292"/>
    <cellStyle name="Följde hyperlänken_F-reports" xfId="293"/>
    <cellStyle name="Förklarande text" xfId="294"/>
    <cellStyle name="Format Number Column" xfId="295"/>
    <cellStyle name="g" xfId="296"/>
    <cellStyle name="g_Invoice GI" xfId="297"/>
    <cellStyle name="general" xfId="298"/>
    <cellStyle name="Grey" xfId="299"/>
    <cellStyle name="Header1" xfId="300"/>
    <cellStyle name="Header2" xfId="301"/>
    <cellStyle name="Heading" xfId="302"/>
    <cellStyle name="Heading 1 2" xfId="303"/>
    <cellStyle name="Heading 2 2" xfId="304"/>
    <cellStyle name="Heading No Underline" xfId="305"/>
    <cellStyle name="Heading With Underline" xfId="306"/>
    <cellStyle name="Hyperlänk_F-reports" xfId="307"/>
    <cellStyle name="Îáû÷íûé_Ëèñò1" xfId="308"/>
    <cellStyle name="Indata" xfId="309"/>
    <cellStyle name="Input [yellow]" xfId="310"/>
    <cellStyle name="Input Box" xfId="311"/>
    <cellStyle name="Inputnumbaccid" xfId="312"/>
    <cellStyle name="Inpyear" xfId="313"/>
    <cellStyle name="International" xfId="314"/>
    <cellStyle name="International1" xfId="315"/>
    <cellStyle name="Kontrollcell" xfId="316"/>
    <cellStyle name="KPMG Heading 1" xfId="317"/>
    <cellStyle name="KPMG Heading 2" xfId="318"/>
    <cellStyle name="KPMG Heading 3" xfId="319"/>
    <cellStyle name="KPMG Heading 4" xfId="320"/>
    <cellStyle name="KPMG Normal" xfId="321"/>
    <cellStyle name="KPMG Normal Text" xfId="322"/>
    <cellStyle name="KPMG Normal_Cash_flow_consol_05.04" xfId="323"/>
    <cellStyle name="Länkad cell" xfId="324"/>
    <cellStyle name="Link Currency (0)" xfId="325"/>
    <cellStyle name="Link Currency (2)" xfId="326"/>
    <cellStyle name="Link Units (0)" xfId="327"/>
    <cellStyle name="Link Units (1)" xfId="328"/>
    <cellStyle name="Link Units (2)" xfId="329"/>
    <cellStyle name="Millares [0]_pldt" xfId="330"/>
    <cellStyle name="Millares_pldt" xfId="331"/>
    <cellStyle name="Milliers [0]_EDYAN" xfId="332"/>
    <cellStyle name="Milliers_EDYAN" xfId="333"/>
    <cellStyle name="Moneda [0]_pldt" xfId="334"/>
    <cellStyle name="Moneda_pldt" xfId="335"/>
    <cellStyle name="Monétaire [0]_EDYAN" xfId="336"/>
    <cellStyle name="Monétaire_EDYAN" xfId="337"/>
    <cellStyle name="Nameenter" xfId="338"/>
    <cellStyle name="Norma11l" xfId="339"/>
    <cellStyle name="Normal - Style1" xfId="340"/>
    <cellStyle name="Normal 2" xfId="341"/>
    <cellStyle name="Normal 3" xfId="342"/>
    <cellStyle name="Normal 4" xfId="343"/>
    <cellStyle name="Normal 5" xfId="344"/>
    <cellStyle name="Normal 6" xfId="345"/>
    <cellStyle name="Normal 6 2" xfId="346"/>
    <cellStyle name="Normal 7" xfId="347"/>
    <cellStyle name="Normal_22" xfId="348"/>
    <cellStyle name="Normale_FinancialReport" xfId="349"/>
    <cellStyle name="Ôčíŕíńîâűé [0]_ďđĺäďđ-110_ďđĺäďđ-110 (2)" xfId="350"/>
    <cellStyle name="Ôèíàíñîâûé [0]_Ëèñò1" xfId="351"/>
    <cellStyle name="Ôèíàíñîâûé_Ëèñò1" xfId="352"/>
    <cellStyle name="paint" xfId="353"/>
    <cellStyle name="Percent %" xfId="354"/>
    <cellStyle name="Percent % Long Underline" xfId="355"/>
    <cellStyle name="Percent %_Worksheet in  US Financial Statements Ref. Workbook - Single Co" xfId="356"/>
    <cellStyle name="Percent (0)" xfId="357"/>
    <cellStyle name="Percent [0]" xfId="358"/>
    <cellStyle name="Percent [00]" xfId="359"/>
    <cellStyle name="Percent [2]" xfId="360"/>
    <cellStyle name="Percent 0.0%" xfId="361"/>
    <cellStyle name="Percent 0.0% Long Underline" xfId="362"/>
    <cellStyle name="Percent 0.00%" xfId="363"/>
    <cellStyle name="Percent 0.00% Long Underline" xfId="364"/>
    <cellStyle name="Percent 0.00%_5690 Ceiling test for client KZ (1)" xfId="365"/>
    <cellStyle name="Percent 0.000%" xfId="366"/>
    <cellStyle name="Percent 0.000% Long Underline" xfId="367"/>
    <cellStyle name="Percent 2" xfId="368"/>
    <cellStyle name="Percent 3" xfId="369"/>
    <cellStyle name="PrePop Currency (0)" xfId="370"/>
    <cellStyle name="PrePop Currency (2)" xfId="371"/>
    <cellStyle name="PrePop Units (0)" xfId="372"/>
    <cellStyle name="PrePop Units (1)" xfId="373"/>
    <cellStyle name="PrePop Units (2)" xfId="374"/>
    <cellStyle name="RevList" xfId="375"/>
    <cellStyle name="Rubrik" xfId="376"/>
    <cellStyle name="Rubrik 1" xfId="377"/>
    <cellStyle name="Rubrik 2" xfId="378"/>
    <cellStyle name="Rubrik 3" xfId="379"/>
    <cellStyle name="Rubrik 4" xfId="380"/>
    <cellStyle name="SAPBEXaggData" xfId="381"/>
    <cellStyle name="SAPBEXaggDataEmph" xfId="382"/>
    <cellStyle name="SAPBEXaggItem" xfId="383"/>
    <cellStyle name="SAPBEXaggItemX" xfId="384"/>
    <cellStyle name="SAPBEXchaText" xfId="385"/>
    <cellStyle name="SAPBEXexcBad7" xfId="386"/>
    <cellStyle name="SAPBEXexcBad8" xfId="387"/>
    <cellStyle name="SAPBEXexcBad9" xfId="388"/>
    <cellStyle name="SAPBEXexcCritical4" xfId="389"/>
    <cellStyle name="SAPBEXexcCritical5" xfId="390"/>
    <cellStyle name="SAPBEXexcCritical6" xfId="391"/>
    <cellStyle name="SAPBEXexcGood1" xfId="392"/>
    <cellStyle name="SAPBEXexcGood2" xfId="393"/>
    <cellStyle name="SAPBEXexcGood3" xfId="394"/>
    <cellStyle name="SAPBEXfilterDrill" xfId="395"/>
    <cellStyle name="SAPBEXfilterItem" xfId="396"/>
    <cellStyle name="SAPBEXfilterText" xfId="397"/>
    <cellStyle name="SAPBEXformats" xfId="398"/>
    <cellStyle name="SAPBEXheaderItem" xfId="399"/>
    <cellStyle name="SAPBEXheaderText" xfId="400"/>
    <cellStyle name="SAPBEXHLevel0" xfId="401"/>
    <cellStyle name="SAPBEXHLevel0X" xfId="402"/>
    <cellStyle name="SAPBEXHLevel1" xfId="403"/>
    <cellStyle name="SAPBEXHLevel1X" xfId="404"/>
    <cellStyle name="SAPBEXHLevel2" xfId="405"/>
    <cellStyle name="SAPBEXHLevel2X" xfId="406"/>
    <cellStyle name="SAPBEXHLevel3" xfId="407"/>
    <cellStyle name="SAPBEXHLevel3X" xfId="408"/>
    <cellStyle name="SAPBEXresData" xfId="409"/>
    <cellStyle name="SAPBEXresDataEmph" xfId="410"/>
    <cellStyle name="SAPBEXresItem" xfId="411"/>
    <cellStyle name="SAPBEXresItemX" xfId="412"/>
    <cellStyle name="SAPBEXstdData" xfId="413"/>
    <cellStyle name="SAPBEXstdDataEmph" xfId="414"/>
    <cellStyle name="SAPBEXstdItem" xfId="415"/>
    <cellStyle name="SAPBEXstdItemX" xfId="416"/>
    <cellStyle name="SAPBEXtitle" xfId="417"/>
    <cellStyle name="SAPBEXundefined" xfId="418"/>
    <cellStyle name="SEEntry" xfId="419"/>
    <cellStyle name="small" xfId="420"/>
    <cellStyle name="Standard__Utopia Index Index und Guidance (Deutsch)" xfId="421"/>
    <cellStyle name="Style 1" xfId="422"/>
    <cellStyle name="Style 24" xfId="423"/>
    <cellStyle name="Style 28" xfId="424"/>
    <cellStyle name="Style 29" xfId="425"/>
    <cellStyle name="Subtotal" xfId="426"/>
    <cellStyle name="Summa" xfId="427"/>
    <cellStyle name="Text" xfId="428"/>
    <cellStyle name="Text Indent A" xfId="429"/>
    <cellStyle name="Text Indent B" xfId="430"/>
    <cellStyle name="Text Indent C" xfId="431"/>
    <cellStyle name="Tickmark" xfId="432"/>
    <cellStyle name="Title 1.0" xfId="433"/>
    <cellStyle name="Title 1.1" xfId="434"/>
    <cellStyle name="Title 1.1.1" xfId="435"/>
    <cellStyle name="Total 2" xfId="436"/>
    <cellStyle name="Tusental (0)_E3 short" xfId="437"/>
    <cellStyle name="Tusental_E3 short" xfId="438"/>
    <cellStyle name="Utdata" xfId="439"/>
    <cellStyle name="Valuta (0)_E3 short" xfId="440"/>
    <cellStyle name="Valuta_E3 short" xfId="441"/>
    <cellStyle name="Varningstext" xfId="442"/>
    <cellStyle name="Virgül_BİLANÇO" xfId="443"/>
    <cellStyle name="КАНДАГАЧ тел3-33-96" xfId="444"/>
    <cellStyle name="Обычный" xfId="0" builtinId="0"/>
    <cellStyle name="Обычный 10" xfId="445"/>
    <cellStyle name="Обычный 10 2" xfId="446"/>
    <cellStyle name="Обычный 11" xfId="447"/>
    <cellStyle name="Обычный 12" xfId="448"/>
    <cellStyle name="Обычный 12 2" xfId="449"/>
    <cellStyle name="Обычный 13" xfId="450"/>
    <cellStyle name="Обычный 14" xfId="451"/>
    <cellStyle name="Обычный 14 2" xfId="452"/>
    <cellStyle name="Обычный 15" xfId="453"/>
    <cellStyle name="Обычный 15 4" xfId="454"/>
    <cellStyle name="Обычный 16" xfId="455"/>
    <cellStyle name="Обычный 17" xfId="456"/>
    <cellStyle name="Обычный 18" xfId="457"/>
    <cellStyle name="Обычный 19" xfId="458"/>
    <cellStyle name="Обычный 2" xfId="5"/>
    <cellStyle name="Обычный 2 2" xfId="3"/>
    <cellStyle name="Обычный 2 2 2" xfId="459"/>
    <cellStyle name="Обычный 2 3" xfId="460"/>
    <cellStyle name="Обычный 20" xfId="461"/>
    <cellStyle name="Обычный 20 2" xfId="462"/>
    <cellStyle name="Обычный 20 3" xfId="6"/>
    <cellStyle name="Обычный 20_6 кл" xfId="463"/>
    <cellStyle name="Обычный 21" xfId="464"/>
    <cellStyle name="Обычный 21 2" xfId="465"/>
    <cellStyle name="Обычный 21_6 кл" xfId="466"/>
    <cellStyle name="Обычный 22" xfId="467"/>
    <cellStyle name="Обычный 22 3" xfId="468"/>
    <cellStyle name="Обычный 23" xfId="1"/>
    <cellStyle name="Обычный 24" xfId="469"/>
    <cellStyle name="Обычный 25" xfId="470"/>
    <cellStyle name="Обычный 26" xfId="471"/>
    <cellStyle name="Обычный 27" xfId="472"/>
    <cellStyle name="Обычный 28" xfId="473"/>
    <cellStyle name="Обычный 29" xfId="474"/>
    <cellStyle name="Обычный 3" xfId="4"/>
    <cellStyle name="Обычный 3 2" xfId="475"/>
    <cellStyle name="Обычный 4" xfId="476"/>
    <cellStyle name="Обычный 4 2" xfId="477"/>
    <cellStyle name="Обычный 41" xfId="478"/>
    <cellStyle name="Обычный 5" xfId="479"/>
    <cellStyle name="Обычный 5 2" xfId="480"/>
    <cellStyle name="Обычный 6" xfId="481"/>
    <cellStyle name="Обычный 6 2" xfId="482"/>
    <cellStyle name="Обычный 6_6 кл" xfId="483"/>
    <cellStyle name="Обычный 7" xfId="484"/>
    <cellStyle name="Обычный 7 2" xfId="485"/>
    <cellStyle name="Обычный 7 3" xfId="486"/>
    <cellStyle name="Обычный 7_6 кл" xfId="487"/>
    <cellStyle name="Обычный 8" xfId="2"/>
    <cellStyle name="Обычный 9" xfId="488"/>
    <cellStyle name="Обычный 9 2" xfId="489"/>
    <cellStyle name="Обычный_Брокеры ежекв (вход)" xfId="7"/>
    <cellStyle name="Обычный_Приложения к Правилам по ИК_рус" xfId="490"/>
    <cellStyle name="Процентный 2" xfId="491"/>
    <cellStyle name="Стиль 1" xfId="492"/>
    <cellStyle name="Стиль_названий" xfId="493"/>
    <cellStyle name="Строка нечётная" xfId="494"/>
    <cellStyle name="Строка чётная" xfId="495"/>
    <cellStyle name="Текстовый" xfId="496"/>
    <cellStyle name="Тысячи [0]" xfId="497"/>
    <cellStyle name="Тысячи_010SN05" xfId="498"/>
    <cellStyle name="Финансовый [0] 2" xfId="499"/>
    <cellStyle name="Финансовый 2" xfId="500"/>
    <cellStyle name="Финансовый 2 2" xfId="501"/>
    <cellStyle name="Финансовый 2 3" xfId="502"/>
    <cellStyle name="Числовой" xfId="503"/>
    <cellStyle name="一般_Asia Pacific-貌峈摩芶諳噤漆俋隙遴 Nov 03" xfId="504"/>
    <cellStyle name="常规_~3533082" xfId="505"/>
    <cellStyle name="標準_EUDF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calcChain" Target="calcChain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styles" Target="style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4;&#1090;&#1095;&#1077;&#1090;%20&#1086;%20&#1076;&#1074;&#1080;&#1078;&#1077;&#1085;&#1080;&#1080;%20&#1076;&#1077;&#1085;&#1077;&#1075;/2020/&#1089;&#1077;&#1085;&#1090;&#1103;&#1073;&#1088;&#1100;%202020/&#8470;3%20&#1079;&#1072;%209%20&#1084;&#1077;&#1089;&#1103;&#1094;&#1077;&#1074;%2020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I-Index"/>
      <sheetName val="B-4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  <sheetName val="Saisie obligatoire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C5">
            <v>1810221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C6">
            <v>3.3592124723334886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C7">
            <v>195506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Tonnes of Ore</v>
          </cell>
          <cell r="C13">
            <v>4.6520000000000001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A14">
            <v>0</v>
          </cell>
          <cell r="B14" t="str">
            <v>Grade (g/t)</v>
          </cell>
          <cell r="C14">
            <v>72701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A15" t="str">
            <v>Management Fees</v>
          </cell>
          <cell r="B15" t="str">
            <v>Ounces</v>
          </cell>
          <cell r="C15">
            <v>0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>
            <v>0</v>
          </cell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Budget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BCM of Ice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BCM of Waste</v>
          </cell>
          <cell r="C20">
            <v>0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C23">
            <v>39774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A24" t="str">
            <v>TOTAL CASH COSTS</v>
          </cell>
          <cell r="B24" t="str">
            <v>Tonnes of Low Grade Ore</v>
          </cell>
          <cell r="C24">
            <v>1.3442671624679439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C25">
            <v>1719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Production Data: Mining</v>
          </cell>
          <cell r="C30">
            <v>71984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A31" t="str">
            <v>Ounces Poured</v>
          </cell>
          <cell r="B31" t="str">
            <v>Forecast</v>
          </cell>
          <cell r="C31">
            <v>0.82340000000000002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A32" t="str">
            <v>Ounces Sold</v>
          </cell>
          <cell r="B32" t="str">
            <v>BCM of Ice</v>
          </cell>
          <cell r="C32">
            <v>59274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C33">
            <v>18252.23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A34" t="str">
            <v>TOTAL CASH OPER. COST/Oz.</v>
          </cell>
          <cell r="B34" t="str">
            <v>BCM of Low Grade Ore</v>
          </cell>
          <cell r="C34">
            <v>16690.919999999998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C35">
            <v>0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A36" t="str">
            <v>TOTAL CASH COST/Oz.</v>
          </cell>
          <cell r="B36" t="str">
            <v>Tonnes of Ice</v>
          </cell>
          <cell r="C36">
            <v>60835.31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C37">
            <v>0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A38" t="str">
            <v>TOTAL  COST/Oz.</v>
          </cell>
          <cell r="B38" t="str">
            <v>Tonnes of Low Grade Ore</v>
          </cell>
          <cell r="C38">
            <v>60835.31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C41">
            <v>1831097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Tonnes of Ore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 Extracted</v>
          </cell>
          <cell r="C50">
            <v>79790.269637564386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Production Data: Milling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  <cell r="C56">
            <v>41174.437999999995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Ounces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Recovery %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Ounces Extracted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Ounces Poured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>
            <v>0</v>
          </cell>
          <cell r="H73">
            <v>0</v>
          </cell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Broken Ore Ounces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In - Circuit Ounces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A78">
            <v>0</v>
          </cell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A14">
            <v>0</v>
          </cell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A15" t="str">
            <v>Management Fees</v>
          </cell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>
            <v>0</v>
          </cell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A24" t="str">
            <v>TOTAL CASH COSTS</v>
          </cell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A28">
            <v>0</v>
          </cell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A31" t="str">
            <v>Ounces Poured</v>
          </cell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A32" t="str">
            <v>Ounces Sold</v>
          </cell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A33" t="str">
            <v>Budgeted Poured Ounces</v>
          </cell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A34" t="str">
            <v>TOTAL CASH OPER. COST/Oz.</v>
          </cell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A35" t="str">
            <v>Cash Cost/Oz.</v>
          </cell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TOTAL CASH COST/Oz.</v>
          </cell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A37" t="str">
            <v>Budgeted Cash Op. Cost/Oz</v>
          </cell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TOTAL  COST/Oz.</v>
          </cell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Refinery/Sales Adj. FG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Shipment 134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Shipment 135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Shipment 136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Shipment 137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>
            <v>0</v>
          </cell>
          <cell r="H73">
            <v>0</v>
          </cell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Shipment 141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Shipment 142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A78">
            <v>0</v>
          </cell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 t="str">
            <v xml:space="preserve"> </v>
          </cell>
          <cell r="D37">
            <v>500.93907058321133</v>
          </cell>
          <cell r="E37">
            <v>381.16198749320284</v>
          </cell>
          <cell r="F37" t="str">
            <v xml:space="preserve"> 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>
            <v>0</v>
          </cell>
          <cell r="L37" t="str">
            <v xml:space="preserve"> </v>
          </cell>
          <cell r="M37">
            <v>0</v>
          </cell>
          <cell r="N37">
            <v>0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G7" t="str">
            <v>Year To Date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 t="str">
            <v>Total Site Costs</v>
          </cell>
          <cell r="B13">
            <v>0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 t="str">
            <v>Management Fees</v>
          </cell>
          <cell r="B15">
            <v>0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B16">
            <v>0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 t="str">
            <v>Total Cash Operation Costs</v>
          </cell>
          <cell r="B18">
            <v>0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 t="str">
            <v>Other Income/Expense</v>
          </cell>
          <cell r="B20">
            <v>0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B21" t="e">
            <v>#REF!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B22">
            <v>0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 t="str">
            <v>Total Cash Costs</v>
          </cell>
          <cell r="B24">
            <v>0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 t="str">
            <v>Financing Costs</v>
          </cell>
          <cell r="B26">
            <v>0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B27">
            <v>0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B28">
            <v>0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B29">
            <v>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str">
            <v>Ounces Poured</v>
          </cell>
          <cell r="B32" t="e">
            <v>#REF!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B33" t="e">
            <v>#REF!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B34" t="e">
            <v>#REF!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B35" t="e">
            <v>#REF!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>
            <v>0</v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>
            <v>0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>
            <v>0</v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>
            <v>0</v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>
            <v>0</v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>
            <v>0</v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>
            <v>0</v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>
            <v>0</v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>
            <v>0</v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>
            <v>0</v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  <sheetName val="п 15"/>
      <sheetName val="ДопКПрочимФинАктивам"/>
      <sheetName val="Sched 11-ACTUALS"/>
      <sheetName val="Comps"/>
      <sheetName val="ID"/>
      <sheetName val="B 1"/>
      <sheetName val="Criterion Range"/>
      <sheetName val="01.01.05"/>
      <sheetName val="std tabel"/>
      <sheetName val="Settings"/>
      <sheetName val="SQL-Table"/>
      <sheetName val="CON-O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  <sheetName val="дата"/>
      <sheetName val="B-4"/>
      <sheetName val="Comp equip"/>
      <sheetName val="Mach &amp; equip"/>
      <sheetName val="MV"/>
      <sheetName val="Freezers"/>
      <sheetName val="total receipt"/>
    </sheetNames>
    <sheetDataSet>
      <sheetData sheetId="0">
        <row r="27">
          <cell r="B27" t="str">
            <v>Negative amounts per transactions “Repo”</v>
          </cell>
        </row>
      </sheetData>
      <sheetData sheetId="1">
        <row r="27">
          <cell r="B27" t="str">
            <v>Negative amounts per transactions “Repo”</v>
          </cell>
        </row>
      </sheetData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ЯНВАРЬ"/>
      <sheetName val="Справочник"/>
      <sheetName val="Транс 03"/>
      <sheetName val="Транс 02"/>
      <sheetName val="Trial Balance"/>
      <sheetName val="gaeshpetco"/>
      <sheetName val="SMSTemp"/>
      <sheetName val="Параметры"/>
      <sheetName val="name"/>
      <sheetName val="Standing data"/>
      <sheetName val="PIT&amp;PP(2)"/>
      <sheetName val="O__Taxes_YE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Index"/>
      <sheetName val="Anlagevermögen"/>
      <sheetName val="XLR_NoRangeSheet"/>
      <sheetName val="O-20"/>
      <sheetName val="J-55"/>
      <sheetName val="Расчет_Ин"/>
      <sheetName val="yO302.1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MSTemp"/>
      <sheetName val="Sheet1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Contents"/>
      <sheetName val="Loans_010107"/>
      <sheetName val="U2.1010"/>
      <sheetName val="客戶清單customer list"/>
      <sheetName val="HKM RTC Crude cost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RestrVB"/>
      <sheetName val="Threshold Table"/>
      <sheetName val="FAB별"/>
      <sheetName val="Prelim Cost"/>
      <sheetName val="I-Index"/>
      <sheetName val="Chart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КР з.ч"/>
      <sheetName val="Summary of Misstatements"/>
      <sheetName val="EVA"/>
      <sheetName val="Info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  <sheetName val="Prelim Cost"/>
      <sheetName val="I-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Info"/>
      <sheetName val="31.12.03"/>
      <sheetName val="Gesamt LI-Klassifizierung"/>
      <sheetName val="ISIN_TRADER"/>
      <sheetName val="31.05.04"/>
      <sheetName val="п 15"/>
      <sheetName val="EA-00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  <sheetName val="India Mapping"/>
      <sheetName val="Erlang B"/>
      <sheetName val="Main_Menu2"/>
      <sheetName val="Inter-region_Exp2"/>
      <sheetName val="A_1001"/>
      <sheetName val="B_11"/>
      <sheetName val="ИПН_КЗ1"/>
      <sheetName val="std_tabel1"/>
      <sheetName val="Expense_Template_2004_-_Oct_031"/>
      <sheetName val="INCOME_TAX_02"/>
      <sheetName val="tlda_"/>
      <sheetName val="M3"/>
      <sheetName val="Company Info"/>
      <sheetName val="CA Comp"/>
      <sheetName val="M_Maincomp"/>
      <sheetName val="LOM_MOD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  <sheetName val="Anlageverm_gen"/>
      <sheetName val="W-60"/>
      <sheetName val="FSL KZT"/>
      <sheetName val="ЦентрЗатр"/>
      <sheetName val="ЕдИзм"/>
      <sheetName val="Предпр"/>
      <sheetName val="Перечень"/>
      <sheetName val="CaratPrévisions "/>
      <sheetName val="CaratRM99Division "/>
      <sheetName val="CaratRMDivision"/>
      <sheetName val="CaratRSBDivision"/>
      <sheetName val="Post Frac"/>
      <sheetName val="IPR"/>
      <sheetName val="Структура группы"/>
      <sheetName val="2.2 ОтклОТМ"/>
      <sheetName val="1.3.2 ОТМ"/>
      <sheetName val="Выбор сценария"/>
      <sheetName val="KCC"/>
      <sheetName val="Cover sheet"/>
      <sheetName val="1997 fin. res."/>
      <sheetName val="ОборБалФорм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  <sheetName val="Форма2"/>
      <sheetName val="std tabel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БПО"/>
      <sheetName val="тран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  <sheetName val="TB-KZT"/>
      <sheetName val="TB USD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  <sheetName val="смета+расш.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  <sheetName val="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Criterion Range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Intercompany transactions"/>
      <sheetName val="курсы"/>
      <sheetName val="OS"/>
      <sheetName val="Добыча нефти4"/>
      <sheetName val="Предпр"/>
      <sheetName val="ЦентрЗатр"/>
      <sheetName val="ЕдИзм"/>
      <sheetName val="аккредитивы"/>
      <sheetName val="из сем"/>
      <sheetName val="definitions"/>
      <sheetName val="33. Tran. and selling expenses"/>
      <sheetName val="Счет-ф"/>
      <sheetName val="D2 DCF"/>
      <sheetName val="бартер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Бюдж-тенге"/>
      <sheetName val="п 15"/>
      <sheetName val="факс(2005-20гг.)"/>
      <sheetName val="Налоги"/>
      <sheetName val="12НК"/>
      <sheetName val="Cash flows - PBC"/>
      <sheetName val="FA register"/>
      <sheetName val="Kas FA Movement"/>
      <sheetName val="Storage"/>
      <sheetName val="NTA adjustment calc"/>
      <sheetName val="ввод-вывод ОС авг2004- 2005"/>
      <sheetName val="Технический"/>
      <sheetName val="Откл. по фин. рез"/>
      <sheetName val="C-Total Market"/>
      <sheetName val="I-Demand Drivers"/>
      <sheetName val="июль ппд(факт)"/>
      <sheetName val="25.07.08г (2)"/>
      <sheetName val="GAAP TB 31.12.01  detail p&amp;l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Исх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1">
          <cell r="A1">
            <v>0</v>
          </cell>
        </row>
      </sheetData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>
        <row r="1">
          <cell r="A1">
            <v>0</v>
          </cell>
        </row>
      </sheetData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>
        <row r="1">
          <cell r="A1">
            <v>0</v>
          </cell>
        </row>
      </sheetData>
      <sheetData sheetId="76">
        <row r="1">
          <cell r="A1">
            <v>0</v>
          </cell>
        </row>
      </sheetData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>
        <row r="1">
          <cell r="A1">
            <v>0</v>
          </cell>
        </row>
      </sheetData>
      <sheetData sheetId="84">
        <row r="1">
          <cell r="A1">
            <v>0</v>
          </cell>
        </row>
      </sheetData>
      <sheetData sheetId="85">
        <row r="1">
          <cell r="A1">
            <v>0</v>
          </cell>
        </row>
      </sheetData>
      <sheetData sheetId="86">
        <row r="1">
          <cell r="A1">
            <v>0</v>
          </cell>
        </row>
      </sheetData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>
        <row r="1">
          <cell r="A1">
            <v>0</v>
          </cell>
        </row>
      </sheetData>
      <sheetData sheetId="90">
        <row r="1">
          <cell r="A1">
            <v>0</v>
          </cell>
        </row>
      </sheetData>
      <sheetData sheetId="91">
        <row r="1">
          <cell r="A1">
            <v>0</v>
          </cell>
        </row>
      </sheetData>
      <sheetData sheetId="92">
        <row r="1">
          <cell r="A1">
            <v>0</v>
          </cell>
        </row>
      </sheetData>
      <sheetData sheetId="93">
        <row r="1">
          <cell r="A1">
            <v>0</v>
          </cell>
        </row>
      </sheetData>
      <sheetData sheetId="94">
        <row r="1">
          <cell r="A1">
            <v>0</v>
          </cell>
        </row>
      </sheetData>
      <sheetData sheetId="95">
        <row r="1">
          <cell r="A1">
            <v>0</v>
          </cell>
        </row>
      </sheetData>
      <sheetData sheetId="96">
        <row r="1">
          <cell r="A1">
            <v>0</v>
          </cell>
        </row>
      </sheetData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  <sheetName val="СЗ-процессинг"/>
      <sheetName val="Нормативы"/>
      <sheetName val="Параметры"/>
      <sheetName val="СЗ-собственная деятельность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Дт-К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  <sheetName val="База"/>
      <sheetName val="t0_name"/>
      <sheetName val="Дт-Кт"/>
      <sheetName val="balans 3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CF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  <sheetName val="1кв. "/>
      <sheetName val="2кв.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Св план инвест"/>
      <sheetName val="Кедровский"/>
      <sheetName val="SMSTemp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  <sheetName val="расчет зарплаты"/>
      <sheetName val="Март"/>
      <sheetName val="Сентябрь"/>
      <sheetName val="Квартал"/>
      <sheetName val="Январь"/>
      <sheetName val="Декабрь"/>
      <sheetName val="Ноябрь"/>
      <sheetName val="факт 2005 г."/>
      <sheetName val="ОборБалФормОтч"/>
      <sheetName val="ТитулЛистОтч"/>
      <sheetName val="TS"/>
      <sheetName val="Данные"/>
      <sheetName val="Москва"/>
      <sheetName val="Общий"/>
      <sheetName val="Anlagevermögen"/>
      <sheetName val="ТЭП старая"/>
      <sheetName val="Rollforward"/>
      <sheetName val="P&amp;L"/>
      <sheetName val="Provisions"/>
      <sheetName val="ИД"/>
      <sheetName val="начислено"/>
      <sheetName val="ИсхД+"/>
      <sheetName val="Нетто3!!!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  <sheetName val="ДДСАБ_09_02_ЮФ"/>
      <sheetName val="Р_35"/>
      <sheetName val="Р_34"/>
      <sheetName val="Закуп"/>
      <sheetName val="Р_27"/>
      <sheetName val="План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8">
          <cell r="C58">
            <v>1459655.7900000066</v>
          </cell>
        </row>
      </sheetData>
      <sheetData sheetId="18" refreshError="1">
        <row r="10">
          <cell r="C10">
            <v>28406.03</v>
          </cell>
        </row>
        <row r="58">
          <cell r="C58">
            <v>1459655.7900000066</v>
          </cell>
        </row>
      </sheetData>
      <sheetData sheetId="19">
        <row r="37">
          <cell r="C37">
            <v>33116.110000000102</v>
          </cell>
        </row>
      </sheetData>
      <sheetData sheetId="20" refreshError="1">
        <row r="10">
          <cell r="C10">
            <v>677461.46</v>
          </cell>
        </row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0">
          <cell r="C10">
            <v>28406.03</v>
          </cell>
        </row>
      </sheetData>
      <sheetData sheetId="52">
        <row r="10">
          <cell r="C10">
            <v>677461.46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  <row r="42">
          <cell r="A42" t="str">
            <v>1741</v>
          </cell>
          <cell r="B42">
            <v>7130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Intercompany transactions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Hidden"/>
      <sheetName val="СписокТЭП"/>
      <sheetName val="#ССЫЛКА"/>
      <sheetName val="из сем"/>
      <sheetName val="F100-Trial BS"/>
      <sheetName val="рев дф (1.08.) (3)"/>
      <sheetName val="I. Прогноз доходов"/>
      <sheetName val="2003 (215862 тн)"/>
      <sheetName val="UPDATE"/>
      <sheetName val="KAPAK"/>
      <sheetName val="YÖNETİCİ ÖZETİ"/>
      <sheetName val="YÖN ÖZET DATA"/>
      <sheetName val="yk2A-GEL.TAB."/>
      <sheetName val="AYLIK"/>
      <sheetName val="KUMULATIF"/>
      <sheetName val="YARATILAN FON"/>
      <sheetName val="SATIŞ VERGİ İSK"/>
      <sheetName val="SATIŞ LİTRE"/>
      <sheetName val="KONSOLIDE"/>
      <sheetName val="AEFES"/>
      <sheetName val="EFPA"/>
      <sheetName val="TARBES"/>
      <sheetName val="DEĞERLEME"/>
      <sheetName val="IHRACAT"/>
      <sheetName val="AMORT K.TAZM"/>
      <sheetName val="DİĞER GEL.GİD."/>
      <sheetName val="GRUPİÇİ FAİZ GİD."/>
      <sheetName val="KREDİ FAİZ-REEL FAİZ"/>
      <sheetName val="GRUPİÇİ KİRA GEL."/>
      <sheetName val="TL GELIR TAB"/>
      <sheetName val="TL F.Y. DATA"/>
      <sheetName val="TL G.Y. DATA"/>
      <sheetName val="TL B.Y. DATA"/>
      <sheetName val="G.Y. AYLIK"/>
      <sheetName val="G.Y. KÜM"/>
      <sheetName val="B.Y. AYLIK"/>
      <sheetName val="B.Y. KÜM"/>
      <sheetName val="R.B.Y. AYLIK"/>
      <sheetName val="R.B.Y. KÜM"/>
      <sheetName val="поставка_сравн13"/>
      <sheetName val="Об-я_св-а"/>
      <sheetName val="Cost_99v98"/>
      <sheetName val="из_сем"/>
      <sheetName val="рев_дф_(1_08_)_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I KEY INFORMATION"/>
      <sheetName val="60701"/>
      <sheetName val="Движение ОС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8210.09"/>
      <sheetName val="ОС и ИН (120)"/>
      <sheetName val="технический-НЕ УДАЛЯТЬ"/>
      <sheetName val="depreciation testing"/>
      <sheetName val="N-200.1"/>
      <sheetName val="N-500.1"/>
      <sheetName val="тариф"/>
      <sheetName val="#REF!"/>
      <sheetName val="\USER\MANAT\CREDITY\REGION\ARHI"/>
      <sheetName val="PV-date"/>
      <sheetName val="_USER_MANAT_CREDITY_REGION_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Test of FA Installation"/>
      <sheetName val="Additions"/>
      <sheetName val="Форма2"/>
      <sheetName val="СПгнг"/>
      <sheetName val="коэфф"/>
      <sheetName val="Баланс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  <sheetName val="ввод-вывод ОС авг2004- 2005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2">
          <cell r="AO12">
            <v>14059375</v>
          </cell>
        </row>
        <row r="22">
          <cell r="AO22">
            <v>-5175647</v>
          </cell>
        </row>
        <row r="28">
          <cell r="AO28">
            <v>16266</v>
          </cell>
        </row>
        <row r="31">
          <cell r="AO31">
            <v>-259316</v>
          </cell>
        </row>
        <row r="35">
          <cell r="AO35">
            <v>228809</v>
          </cell>
        </row>
        <row r="40">
          <cell r="AO40">
            <v>-1324847</v>
          </cell>
        </row>
        <row r="46">
          <cell r="AO46">
            <v>-988100</v>
          </cell>
        </row>
        <row r="54">
          <cell r="AO54">
            <v>-9643337</v>
          </cell>
        </row>
        <row r="61">
          <cell r="AO61">
            <v>9003</v>
          </cell>
        </row>
        <row r="64">
          <cell r="AO64">
            <v>1881428</v>
          </cell>
        </row>
        <row r="69">
          <cell r="AO69">
            <v>5173688</v>
          </cell>
        </row>
        <row r="71">
          <cell r="AO71">
            <v>-5371644</v>
          </cell>
        </row>
        <row r="80">
          <cell r="AO80">
            <v>-113732</v>
          </cell>
        </row>
        <row r="86">
          <cell r="AO86">
            <v>25739400</v>
          </cell>
        </row>
        <row r="100">
          <cell r="AO100">
            <v>267644</v>
          </cell>
        </row>
        <row r="106">
          <cell r="AO106">
            <v>226695</v>
          </cell>
        </row>
        <row r="113">
          <cell r="AO113">
            <v>-58170</v>
          </cell>
        </row>
        <row r="117">
          <cell r="AO117">
            <v>-210257626</v>
          </cell>
        </row>
        <row r="124">
          <cell r="AO124">
            <v>-2573</v>
          </cell>
        </row>
        <row r="127">
          <cell r="AO127">
            <v>13806</v>
          </cell>
        </row>
        <row r="132">
          <cell r="AO132">
            <v>183972994</v>
          </cell>
        </row>
        <row r="149">
          <cell r="AO149">
            <v>-2577532</v>
          </cell>
        </row>
        <row r="153">
          <cell r="AO153">
            <v>69384</v>
          </cell>
        </row>
        <row r="157">
          <cell r="AO157">
            <v>-2871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83"/>
  <sheetViews>
    <sheetView tabSelected="1" zoomScale="80" zoomScaleNormal="80" workbookViewId="0">
      <selection sqref="A1:F1"/>
    </sheetView>
  </sheetViews>
  <sheetFormatPr defaultColWidth="10.6640625" defaultRowHeight="12.75"/>
  <cols>
    <col min="1" max="1" width="27" style="1" customWidth="1"/>
    <col min="2" max="2" width="19.6640625" style="1" customWidth="1"/>
    <col min="3" max="3" width="37.1640625" style="1" customWidth="1"/>
    <col min="4" max="4" width="15.33203125" style="1" customWidth="1"/>
    <col min="5" max="5" width="25.1640625" style="1" customWidth="1"/>
    <col min="6" max="6" width="25.33203125" style="1" customWidth="1"/>
    <col min="9" max="9" width="21.5" style="11" customWidth="1"/>
    <col min="10" max="10" width="16.33203125" customWidth="1"/>
  </cols>
  <sheetData>
    <row r="1" spans="1:11" s="1" customFormat="1" ht="82.5" customHeight="1">
      <c r="A1" s="202" t="s">
        <v>152</v>
      </c>
      <c r="B1" s="202"/>
      <c r="C1" s="202"/>
      <c r="D1" s="202"/>
      <c r="E1" s="202"/>
      <c r="F1" s="202"/>
      <c r="I1" s="2"/>
    </row>
    <row r="2" spans="1:11" s="1" customFormat="1" ht="12.75" customHeight="1">
      <c r="A2" s="43"/>
      <c r="B2" s="43"/>
      <c r="C2" s="43"/>
      <c r="D2" s="43"/>
      <c r="E2" s="43"/>
      <c r="F2" s="44"/>
      <c r="I2" s="2"/>
    </row>
    <row r="3" spans="1:11" s="1" customFormat="1" ht="12.75" customHeight="1">
      <c r="A3" s="173" t="s">
        <v>0</v>
      </c>
      <c r="B3" s="173"/>
      <c r="C3" s="173"/>
      <c r="D3" s="173"/>
      <c r="E3" s="173"/>
      <c r="F3" s="44"/>
      <c r="I3" s="2"/>
    </row>
    <row r="4" spans="1:11" s="1" customFormat="1" ht="12.75" customHeight="1">
      <c r="A4" s="173" t="s">
        <v>1</v>
      </c>
      <c r="B4" s="173"/>
      <c r="C4" s="173"/>
      <c r="D4" s="173"/>
      <c r="E4" s="173"/>
      <c r="F4" s="44"/>
      <c r="I4" s="2"/>
    </row>
    <row r="5" spans="1:11" s="1" customFormat="1" ht="12.75" customHeight="1">
      <c r="A5" s="173" t="s">
        <v>2</v>
      </c>
      <c r="B5" s="173"/>
      <c r="C5" s="173"/>
      <c r="D5" s="173"/>
      <c r="E5" s="173"/>
      <c r="F5" s="44"/>
      <c r="I5" s="2"/>
    </row>
    <row r="6" spans="1:11" s="1" customFormat="1" ht="12.75" customHeight="1">
      <c r="A6" s="43"/>
      <c r="B6" s="45" t="s">
        <v>3</v>
      </c>
      <c r="C6" s="45" t="s">
        <v>249</v>
      </c>
      <c r="D6" s="43"/>
      <c r="E6" s="43"/>
      <c r="F6" s="44"/>
      <c r="I6" s="2"/>
    </row>
    <row r="7" spans="1:11" s="1" customFormat="1" ht="12.75" customHeight="1">
      <c r="A7" s="43"/>
      <c r="B7" s="43"/>
      <c r="C7" s="43"/>
      <c r="D7" s="43"/>
      <c r="E7" s="43"/>
      <c r="F7" s="44"/>
      <c r="I7" s="2"/>
    </row>
    <row r="8" spans="1:11" s="1" customFormat="1" ht="12.75" customHeight="1">
      <c r="F8" s="3" t="s">
        <v>4</v>
      </c>
      <c r="I8" s="2"/>
    </row>
    <row r="9" spans="1:11" s="7" customFormat="1" ht="33.75" customHeight="1">
      <c r="A9" s="174" t="s">
        <v>5</v>
      </c>
      <c r="B9" s="174"/>
      <c r="C9" s="174"/>
      <c r="D9" s="4" t="s">
        <v>6</v>
      </c>
      <c r="E9" s="5" t="s">
        <v>252</v>
      </c>
      <c r="F9" s="6" t="s">
        <v>154</v>
      </c>
      <c r="I9" s="8"/>
    </row>
    <row r="10" spans="1:11" ht="12.75" customHeight="1">
      <c r="A10" s="175">
        <v>1</v>
      </c>
      <c r="B10" s="175"/>
      <c r="C10" s="175"/>
      <c r="D10" s="9">
        <v>2</v>
      </c>
      <c r="E10" s="9">
        <v>3</v>
      </c>
      <c r="F10" s="10">
        <v>4</v>
      </c>
    </row>
    <row r="11" spans="1:11" s="14" customFormat="1" ht="12.75" customHeight="1">
      <c r="A11" s="166" t="s">
        <v>7</v>
      </c>
      <c r="B11" s="166"/>
      <c r="C11" s="166"/>
      <c r="D11" s="12"/>
      <c r="E11" s="12"/>
      <c r="F11" s="13"/>
      <c r="I11" s="15"/>
    </row>
    <row r="12" spans="1:11" s="14" customFormat="1" ht="12.75" customHeight="1">
      <c r="A12" s="165" t="s">
        <v>8</v>
      </c>
      <c r="B12" s="165"/>
      <c r="C12" s="165"/>
      <c r="D12" s="17">
        <v>1</v>
      </c>
      <c r="E12" s="28">
        <v>28618219</v>
      </c>
      <c r="F12" s="28">
        <v>32735123</v>
      </c>
      <c r="I12" s="15"/>
      <c r="J12" s="15"/>
      <c r="K12" s="15"/>
    </row>
    <row r="13" spans="1:11" s="14" customFormat="1" ht="12.75" customHeight="1">
      <c r="A13" s="165" t="s">
        <v>9</v>
      </c>
      <c r="B13" s="165"/>
      <c r="C13" s="165"/>
      <c r="D13" s="18"/>
      <c r="E13" s="47"/>
      <c r="F13" s="47"/>
      <c r="I13" s="15"/>
      <c r="J13" s="15"/>
      <c r="K13" s="15"/>
    </row>
    <row r="14" spans="1:11" s="14" customFormat="1" ht="12.75" customHeight="1">
      <c r="A14" s="165" t="s">
        <v>10</v>
      </c>
      <c r="B14" s="165"/>
      <c r="C14" s="165"/>
      <c r="D14" s="18" t="s">
        <v>11</v>
      </c>
      <c r="E14" s="47"/>
      <c r="F14" s="47"/>
      <c r="I14" s="15"/>
      <c r="J14" s="15"/>
      <c r="K14" s="15"/>
    </row>
    <row r="15" spans="1:11" s="14" customFormat="1" ht="24.75" customHeight="1">
      <c r="A15" s="165" t="s">
        <v>12</v>
      </c>
      <c r="B15" s="165"/>
      <c r="C15" s="165"/>
      <c r="D15" s="18" t="s">
        <v>13</v>
      </c>
      <c r="E15" s="32">
        <v>28618219</v>
      </c>
      <c r="F15" s="32">
        <v>32735123</v>
      </c>
      <c r="I15" s="15"/>
      <c r="J15" s="15"/>
      <c r="K15" s="15"/>
    </row>
    <row r="16" spans="1:11" s="14" customFormat="1">
      <c r="A16" s="176" t="s">
        <v>155</v>
      </c>
      <c r="B16" s="176"/>
      <c r="C16" s="176"/>
      <c r="D16" s="17">
        <v>2</v>
      </c>
      <c r="E16" s="32">
        <f>SUM(E17:E18)</f>
        <v>720343451</v>
      </c>
      <c r="F16" s="32">
        <f>SUM(F17:F18)</f>
        <v>22637487</v>
      </c>
      <c r="I16" s="15"/>
      <c r="J16" s="15"/>
      <c r="K16" s="15"/>
    </row>
    <row r="17" spans="1:11" s="14" customFormat="1">
      <c r="A17" s="176" t="s">
        <v>156</v>
      </c>
      <c r="B17" s="176"/>
      <c r="C17" s="176"/>
      <c r="D17" s="162" t="s">
        <v>255</v>
      </c>
      <c r="E17" s="32">
        <v>2863289</v>
      </c>
      <c r="F17" s="32">
        <v>2719292</v>
      </c>
      <c r="I17" s="15"/>
      <c r="J17" s="15"/>
      <c r="K17" s="15"/>
    </row>
    <row r="18" spans="1:11" s="14" customFormat="1">
      <c r="A18" s="176" t="s">
        <v>157</v>
      </c>
      <c r="B18" s="176"/>
      <c r="C18" s="176"/>
      <c r="D18" s="162" t="s">
        <v>256</v>
      </c>
      <c r="E18" s="32">
        <v>717480162</v>
      </c>
      <c r="F18" s="32">
        <v>19918195</v>
      </c>
      <c r="I18" s="15"/>
      <c r="J18" s="15"/>
      <c r="K18" s="15"/>
    </row>
    <row r="19" spans="1:11" s="14" customFormat="1" ht="12.75" customHeight="1">
      <c r="A19" s="165" t="s">
        <v>14</v>
      </c>
      <c r="B19" s="165"/>
      <c r="C19" s="165"/>
      <c r="D19" s="17">
        <v>3</v>
      </c>
      <c r="E19" s="48"/>
      <c r="F19" s="48"/>
      <c r="I19" s="15"/>
      <c r="J19" s="15"/>
      <c r="K19" s="15"/>
    </row>
    <row r="20" spans="1:11" s="14" customFormat="1" ht="12.75" customHeight="1">
      <c r="A20" s="165" t="s">
        <v>15</v>
      </c>
      <c r="B20" s="165"/>
      <c r="C20" s="165"/>
      <c r="D20" s="17">
        <v>4</v>
      </c>
      <c r="E20" s="28">
        <v>44947489</v>
      </c>
      <c r="F20" s="28">
        <v>787609</v>
      </c>
      <c r="I20" s="15"/>
      <c r="J20" s="15"/>
      <c r="K20" s="15"/>
    </row>
    <row r="21" spans="1:11" s="14" customFormat="1" ht="12.75" customHeight="1">
      <c r="A21" s="165" t="s">
        <v>16</v>
      </c>
      <c r="B21" s="165"/>
      <c r="C21" s="165"/>
      <c r="D21" s="17">
        <v>5</v>
      </c>
      <c r="E21" s="28"/>
      <c r="F21" s="28"/>
      <c r="I21" s="15"/>
      <c r="J21" s="15"/>
      <c r="K21" s="15"/>
    </row>
    <row r="22" spans="1:11" s="14" customFormat="1" ht="12.75" customHeight="1">
      <c r="A22" s="165" t="s">
        <v>17</v>
      </c>
      <c r="B22" s="165"/>
      <c r="C22" s="165"/>
      <c r="D22" s="17">
        <v>6</v>
      </c>
      <c r="E22" s="28"/>
      <c r="F22" s="28"/>
      <c r="I22" s="15"/>
      <c r="J22" s="15"/>
      <c r="K22" s="15"/>
    </row>
    <row r="23" spans="1:11" s="14" customFormat="1" ht="12.75" customHeight="1">
      <c r="A23" s="165" t="s">
        <v>18</v>
      </c>
      <c r="B23" s="165"/>
      <c r="C23" s="165"/>
      <c r="D23" s="17">
        <v>7</v>
      </c>
      <c r="E23" s="28">
        <v>44672570</v>
      </c>
      <c r="F23" s="28">
        <v>2013628</v>
      </c>
      <c r="I23" s="15"/>
      <c r="J23" s="15"/>
      <c r="K23" s="15"/>
    </row>
    <row r="24" spans="1:11" s="14" customFormat="1" ht="24.75" customHeight="1">
      <c r="A24" s="165" t="s">
        <v>19</v>
      </c>
      <c r="B24" s="165"/>
      <c r="C24" s="165"/>
      <c r="D24" s="17">
        <v>8</v>
      </c>
      <c r="E24" s="28">
        <v>165043321</v>
      </c>
      <c r="F24" s="28">
        <v>143791036</v>
      </c>
      <c r="I24" s="15"/>
      <c r="J24" s="15"/>
      <c r="K24" s="15"/>
    </row>
    <row r="25" spans="1:11" s="14" customFormat="1" ht="24.75" customHeight="1">
      <c r="A25" s="165" t="s">
        <v>20</v>
      </c>
      <c r="B25" s="165"/>
      <c r="C25" s="165"/>
      <c r="D25" s="17">
        <v>9</v>
      </c>
      <c r="E25" s="28">
        <v>93732639</v>
      </c>
      <c r="F25" s="28">
        <v>62663247</v>
      </c>
      <c r="G25" s="150"/>
      <c r="H25" s="150"/>
      <c r="I25" s="15"/>
      <c r="J25" s="15"/>
      <c r="K25" s="15"/>
    </row>
    <row r="26" spans="1:11" s="14" customFormat="1" ht="12.75" customHeight="1">
      <c r="A26" s="165" t="s">
        <v>21</v>
      </c>
      <c r="B26" s="165"/>
      <c r="C26" s="165"/>
      <c r="D26" s="17">
        <v>10</v>
      </c>
      <c r="E26" s="28">
        <v>5961728</v>
      </c>
      <c r="F26" s="28">
        <v>187421</v>
      </c>
      <c r="I26" s="15"/>
      <c r="J26" s="15"/>
      <c r="K26" s="15"/>
    </row>
    <row r="27" spans="1:11" s="14" customFormat="1" ht="24.75" customHeight="1">
      <c r="A27" s="165" t="s">
        <v>22</v>
      </c>
      <c r="B27" s="165"/>
      <c r="C27" s="165"/>
      <c r="D27" s="17">
        <v>11</v>
      </c>
      <c r="E27" s="28"/>
      <c r="F27" s="28"/>
      <c r="I27" s="15"/>
      <c r="J27" s="15"/>
      <c r="K27" s="15"/>
    </row>
    <row r="28" spans="1:11" s="14" customFormat="1" ht="12.75" customHeight="1">
      <c r="A28" s="177" t="s">
        <v>23</v>
      </c>
      <c r="B28" s="177"/>
      <c r="C28" s="177"/>
      <c r="D28" s="17">
        <v>12</v>
      </c>
      <c r="E28" s="28">
        <v>4897629</v>
      </c>
      <c r="F28" s="28">
        <v>2865748</v>
      </c>
      <c r="I28" s="15"/>
      <c r="J28" s="15"/>
      <c r="K28" s="15"/>
    </row>
    <row r="29" spans="1:11" s="14" customFormat="1" ht="24.75" customHeight="1">
      <c r="A29" s="165" t="s">
        <v>24</v>
      </c>
      <c r="B29" s="165"/>
      <c r="C29" s="165"/>
      <c r="D29" s="17">
        <v>13</v>
      </c>
      <c r="E29" s="28">
        <v>321474</v>
      </c>
      <c r="F29" s="28"/>
      <c r="I29" s="15"/>
      <c r="J29" s="15"/>
      <c r="K29" s="15"/>
    </row>
    <row r="30" spans="1:11" s="14" customFormat="1" ht="24.75" customHeight="1">
      <c r="A30" s="165" t="s">
        <v>25</v>
      </c>
      <c r="B30" s="165"/>
      <c r="C30" s="165"/>
      <c r="D30" s="17">
        <v>14</v>
      </c>
      <c r="E30" s="28">
        <v>336162</v>
      </c>
      <c r="F30" s="28">
        <v>211532</v>
      </c>
      <c r="I30" s="15"/>
      <c r="J30" s="15"/>
      <c r="K30" s="15"/>
    </row>
    <row r="31" spans="1:11" s="14" customFormat="1" ht="12.75" customHeight="1">
      <c r="A31" s="165" t="s">
        <v>26</v>
      </c>
      <c r="B31" s="165"/>
      <c r="C31" s="165"/>
      <c r="D31" s="17">
        <v>15</v>
      </c>
      <c r="E31" s="28">
        <v>4645732</v>
      </c>
      <c r="F31" s="28">
        <v>1968153</v>
      </c>
      <c r="I31" s="15"/>
      <c r="J31" s="15"/>
      <c r="K31" s="15"/>
    </row>
    <row r="32" spans="1:11" s="14" customFormat="1" ht="12.75" customHeight="1">
      <c r="A32" s="165" t="s">
        <v>27</v>
      </c>
      <c r="B32" s="165"/>
      <c r="C32" s="165"/>
      <c r="D32" s="17">
        <v>16</v>
      </c>
      <c r="E32" s="28">
        <v>2576494</v>
      </c>
      <c r="F32" s="28">
        <v>1143099</v>
      </c>
      <c r="I32" s="15"/>
      <c r="J32" s="15"/>
      <c r="K32" s="15"/>
    </row>
    <row r="33" spans="1:11" s="14" customFormat="1" ht="12.75" customHeight="1">
      <c r="A33" s="165" t="s">
        <v>28</v>
      </c>
      <c r="B33" s="165"/>
      <c r="C33" s="165"/>
      <c r="D33" s="17">
        <v>17</v>
      </c>
      <c r="E33" s="28"/>
      <c r="F33" s="28"/>
      <c r="I33" s="15"/>
      <c r="J33" s="15"/>
      <c r="K33" s="15"/>
    </row>
    <row r="34" spans="1:11" s="14" customFormat="1" ht="12.75" customHeight="1">
      <c r="A34" s="165" t="s">
        <v>29</v>
      </c>
      <c r="B34" s="165"/>
      <c r="C34" s="165"/>
      <c r="D34" s="17">
        <v>18</v>
      </c>
      <c r="E34" s="28">
        <v>1785628</v>
      </c>
      <c r="F34" s="28">
        <v>1702111</v>
      </c>
      <c r="I34" s="15"/>
      <c r="J34" s="15"/>
      <c r="K34" s="15"/>
    </row>
    <row r="35" spans="1:11" s="14" customFormat="1" ht="12.75" customHeight="1">
      <c r="A35" s="165"/>
      <c r="B35" s="165"/>
      <c r="C35" s="165"/>
      <c r="D35" s="18"/>
      <c r="E35" s="13"/>
      <c r="F35" s="13"/>
      <c r="I35" s="15"/>
      <c r="J35" s="15"/>
      <c r="K35" s="15"/>
    </row>
    <row r="36" spans="1:11" s="14" customFormat="1" ht="12.75" customHeight="1">
      <c r="A36" s="166" t="s">
        <v>30</v>
      </c>
      <c r="B36" s="166"/>
      <c r="C36" s="166"/>
      <c r="D36" s="20">
        <v>19</v>
      </c>
      <c r="E36" s="26">
        <f>SUM(E17:E35,E15)</f>
        <v>1117882536</v>
      </c>
      <c r="F36" s="26">
        <f>SUM(F17:F35,F15)</f>
        <v>272706194</v>
      </c>
      <c r="I36" s="15"/>
      <c r="J36" s="15"/>
      <c r="K36" s="15"/>
    </row>
    <row r="37" spans="1:11" s="14" customFormat="1" ht="12.75" customHeight="1">
      <c r="A37" s="165"/>
      <c r="B37" s="165"/>
      <c r="C37" s="165"/>
      <c r="D37" s="18"/>
      <c r="E37" s="13"/>
      <c r="F37" s="13"/>
      <c r="I37" s="15"/>
      <c r="J37" s="15"/>
      <c r="K37" s="15"/>
    </row>
    <row r="38" spans="1:11" s="14" customFormat="1" ht="12.75" customHeight="1">
      <c r="A38" s="166" t="s">
        <v>31</v>
      </c>
      <c r="B38" s="166"/>
      <c r="C38" s="166"/>
      <c r="D38" s="18"/>
      <c r="E38" s="13"/>
      <c r="F38" s="13"/>
      <c r="I38" s="15"/>
      <c r="J38" s="15"/>
      <c r="K38" s="15"/>
    </row>
    <row r="39" spans="1:11" s="14" customFormat="1" ht="12.75" customHeight="1">
      <c r="A39" s="165" t="s">
        <v>32</v>
      </c>
      <c r="B39" s="165"/>
      <c r="C39" s="165"/>
      <c r="D39" s="17">
        <v>20</v>
      </c>
      <c r="E39" s="19"/>
      <c r="F39" s="19"/>
      <c r="I39" s="15"/>
      <c r="J39" s="15"/>
      <c r="K39" s="15"/>
    </row>
    <row r="40" spans="1:11" s="14" customFormat="1" ht="12.75" customHeight="1">
      <c r="A40" s="165" t="s">
        <v>14</v>
      </c>
      <c r="B40" s="165"/>
      <c r="C40" s="165"/>
      <c r="D40" s="17">
        <v>21</v>
      </c>
      <c r="E40" s="19"/>
      <c r="F40" s="19"/>
      <c r="I40" s="15"/>
      <c r="J40" s="15"/>
      <c r="K40" s="15"/>
    </row>
    <row r="41" spans="1:11" s="14" customFormat="1" ht="12.75" customHeight="1">
      <c r="A41" s="165" t="s">
        <v>33</v>
      </c>
      <c r="B41" s="165"/>
      <c r="C41" s="165"/>
      <c r="D41" s="17">
        <v>22</v>
      </c>
      <c r="E41" s="32">
        <v>530875284</v>
      </c>
      <c r="F41" s="32">
        <v>67683718</v>
      </c>
      <c r="I41" s="15"/>
      <c r="J41" s="15"/>
      <c r="K41" s="15"/>
    </row>
    <row r="42" spans="1:11" s="14" customFormat="1" ht="12.75" customHeight="1">
      <c r="A42" s="165" t="s">
        <v>34</v>
      </c>
      <c r="B42" s="165"/>
      <c r="C42" s="165"/>
      <c r="D42" s="17">
        <v>23</v>
      </c>
      <c r="E42" s="31"/>
      <c r="F42" s="31"/>
      <c r="I42" s="15"/>
      <c r="J42" s="15"/>
      <c r="K42" s="15"/>
    </row>
    <row r="43" spans="1:11" s="14" customFormat="1" ht="12.75" customHeight="1">
      <c r="A43" s="165" t="s">
        <v>35</v>
      </c>
      <c r="B43" s="165"/>
      <c r="C43" s="165"/>
      <c r="D43" s="17">
        <v>24</v>
      </c>
      <c r="E43" s="32">
        <v>397588115</v>
      </c>
      <c r="F43" s="32">
        <v>131441591</v>
      </c>
      <c r="I43" s="15"/>
      <c r="J43" s="15"/>
      <c r="K43" s="15"/>
    </row>
    <row r="44" spans="1:11" s="14" customFormat="1" ht="12.75" customHeight="1">
      <c r="A44" s="165" t="s">
        <v>36</v>
      </c>
      <c r="B44" s="165"/>
      <c r="C44" s="165"/>
      <c r="D44" s="17">
        <v>25</v>
      </c>
      <c r="E44" s="32">
        <v>5240896</v>
      </c>
      <c r="F44" s="32">
        <v>2339453</v>
      </c>
      <c r="I44" s="15"/>
      <c r="J44" s="15"/>
      <c r="K44" s="15"/>
    </row>
    <row r="45" spans="1:11" s="14" customFormat="1" ht="12.75" customHeight="1">
      <c r="A45" s="165" t="s">
        <v>37</v>
      </c>
      <c r="B45" s="165"/>
      <c r="C45" s="165"/>
      <c r="D45" s="17">
        <v>26</v>
      </c>
      <c r="E45" s="16"/>
      <c r="F45" s="16"/>
      <c r="I45" s="15"/>
      <c r="J45" s="15"/>
      <c r="K45" s="15"/>
    </row>
    <row r="46" spans="1:11" s="14" customFormat="1" ht="12.75" customHeight="1">
      <c r="A46" s="165" t="s">
        <v>38</v>
      </c>
      <c r="B46" s="165"/>
      <c r="C46" s="165"/>
      <c r="D46" s="17">
        <v>27</v>
      </c>
      <c r="E46" s="29"/>
      <c r="F46" s="29"/>
      <c r="I46" s="15"/>
      <c r="J46" s="15"/>
      <c r="K46" s="15"/>
    </row>
    <row r="47" spans="1:11" s="14" customFormat="1" ht="12.75" customHeight="1">
      <c r="A47" s="165" t="s">
        <v>39</v>
      </c>
      <c r="B47" s="165"/>
      <c r="C47" s="165"/>
      <c r="D47" s="17">
        <v>28</v>
      </c>
      <c r="E47" s="29"/>
      <c r="F47" s="29"/>
      <c r="I47" s="15"/>
      <c r="J47" s="15"/>
      <c r="K47" s="15"/>
    </row>
    <row r="48" spans="1:11" s="14" customFormat="1" ht="12.75" customHeight="1">
      <c r="A48" s="165" t="s">
        <v>40</v>
      </c>
      <c r="B48" s="165"/>
      <c r="C48" s="165"/>
      <c r="D48" s="17">
        <v>29</v>
      </c>
      <c r="E48" s="32">
        <v>79382</v>
      </c>
      <c r="F48" s="32">
        <v>8799</v>
      </c>
      <c r="I48" s="15"/>
      <c r="J48" s="15"/>
      <c r="K48" s="15"/>
    </row>
    <row r="49" spans="1:11" s="14" customFormat="1" ht="12.75" customHeight="1">
      <c r="A49" s="165" t="s">
        <v>41</v>
      </c>
      <c r="B49" s="165"/>
      <c r="C49" s="165"/>
      <c r="D49" s="17">
        <v>30</v>
      </c>
      <c r="E49" s="32">
        <v>9885095</v>
      </c>
      <c r="F49" s="32">
        <v>1870669</v>
      </c>
      <c r="I49" s="15"/>
      <c r="J49" s="15"/>
      <c r="K49" s="15"/>
    </row>
    <row r="50" spans="1:11" s="14" customFormat="1" ht="12.75" customHeight="1">
      <c r="A50" s="165" t="s">
        <v>42</v>
      </c>
      <c r="B50" s="165"/>
      <c r="C50" s="165"/>
      <c r="D50" s="17">
        <v>31</v>
      </c>
      <c r="E50" s="32">
        <v>224163</v>
      </c>
      <c r="F50" s="32">
        <v>269428</v>
      </c>
      <c r="I50" s="15"/>
      <c r="J50" s="15"/>
      <c r="K50" s="15"/>
    </row>
    <row r="51" spans="1:11" s="14" customFormat="1" ht="12.75" customHeight="1">
      <c r="A51" s="165"/>
      <c r="B51" s="165"/>
      <c r="C51" s="165"/>
      <c r="D51" s="18"/>
      <c r="E51" s="13"/>
      <c r="F51" s="13"/>
      <c r="I51" s="15"/>
      <c r="J51" s="15"/>
      <c r="K51" s="15"/>
    </row>
    <row r="52" spans="1:11" s="14" customFormat="1" ht="12.75" customHeight="1">
      <c r="A52" s="166" t="s">
        <v>43</v>
      </c>
      <c r="B52" s="166"/>
      <c r="C52" s="166"/>
      <c r="D52" s="20">
        <v>32</v>
      </c>
      <c r="E52" s="26">
        <f>SUM(E39:E50)</f>
        <v>943892935</v>
      </c>
      <c r="F52" s="26">
        <f>SUM(F39:F50)</f>
        <v>203613658</v>
      </c>
      <c r="I52" s="15"/>
      <c r="J52" s="15"/>
      <c r="K52" s="15"/>
    </row>
    <row r="53" spans="1:11" s="14" customFormat="1" ht="12.75" customHeight="1">
      <c r="A53" s="165"/>
      <c r="B53" s="165"/>
      <c r="C53" s="165"/>
      <c r="D53" s="18"/>
      <c r="E53" s="13"/>
      <c r="F53" s="13"/>
      <c r="I53" s="15"/>
      <c r="J53" s="15"/>
      <c r="K53" s="15"/>
    </row>
    <row r="54" spans="1:11" s="14" customFormat="1" ht="12.75" customHeight="1">
      <c r="A54" s="166" t="s">
        <v>44</v>
      </c>
      <c r="B54" s="166"/>
      <c r="C54" s="166"/>
      <c r="D54" s="18"/>
      <c r="E54" s="13"/>
      <c r="F54" s="13"/>
      <c r="I54" s="15"/>
      <c r="J54" s="15"/>
      <c r="K54" s="15"/>
    </row>
    <row r="55" spans="1:11" s="14" customFormat="1" ht="12.75" customHeight="1">
      <c r="A55" s="165" t="s">
        <v>45</v>
      </c>
      <c r="B55" s="165"/>
      <c r="C55" s="165"/>
      <c r="D55" s="17">
        <v>33</v>
      </c>
      <c r="E55" s="28">
        <v>166956817</v>
      </c>
      <c r="F55" s="28">
        <v>63326461</v>
      </c>
      <c r="I55" s="15"/>
      <c r="J55" s="15"/>
      <c r="K55" s="15"/>
    </row>
    <row r="56" spans="1:11" s="14" customFormat="1" ht="12.75" customHeight="1">
      <c r="A56" s="165" t="s">
        <v>9</v>
      </c>
      <c r="B56" s="165"/>
      <c r="C56" s="165"/>
      <c r="D56" s="18"/>
      <c r="E56" s="13"/>
      <c r="F56" s="13"/>
      <c r="I56" s="15"/>
      <c r="J56" s="15"/>
      <c r="K56" s="15"/>
    </row>
    <row r="57" spans="1:11" s="14" customFormat="1" ht="12.75" customHeight="1">
      <c r="A57" s="165" t="s">
        <v>46</v>
      </c>
      <c r="B57" s="165"/>
      <c r="C57" s="165"/>
      <c r="D57" s="18" t="s">
        <v>242</v>
      </c>
      <c r="E57" s="28">
        <v>166956817</v>
      </c>
      <c r="F57" s="28">
        <v>63326461</v>
      </c>
      <c r="I57" s="15"/>
      <c r="J57" s="15"/>
      <c r="K57" s="15"/>
    </row>
    <row r="58" spans="1:11" s="14" customFormat="1" ht="12.75" customHeight="1">
      <c r="A58" s="165" t="s">
        <v>47</v>
      </c>
      <c r="B58" s="165"/>
      <c r="C58" s="165"/>
      <c r="D58" s="18" t="s">
        <v>243</v>
      </c>
      <c r="E58" s="28"/>
      <c r="F58" s="28"/>
      <c r="I58" s="15"/>
      <c r="J58" s="15"/>
      <c r="K58" s="15"/>
    </row>
    <row r="59" spans="1:11" s="14" customFormat="1" ht="12.75" customHeight="1">
      <c r="A59" s="165" t="s">
        <v>48</v>
      </c>
      <c r="B59" s="165"/>
      <c r="C59" s="165"/>
      <c r="D59" s="17">
        <v>34</v>
      </c>
      <c r="E59" s="28">
        <v>2874960</v>
      </c>
      <c r="F59" s="28">
        <v>5822856</v>
      </c>
      <c r="I59" s="15"/>
      <c r="J59" s="15"/>
      <c r="K59" s="15"/>
    </row>
    <row r="60" spans="1:11" s="14" customFormat="1" ht="12.75" customHeight="1">
      <c r="A60" s="165" t="s">
        <v>49</v>
      </c>
      <c r="B60" s="165"/>
      <c r="C60" s="165"/>
      <c r="D60" s="17">
        <v>35</v>
      </c>
      <c r="E60" s="28">
        <v>-2597522</v>
      </c>
      <c r="F60" s="28">
        <v>-2597522</v>
      </c>
      <c r="I60" s="15"/>
      <c r="J60" s="15"/>
      <c r="K60" s="15"/>
    </row>
    <row r="61" spans="1:11" s="14" customFormat="1" ht="12.75" customHeight="1">
      <c r="A61" s="165" t="s">
        <v>50</v>
      </c>
      <c r="B61" s="165"/>
      <c r="C61" s="165"/>
      <c r="D61" s="17">
        <v>36</v>
      </c>
      <c r="E61" s="28">
        <v>2734447</v>
      </c>
      <c r="F61" s="28">
        <v>2734447</v>
      </c>
      <c r="I61" s="15"/>
      <c r="J61" s="15"/>
      <c r="K61" s="15"/>
    </row>
    <row r="62" spans="1:11" s="14" customFormat="1" ht="12.75" customHeight="1">
      <c r="A62" s="165" t="s">
        <v>51</v>
      </c>
      <c r="B62" s="165"/>
      <c r="C62" s="165"/>
      <c r="D62" s="17">
        <v>37</v>
      </c>
      <c r="E62" s="19"/>
      <c r="F62" s="19"/>
      <c r="I62" s="15"/>
      <c r="J62" s="15"/>
      <c r="K62" s="15"/>
    </row>
    <row r="63" spans="1:11" s="14" customFormat="1" ht="12.75" customHeight="1">
      <c r="A63" s="165" t="s">
        <v>52</v>
      </c>
      <c r="B63" s="165"/>
      <c r="C63" s="165"/>
      <c r="D63" s="17">
        <v>38</v>
      </c>
      <c r="E63" s="28">
        <f>SUM(E65:E66)</f>
        <v>4020899</v>
      </c>
      <c r="F63" s="28">
        <f>SUM(F65:F66)</f>
        <v>-193706</v>
      </c>
      <c r="I63" s="15"/>
      <c r="J63" s="15"/>
      <c r="K63" s="15"/>
    </row>
    <row r="64" spans="1:11" s="14" customFormat="1" ht="12.75" customHeight="1">
      <c r="A64" s="165" t="s">
        <v>9</v>
      </c>
      <c r="B64" s="165"/>
      <c r="C64" s="165"/>
      <c r="D64" s="18"/>
      <c r="E64" s="13"/>
      <c r="F64" s="13"/>
      <c r="I64" s="15"/>
      <c r="J64" s="15"/>
      <c r="K64" s="15"/>
    </row>
    <row r="65" spans="1:11" s="14" customFormat="1" ht="12.75" customHeight="1">
      <c r="A65" s="165" t="s">
        <v>53</v>
      </c>
      <c r="B65" s="165"/>
      <c r="C65" s="165"/>
      <c r="D65" s="18" t="s">
        <v>244</v>
      </c>
      <c r="E65" s="28">
        <v>-2771238</v>
      </c>
      <c r="F65" s="28">
        <v>-8785472</v>
      </c>
      <c r="I65" s="15"/>
      <c r="J65" s="15"/>
      <c r="K65" s="15"/>
    </row>
    <row r="66" spans="1:11" s="14" customFormat="1" ht="12.75" customHeight="1">
      <c r="A66" s="165" t="s">
        <v>54</v>
      </c>
      <c r="B66" s="165"/>
      <c r="C66" s="165"/>
      <c r="D66" s="18" t="s">
        <v>245</v>
      </c>
      <c r="E66" s="28">
        <v>6792137</v>
      </c>
      <c r="F66" s="28">
        <v>8591766</v>
      </c>
      <c r="I66" s="15"/>
      <c r="J66" s="15"/>
      <c r="K66" s="15"/>
    </row>
    <row r="67" spans="1:11" s="14" customFormat="1" ht="12.75" customHeight="1">
      <c r="A67" s="165"/>
      <c r="B67" s="165"/>
      <c r="C67" s="165"/>
      <c r="D67" s="18"/>
      <c r="E67" s="13"/>
      <c r="F67" s="13"/>
      <c r="I67" s="15"/>
      <c r="J67" s="15"/>
      <c r="K67" s="15"/>
    </row>
    <row r="68" spans="1:11" s="14" customFormat="1" ht="12.75" customHeight="1">
      <c r="A68" s="166" t="s">
        <v>55</v>
      </c>
      <c r="B68" s="166"/>
      <c r="C68" s="166"/>
      <c r="D68" s="17">
        <v>39</v>
      </c>
      <c r="E68" s="26">
        <f>SUM(E57:E63)</f>
        <v>173989601</v>
      </c>
      <c r="F68" s="26">
        <f>SUM(F57:F63)</f>
        <v>69092536</v>
      </c>
      <c r="I68" s="15"/>
      <c r="J68" s="15"/>
      <c r="K68" s="15"/>
    </row>
    <row r="69" spans="1:11" s="14" customFormat="1" ht="12.75" customHeight="1">
      <c r="A69" s="165"/>
      <c r="B69" s="165"/>
      <c r="C69" s="165"/>
      <c r="D69" s="18"/>
      <c r="E69" s="26"/>
      <c r="F69" s="26"/>
      <c r="I69" s="15"/>
      <c r="J69" s="15"/>
      <c r="K69" s="15"/>
    </row>
    <row r="70" spans="1:11" s="14" customFormat="1" ht="12.75" customHeight="1">
      <c r="A70" s="165" t="s">
        <v>56</v>
      </c>
      <c r="B70" s="165"/>
      <c r="C70" s="165"/>
      <c r="D70" s="17">
        <v>40</v>
      </c>
      <c r="E70" s="26">
        <f>E52+E68</f>
        <v>1117882536</v>
      </c>
      <c r="F70" s="26">
        <f>F52+F68</f>
        <v>272706194</v>
      </c>
      <c r="I70" s="15"/>
      <c r="J70" s="15"/>
      <c r="K70" s="15"/>
    </row>
    <row r="71" spans="1:11">
      <c r="A71" s="167"/>
      <c r="B71" s="168"/>
      <c r="C71" s="169"/>
      <c r="D71" s="151"/>
      <c r="E71" s="152"/>
      <c r="F71" s="152"/>
      <c r="J71" s="15"/>
    </row>
    <row r="72" spans="1:11">
      <c r="A72" s="170" t="s">
        <v>246</v>
      </c>
      <c r="B72" s="171"/>
      <c r="C72" s="172"/>
      <c r="D72" s="153" t="s">
        <v>247</v>
      </c>
      <c r="E72" s="154">
        <v>11349</v>
      </c>
      <c r="F72" s="154">
        <v>11327</v>
      </c>
      <c r="J72" s="15"/>
    </row>
    <row r="73" spans="1:11">
      <c r="A73" s="155"/>
      <c r="B73" s="155"/>
      <c r="C73" s="155"/>
      <c r="D73" s="156"/>
      <c r="E73" s="157"/>
      <c r="F73" s="157"/>
    </row>
    <row r="74" spans="1:11">
      <c r="A74" s="155"/>
      <c r="B74" s="155"/>
      <c r="C74" s="155"/>
      <c r="D74" s="156"/>
      <c r="E74" s="157"/>
      <c r="F74" s="157"/>
    </row>
    <row r="75" spans="1:11" ht="12.75" customHeight="1">
      <c r="A75" s="164" t="s">
        <v>253</v>
      </c>
      <c r="B75" s="164"/>
      <c r="C75" s="164"/>
      <c r="D75" s="164"/>
      <c r="E75" s="164"/>
    </row>
    <row r="76" spans="1:11" ht="15">
      <c r="A76" s="148"/>
      <c r="B76" s="148"/>
      <c r="C76" s="43"/>
    </row>
    <row r="77" spans="1:11">
      <c r="A77" s="164" t="s">
        <v>207</v>
      </c>
      <c r="B77" s="164"/>
      <c r="C77" s="164"/>
    </row>
    <row r="78" spans="1:11">
      <c r="A78" s="149"/>
      <c r="B78" s="149"/>
      <c r="C78" s="149"/>
    </row>
    <row r="79" spans="1:11">
      <c r="A79" s="164" t="s">
        <v>254</v>
      </c>
      <c r="B79" s="164"/>
      <c r="C79" s="164"/>
    </row>
    <row r="80" spans="1:11" ht="15">
      <c r="A80" s="148"/>
      <c r="B80" s="148"/>
      <c r="C80" s="43"/>
    </row>
    <row r="81" spans="1:3">
      <c r="A81" s="164" t="s">
        <v>208</v>
      </c>
      <c r="B81" s="164"/>
      <c r="C81" s="164"/>
    </row>
    <row r="82" spans="1:3" ht="15">
      <c r="A82" s="112"/>
      <c r="B82" s="148"/>
      <c r="C82" s="113"/>
    </row>
    <row r="83" spans="1:3" ht="15">
      <c r="A83" s="112" t="s">
        <v>209</v>
      </c>
      <c r="B83" s="148"/>
      <c r="C83" s="43"/>
    </row>
  </sheetData>
  <mergeCells count="72">
    <mergeCell ref="A1:F1"/>
    <mergeCell ref="A77:C77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79:C79"/>
    <mergeCell ref="A81:C81"/>
    <mergeCell ref="A3:E3"/>
    <mergeCell ref="A4:E4"/>
    <mergeCell ref="A5:E5"/>
    <mergeCell ref="A9:C9"/>
    <mergeCell ref="A10:C10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5:E75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1:C71"/>
    <mergeCell ref="A72:C72"/>
  </mergeCells>
  <pageMargins left="0.75" right="0.75" top="1" bottom="1" header="0.5" footer="0.5"/>
  <pageSetup paperSize="256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96"/>
  <sheetViews>
    <sheetView view="pageBreakPreview" topLeftCell="A67" zoomScale="85" zoomScaleNormal="80" zoomScaleSheetLayoutView="85" workbookViewId="0">
      <selection activeCell="P84" sqref="P84"/>
    </sheetView>
  </sheetViews>
  <sheetFormatPr defaultColWidth="10.6640625" defaultRowHeight="11.25"/>
  <cols>
    <col min="1" max="2" width="10.5" style="21" customWidth="1"/>
    <col min="3" max="3" width="15.6640625" style="21" customWidth="1"/>
    <col min="4" max="4" width="32.83203125" style="21" customWidth="1"/>
    <col min="5" max="5" width="16.6640625" style="21" customWidth="1"/>
    <col min="6" max="6" width="21.6640625" style="21" customWidth="1"/>
    <col min="7" max="7" width="24.1640625" style="21" customWidth="1"/>
    <col min="9" max="9" width="18.33203125" style="11" customWidth="1"/>
    <col min="10" max="10" width="17.6640625" style="11" customWidth="1"/>
  </cols>
  <sheetData>
    <row r="1" spans="1:13" s="21" customFormat="1" ht="59.25" customHeight="1">
      <c r="A1" s="181" t="s">
        <v>153</v>
      </c>
      <c r="B1" s="181"/>
      <c r="C1" s="181"/>
      <c r="D1" s="181"/>
      <c r="E1" s="181"/>
      <c r="F1" s="181"/>
      <c r="G1" s="181"/>
      <c r="I1" s="22"/>
      <c r="J1" s="22"/>
    </row>
    <row r="2" spans="1:13" s="21" customFormat="1" ht="12.75" customHeight="1">
      <c r="A2" s="182" t="s">
        <v>57</v>
      </c>
      <c r="B2" s="182"/>
      <c r="C2" s="182"/>
      <c r="D2" s="182"/>
      <c r="E2" s="182"/>
      <c r="F2" s="182"/>
      <c r="G2" s="182"/>
      <c r="I2" s="22"/>
      <c r="J2" s="22"/>
    </row>
    <row r="3" spans="1:13" s="21" customFormat="1" ht="12.75" customHeight="1">
      <c r="A3" s="182" t="s">
        <v>58</v>
      </c>
      <c r="B3" s="182"/>
      <c r="C3" s="182"/>
      <c r="D3" s="182"/>
      <c r="E3" s="182"/>
      <c r="F3" s="182"/>
      <c r="G3" s="182"/>
      <c r="I3" s="22"/>
      <c r="J3" s="22"/>
    </row>
    <row r="4" spans="1:13" s="21" customFormat="1" ht="11.25" customHeight="1">
      <c r="A4" s="183" t="s">
        <v>59</v>
      </c>
      <c r="B4" s="183"/>
      <c r="C4" s="183"/>
      <c r="D4" s="183"/>
      <c r="E4" s="183"/>
      <c r="F4" s="183"/>
      <c r="G4" s="183"/>
      <c r="I4" s="22"/>
      <c r="J4" s="22"/>
    </row>
    <row r="5" spans="1:13" ht="11.25" customHeight="1">
      <c r="D5" s="179" t="s">
        <v>250</v>
      </c>
      <c r="E5" s="179"/>
    </row>
    <row r="6" spans="1:13" ht="11.25" customHeight="1">
      <c r="D6" s="46"/>
      <c r="E6" s="46"/>
    </row>
    <row r="7" spans="1:13" s="21" customFormat="1" ht="11.25" customHeight="1">
      <c r="A7" s="184" t="s">
        <v>60</v>
      </c>
      <c r="B7" s="184"/>
      <c r="C7" s="184"/>
      <c r="D7" s="184"/>
      <c r="E7" s="184"/>
      <c r="F7" s="184"/>
      <c r="G7" s="184"/>
      <c r="I7" s="22"/>
      <c r="J7" s="22"/>
    </row>
    <row r="8" spans="1:13" s="21" customFormat="1" ht="71.25" customHeight="1">
      <c r="A8" s="186" t="s">
        <v>5</v>
      </c>
      <c r="B8" s="186"/>
      <c r="C8" s="186"/>
      <c r="D8" s="186"/>
      <c r="E8" s="23" t="s">
        <v>6</v>
      </c>
      <c r="F8" s="4" t="s">
        <v>61</v>
      </c>
      <c r="G8" s="4" t="s">
        <v>62</v>
      </c>
      <c r="I8" s="22"/>
      <c r="J8" s="22"/>
    </row>
    <row r="9" spans="1:13" s="21" customFormat="1" ht="11.25" customHeight="1">
      <c r="A9" s="185">
        <v>1</v>
      </c>
      <c r="B9" s="185"/>
      <c r="C9" s="185"/>
      <c r="D9" s="185"/>
      <c r="E9" s="24">
        <v>2</v>
      </c>
      <c r="F9" s="24">
        <v>4</v>
      </c>
      <c r="G9" s="24">
        <v>6</v>
      </c>
      <c r="I9" s="22"/>
      <c r="J9" s="22"/>
    </row>
    <row r="10" spans="1:13" ht="12.75" customHeight="1">
      <c r="A10" s="165" t="s">
        <v>63</v>
      </c>
      <c r="B10" s="165"/>
      <c r="C10" s="165"/>
      <c r="D10" s="165"/>
      <c r="E10" s="25">
        <v>1</v>
      </c>
      <c r="F10" s="26">
        <f>SUM(F12:F18)</f>
        <v>30952489</v>
      </c>
      <c r="G10" s="26">
        <f>SUM(G12:G18)</f>
        <v>15201218</v>
      </c>
      <c r="K10" s="11"/>
      <c r="L10" s="11"/>
      <c r="M10" s="11"/>
    </row>
    <row r="11" spans="1:13" ht="12.75" customHeight="1">
      <c r="A11" s="165" t="s">
        <v>9</v>
      </c>
      <c r="B11" s="165"/>
      <c r="C11" s="165"/>
      <c r="D11" s="165"/>
      <c r="E11" s="27"/>
      <c r="F11" s="12"/>
      <c r="G11" s="12"/>
      <c r="K11" s="11"/>
      <c r="L11" s="11"/>
      <c r="M11" s="11"/>
    </row>
    <row r="12" spans="1:13" ht="12.75" customHeight="1">
      <c r="A12" s="165" t="s">
        <v>64</v>
      </c>
      <c r="B12" s="165"/>
      <c r="C12" s="165"/>
      <c r="D12" s="165"/>
      <c r="E12" s="27" t="s">
        <v>11</v>
      </c>
      <c r="F12" s="28">
        <v>304380</v>
      </c>
      <c r="G12" s="28">
        <v>351104</v>
      </c>
      <c r="K12" s="11"/>
      <c r="L12" s="11"/>
      <c r="M12" s="11"/>
    </row>
    <row r="13" spans="1:13" ht="12.75" customHeight="1">
      <c r="A13" s="165" t="s">
        <v>65</v>
      </c>
      <c r="B13" s="165"/>
      <c r="C13" s="165"/>
      <c r="D13" s="165"/>
      <c r="E13" s="27" t="s">
        <v>13</v>
      </c>
      <c r="F13" s="28">
        <v>1352523</v>
      </c>
      <c r="G13" s="28">
        <v>1091664</v>
      </c>
      <c r="K13" s="11"/>
      <c r="L13" s="11"/>
      <c r="M13" s="11"/>
    </row>
    <row r="14" spans="1:13" ht="12.75" customHeight="1">
      <c r="A14" s="177" t="s">
        <v>66</v>
      </c>
      <c r="B14" s="177"/>
      <c r="C14" s="177"/>
      <c r="D14" s="177"/>
      <c r="E14" s="27" t="s">
        <v>67</v>
      </c>
      <c r="F14" s="28">
        <v>6536496</v>
      </c>
      <c r="G14" s="28">
        <v>4439910</v>
      </c>
      <c r="K14" s="11"/>
      <c r="L14" s="11"/>
      <c r="M14" s="11"/>
    </row>
    <row r="15" spans="1:13" ht="12.75" customHeight="1">
      <c r="A15" s="165" t="s">
        <v>68</v>
      </c>
      <c r="B15" s="165"/>
      <c r="C15" s="165"/>
      <c r="D15" s="165"/>
      <c r="E15" s="18" t="s">
        <v>69</v>
      </c>
      <c r="F15" s="28">
        <v>7458674</v>
      </c>
      <c r="G15" s="28">
        <v>6488427</v>
      </c>
      <c r="K15" s="11"/>
      <c r="L15" s="11"/>
      <c r="M15" s="11"/>
    </row>
    <row r="16" spans="1:13" ht="12.75" customHeight="1">
      <c r="A16" s="165" t="s">
        <v>70</v>
      </c>
      <c r="B16" s="165"/>
      <c r="C16" s="165"/>
      <c r="D16" s="165"/>
      <c r="E16" s="27" t="s">
        <v>71</v>
      </c>
      <c r="F16" s="28">
        <v>14400313</v>
      </c>
      <c r="G16" s="28">
        <v>1969425</v>
      </c>
      <c r="K16" s="11"/>
      <c r="L16" s="11"/>
      <c r="M16" s="11"/>
    </row>
    <row r="17" spans="1:13" ht="12.75" customHeight="1">
      <c r="A17" s="165" t="s">
        <v>72</v>
      </c>
      <c r="B17" s="165"/>
      <c r="C17" s="165"/>
      <c r="D17" s="165"/>
      <c r="E17" s="27" t="s">
        <v>73</v>
      </c>
      <c r="F17" s="28">
        <v>900103</v>
      </c>
      <c r="G17" s="28">
        <v>860688</v>
      </c>
      <c r="K17" s="11"/>
      <c r="L17" s="11"/>
      <c r="M17" s="11"/>
    </row>
    <row r="18" spans="1:13" ht="12.75" customHeight="1">
      <c r="A18" s="165" t="s">
        <v>74</v>
      </c>
      <c r="B18" s="165"/>
      <c r="C18" s="165"/>
      <c r="D18" s="165"/>
      <c r="E18" s="27" t="s">
        <v>75</v>
      </c>
      <c r="F18" s="29"/>
      <c r="G18" s="29"/>
      <c r="K18" s="11"/>
      <c r="L18" s="11"/>
      <c r="M18" s="11"/>
    </row>
    <row r="19" spans="1:13" ht="12.75" customHeight="1">
      <c r="A19" s="165" t="s">
        <v>16</v>
      </c>
      <c r="B19" s="165"/>
      <c r="C19" s="165"/>
      <c r="D19" s="165"/>
      <c r="E19" s="30">
        <v>2</v>
      </c>
      <c r="F19" s="31"/>
      <c r="G19" s="31"/>
      <c r="K19" s="11"/>
      <c r="L19" s="11"/>
      <c r="M19" s="11"/>
    </row>
    <row r="20" spans="1:13" ht="24.75" customHeight="1">
      <c r="A20" s="165" t="s">
        <v>76</v>
      </c>
      <c r="B20" s="165"/>
      <c r="C20" s="165"/>
      <c r="D20" s="165"/>
      <c r="E20" s="30">
        <v>3</v>
      </c>
      <c r="F20" s="30"/>
      <c r="G20" s="30"/>
      <c r="K20" s="11"/>
      <c r="L20" s="11"/>
      <c r="M20" s="11"/>
    </row>
    <row r="21" spans="1:13" ht="12.75" customHeight="1">
      <c r="A21" s="165" t="s">
        <v>9</v>
      </c>
      <c r="B21" s="165"/>
      <c r="C21" s="165"/>
      <c r="D21" s="165"/>
      <c r="E21" s="27"/>
      <c r="F21" s="12"/>
      <c r="G21" s="12"/>
      <c r="K21" s="11"/>
      <c r="L21" s="11"/>
      <c r="M21" s="11"/>
    </row>
    <row r="22" spans="1:13" ht="12.75" customHeight="1">
      <c r="A22" s="165" t="s">
        <v>77</v>
      </c>
      <c r="B22" s="165"/>
      <c r="C22" s="165"/>
      <c r="D22" s="165"/>
      <c r="E22" s="27" t="s">
        <v>78</v>
      </c>
      <c r="F22" s="29"/>
      <c r="G22" s="29"/>
      <c r="K22" s="11"/>
      <c r="L22" s="11"/>
      <c r="M22" s="11"/>
    </row>
    <row r="23" spans="1:13" ht="12.75" customHeight="1">
      <c r="A23" s="165" t="s">
        <v>79</v>
      </c>
      <c r="B23" s="165"/>
      <c r="C23" s="165"/>
      <c r="D23" s="165"/>
      <c r="E23" s="27" t="s">
        <v>80</v>
      </c>
      <c r="F23" s="31"/>
      <c r="G23" s="31"/>
      <c r="K23" s="11"/>
      <c r="L23" s="11"/>
      <c r="M23" s="11"/>
    </row>
    <row r="24" spans="1:13" ht="12.75" customHeight="1">
      <c r="A24" s="165" t="s">
        <v>81</v>
      </c>
      <c r="B24" s="165"/>
      <c r="C24" s="165"/>
      <c r="D24" s="165"/>
      <c r="E24" s="27" t="s">
        <v>82</v>
      </c>
      <c r="F24" s="29"/>
      <c r="G24" s="29"/>
      <c r="K24" s="11"/>
      <c r="L24" s="11"/>
      <c r="M24" s="11"/>
    </row>
    <row r="25" spans="1:13" ht="12.75" customHeight="1">
      <c r="A25" s="165" t="s">
        <v>83</v>
      </c>
      <c r="B25" s="165"/>
      <c r="C25" s="165"/>
      <c r="D25" s="165"/>
      <c r="E25" s="27" t="s">
        <v>84</v>
      </c>
      <c r="F25" s="29"/>
      <c r="G25" s="29"/>
      <c r="K25" s="11"/>
      <c r="L25" s="11"/>
      <c r="M25" s="11"/>
    </row>
    <row r="26" spans="1:13" ht="12.75" customHeight="1">
      <c r="A26" s="165" t="s">
        <v>85</v>
      </c>
      <c r="B26" s="165"/>
      <c r="C26" s="165"/>
      <c r="D26" s="165"/>
      <c r="E26" s="27" t="s">
        <v>86</v>
      </c>
      <c r="F26" s="31"/>
      <c r="G26" s="31"/>
      <c r="K26" s="11"/>
      <c r="L26" s="11"/>
      <c r="M26" s="11"/>
    </row>
    <row r="27" spans="1:13" ht="24.75" customHeight="1">
      <c r="A27" s="165" t="s">
        <v>87</v>
      </c>
      <c r="B27" s="165"/>
      <c r="C27" s="165"/>
      <c r="D27" s="165"/>
      <c r="E27" s="27" t="s">
        <v>88</v>
      </c>
      <c r="F27" s="31"/>
      <c r="G27" s="31"/>
      <c r="K27" s="11"/>
      <c r="L27" s="11"/>
      <c r="M27" s="11"/>
    </row>
    <row r="28" spans="1:13" ht="12.75" customHeight="1">
      <c r="A28" s="165" t="s">
        <v>89</v>
      </c>
      <c r="B28" s="165"/>
      <c r="C28" s="165"/>
      <c r="D28" s="165"/>
      <c r="E28" s="30">
        <v>4</v>
      </c>
      <c r="F28" s="32">
        <v>181334</v>
      </c>
      <c r="G28" s="32">
        <v>79372</v>
      </c>
      <c r="K28" s="11"/>
      <c r="L28" s="11"/>
      <c r="M28" s="11"/>
    </row>
    <row r="29" spans="1:13" ht="12.75" customHeight="1">
      <c r="A29" s="165" t="s">
        <v>90</v>
      </c>
      <c r="B29" s="165"/>
      <c r="C29" s="165"/>
      <c r="D29" s="165"/>
      <c r="E29" s="27"/>
      <c r="F29" s="12"/>
      <c r="G29" s="12"/>
      <c r="K29" s="11"/>
      <c r="L29" s="11"/>
      <c r="M29" s="11"/>
    </row>
    <row r="30" spans="1:13" ht="12.75" customHeight="1">
      <c r="A30" s="165" t="s">
        <v>91</v>
      </c>
      <c r="B30" s="165"/>
      <c r="C30" s="165"/>
      <c r="D30" s="165"/>
      <c r="E30" s="27" t="s">
        <v>92</v>
      </c>
      <c r="F30" s="29"/>
      <c r="G30" s="29"/>
      <c r="K30" s="11"/>
      <c r="L30" s="11"/>
      <c r="M30" s="11"/>
    </row>
    <row r="31" spans="1:13" ht="36.75" customHeight="1">
      <c r="A31" s="165" t="s">
        <v>93</v>
      </c>
      <c r="B31" s="165"/>
      <c r="C31" s="165"/>
      <c r="D31" s="165"/>
      <c r="E31" s="27" t="s">
        <v>94</v>
      </c>
      <c r="F31" s="32">
        <v>181334</v>
      </c>
      <c r="G31" s="32">
        <v>79372</v>
      </c>
      <c r="K31" s="11"/>
      <c r="L31" s="11"/>
      <c r="M31" s="11"/>
    </row>
    <row r="32" spans="1:13" ht="12.75" customHeight="1">
      <c r="A32" s="165" t="s">
        <v>95</v>
      </c>
      <c r="B32" s="165"/>
      <c r="C32" s="165"/>
      <c r="D32" s="165"/>
      <c r="E32" s="30">
        <v>5</v>
      </c>
      <c r="F32" s="32">
        <v>95802</v>
      </c>
      <c r="G32" s="32">
        <v>6306</v>
      </c>
      <c r="K32" s="11"/>
      <c r="L32" s="11"/>
      <c r="M32" s="11"/>
    </row>
    <row r="33" spans="1:13" s="34" customFormat="1" ht="12.75" customHeight="1">
      <c r="A33" s="180" t="s">
        <v>96</v>
      </c>
      <c r="B33" s="180"/>
      <c r="C33" s="180"/>
      <c r="D33" s="180"/>
      <c r="E33" s="17">
        <v>6</v>
      </c>
      <c r="F33" s="33">
        <v>4822803</v>
      </c>
      <c r="G33" s="33">
        <v>4823379</v>
      </c>
      <c r="I33" s="35"/>
      <c r="J33" s="11"/>
      <c r="K33" s="11"/>
      <c r="L33" s="11"/>
      <c r="M33" s="11"/>
    </row>
    <row r="34" spans="1:13" s="34" customFormat="1" ht="12.75" customHeight="1">
      <c r="A34" s="177" t="s">
        <v>97</v>
      </c>
      <c r="B34" s="177"/>
      <c r="C34" s="177"/>
      <c r="D34" s="177"/>
      <c r="E34" s="17">
        <v>7</v>
      </c>
      <c r="F34" s="36"/>
      <c r="G34" s="36"/>
      <c r="I34" s="35"/>
      <c r="J34" s="11"/>
      <c r="K34" s="11"/>
      <c r="L34" s="11"/>
      <c r="M34" s="11"/>
    </row>
    <row r="35" spans="1:13" s="34" customFormat="1" ht="12.75" customHeight="1">
      <c r="A35" s="180" t="s">
        <v>98</v>
      </c>
      <c r="B35" s="180"/>
      <c r="C35" s="180"/>
      <c r="D35" s="180"/>
      <c r="E35" s="17">
        <v>8</v>
      </c>
      <c r="F35" s="36"/>
      <c r="G35" s="36"/>
      <c r="I35" s="35"/>
      <c r="J35" s="11"/>
      <c r="K35" s="11"/>
      <c r="L35" s="11"/>
      <c r="M35" s="11"/>
    </row>
    <row r="36" spans="1:13" s="34" customFormat="1" ht="12.75" customHeight="1">
      <c r="A36" s="177" t="s">
        <v>99</v>
      </c>
      <c r="B36" s="177"/>
      <c r="C36" s="177"/>
      <c r="D36" s="177"/>
      <c r="E36" s="17">
        <v>9</v>
      </c>
      <c r="F36" s="33">
        <v>32812</v>
      </c>
      <c r="G36" s="33">
        <v>78940</v>
      </c>
      <c r="I36" s="35"/>
      <c r="J36" s="11"/>
      <c r="K36" s="11"/>
      <c r="L36" s="11"/>
      <c r="M36" s="11"/>
    </row>
    <row r="37" spans="1:13" ht="12.75" customHeight="1">
      <c r="A37" s="165" t="s">
        <v>100</v>
      </c>
      <c r="B37" s="165"/>
      <c r="C37" s="165"/>
      <c r="D37" s="165"/>
      <c r="E37" s="30">
        <v>10</v>
      </c>
      <c r="F37" s="32">
        <v>76826384</v>
      </c>
      <c r="G37" s="32">
        <v>656892</v>
      </c>
      <c r="K37" s="11"/>
      <c r="L37" s="11"/>
      <c r="M37" s="11"/>
    </row>
    <row r="38" spans="1:13" ht="12.75" customHeight="1">
      <c r="A38" s="166" t="s">
        <v>101</v>
      </c>
      <c r="B38" s="166"/>
      <c r="C38" s="166"/>
      <c r="D38" s="166"/>
      <c r="E38" s="25">
        <v>11</v>
      </c>
      <c r="F38" s="26">
        <f>F10+F19+F20+F28+F32+F33+F34+F35+F36+F37</f>
        <v>112911624</v>
      </c>
      <c r="G38" s="26">
        <f>G10+G19+G20+G28+G32+G33+G34+G35+G36+G37</f>
        <v>20846107</v>
      </c>
      <c r="K38" s="11"/>
      <c r="L38" s="11"/>
      <c r="M38" s="11"/>
    </row>
    <row r="39" spans="1:13" ht="12.75" customHeight="1">
      <c r="A39" s="165"/>
      <c r="B39" s="165"/>
      <c r="C39" s="165"/>
      <c r="D39" s="165"/>
      <c r="E39" s="27"/>
      <c r="F39" s="12"/>
      <c r="G39" s="12"/>
      <c r="K39" s="11"/>
      <c r="L39" s="11"/>
      <c r="M39" s="11"/>
    </row>
    <row r="40" spans="1:13" ht="12.75" customHeight="1">
      <c r="A40" s="165" t="s">
        <v>102</v>
      </c>
      <c r="B40" s="165"/>
      <c r="C40" s="165"/>
      <c r="D40" s="165"/>
      <c r="E40" s="30">
        <v>12</v>
      </c>
      <c r="F40" s="32">
        <f>SUM(F42:F47)</f>
        <v>17895364</v>
      </c>
      <c r="G40" s="32">
        <f>SUM(G42:G47)</f>
        <v>6467495</v>
      </c>
      <c r="K40" s="11"/>
      <c r="L40" s="11"/>
      <c r="M40" s="11"/>
    </row>
    <row r="41" spans="1:13" ht="12.75" customHeight="1">
      <c r="A41" s="165" t="s">
        <v>9</v>
      </c>
      <c r="B41" s="165"/>
      <c r="C41" s="165"/>
      <c r="D41" s="165"/>
      <c r="E41" s="27"/>
      <c r="F41" s="12"/>
      <c r="G41" s="12"/>
      <c r="K41" s="11"/>
      <c r="L41" s="11"/>
      <c r="M41" s="11"/>
    </row>
    <row r="42" spans="1:13" ht="12.75" customHeight="1">
      <c r="A42" s="165" t="s">
        <v>103</v>
      </c>
      <c r="B42" s="165"/>
      <c r="C42" s="165"/>
      <c r="D42" s="165"/>
      <c r="E42" s="27" t="s">
        <v>104</v>
      </c>
      <c r="F42" s="29"/>
      <c r="G42" s="29"/>
      <c r="K42" s="11"/>
      <c r="L42" s="11"/>
      <c r="M42" s="11"/>
    </row>
    <row r="43" spans="1:13" ht="12.75" customHeight="1">
      <c r="A43" s="165" t="s">
        <v>105</v>
      </c>
      <c r="B43" s="165"/>
      <c r="C43" s="165"/>
      <c r="D43" s="165"/>
      <c r="E43" s="27" t="s">
        <v>106</v>
      </c>
      <c r="F43" s="32">
        <v>4017342</v>
      </c>
      <c r="G43" s="32">
        <v>1696385</v>
      </c>
      <c r="K43" s="11"/>
      <c r="L43" s="11"/>
      <c r="M43" s="11"/>
    </row>
    <row r="44" spans="1:13" ht="12.75" customHeight="1">
      <c r="A44" s="165" t="s">
        <v>107</v>
      </c>
      <c r="B44" s="165"/>
      <c r="C44" s="165"/>
      <c r="D44" s="165"/>
      <c r="E44" s="27" t="s">
        <v>108</v>
      </c>
      <c r="F44" s="31"/>
      <c r="G44" s="31"/>
      <c r="K44" s="11"/>
      <c r="L44" s="11"/>
      <c r="M44" s="11"/>
    </row>
    <row r="45" spans="1:13" ht="12.75" customHeight="1">
      <c r="A45" s="165" t="s">
        <v>109</v>
      </c>
      <c r="B45" s="165"/>
      <c r="C45" s="165"/>
      <c r="D45" s="165"/>
      <c r="E45" s="27" t="s">
        <v>110</v>
      </c>
      <c r="F45" s="32">
        <v>13645522</v>
      </c>
      <c r="G45" s="32">
        <v>4388378</v>
      </c>
      <c r="K45" s="11"/>
      <c r="L45" s="11"/>
      <c r="M45" s="11"/>
    </row>
    <row r="46" spans="1:13" ht="12.75" customHeight="1">
      <c r="A46" s="165" t="s">
        <v>111</v>
      </c>
      <c r="B46" s="165"/>
      <c r="C46" s="165"/>
      <c r="D46" s="165"/>
      <c r="E46" s="27" t="s">
        <v>112</v>
      </c>
      <c r="F46" s="31"/>
      <c r="G46" s="31"/>
      <c r="K46" s="11"/>
      <c r="L46" s="11"/>
      <c r="M46" s="11"/>
    </row>
    <row r="47" spans="1:13" ht="12.75" customHeight="1">
      <c r="A47" s="165" t="s">
        <v>113</v>
      </c>
      <c r="B47" s="165"/>
      <c r="C47" s="165"/>
      <c r="D47" s="165"/>
      <c r="E47" s="27" t="s">
        <v>114</v>
      </c>
      <c r="F47" s="32">
        <v>232500</v>
      </c>
      <c r="G47" s="32">
        <v>382732</v>
      </c>
      <c r="K47" s="11"/>
      <c r="L47" s="11"/>
      <c r="M47" s="11"/>
    </row>
    <row r="48" spans="1:13" ht="12.75" customHeight="1">
      <c r="A48" s="165" t="s">
        <v>115</v>
      </c>
      <c r="B48" s="165"/>
      <c r="C48" s="165"/>
      <c r="D48" s="165"/>
      <c r="E48" s="30">
        <v>13</v>
      </c>
      <c r="F48" s="32">
        <v>259740</v>
      </c>
      <c r="G48" s="32">
        <v>176458</v>
      </c>
      <c r="K48" s="11"/>
      <c r="L48" s="11"/>
      <c r="M48" s="11"/>
    </row>
    <row r="49" spans="1:13" ht="12.75" customHeight="1">
      <c r="A49" s="165" t="s">
        <v>9</v>
      </c>
      <c r="B49" s="165"/>
      <c r="C49" s="165"/>
      <c r="D49" s="165"/>
      <c r="E49" s="27"/>
      <c r="F49" s="31"/>
      <c r="G49" s="31"/>
      <c r="K49" s="11"/>
      <c r="L49" s="11"/>
      <c r="M49" s="11"/>
    </row>
    <row r="50" spans="1:13" ht="12.75" customHeight="1">
      <c r="A50" s="165" t="s">
        <v>116</v>
      </c>
      <c r="B50" s="165"/>
      <c r="C50" s="165"/>
      <c r="D50" s="165"/>
      <c r="E50" s="27" t="s">
        <v>117</v>
      </c>
      <c r="F50" s="31"/>
      <c r="G50" s="31"/>
      <c r="K50" s="11"/>
      <c r="L50" s="11"/>
      <c r="M50" s="11"/>
    </row>
    <row r="51" spans="1:13" ht="12.75" customHeight="1">
      <c r="A51" s="165" t="s">
        <v>118</v>
      </c>
      <c r="B51" s="165"/>
      <c r="C51" s="165"/>
      <c r="D51" s="165"/>
      <c r="E51" s="27" t="s">
        <v>119</v>
      </c>
      <c r="F51" s="31"/>
      <c r="G51" s="31"/>
      <c r="K51" s="11"/>
      <c r="L51" s="11"/>
      <c r="M51" s="11"/>
    </row>
    <row r="52" spans="1:13" ht="24.75" customHeight="1">
      <c r="A52" s="177" t="s">
        <v>120</v>
      </c>
      <c r="B52" s="177"/>
      <c r="C52" s="177"/>
      <c r="D52" s="177"/>
      <c r="E52" s="17">
        <v>14</v>
      </c>
      <c r="F52" s="33">
        <f>SUM(F54:F58)</f>
        <v>1029</v>
      </c>
      <c r="G52" s="33">
        <f>SUM(G54:G58)</f>
        <v>1359</v>
      </c>
      <c r="K52" s="11"/>
      <c r="L52" s="11"/>
      <c r="M52" s="11"/>
    </row>
    <row r="53" spans="1:13" ht="12.75" customHeight="1">
      <c r="A53" s="177" t="s">
        <v>9</v>
      </c>
      <c r="B53" s="177"/>
      <c r="C53" s="177"/>
      <c r="D53" s="177"/>
      <c r="E53" s="18"/>
      <c r="F53" s="37"/>
      <c r="G53" s="37"/>
      <c r="K53" s="11"/>
      <c r="L53" s="11"/>
      <c r="M53" s="11"/>
    </row>
    <row r="54" spans="1:13" ht="12.75" customHeight="1">
      <c r="A54" s="177" t="s">
        <v>121</v>
      </c>
      <c r="B54" s="177"/>
      <c r="C54" s="177"/>
      <c r="D54" s="177"/>
      <c r="E54" s="18" t="s">
        <v>122</v>
      </c>
      <c r="F54" s="33">
        <v>1029</v>
      </c>
      <c r="G54" s="33">
        <v>1359</v>
      </c>
      <c r="K54" s="11"/>
      <c r="L54" s="11"/>
      <c r="M54" s="11"/>
    </row>
    <row r="55" spans="1:13" ht="12.75" customHeight="1">
      <c r="A55" s="177" t="s">
        <v>123</v>
      </c>
      <c r="B55" s="177"/>
      <c r="C55" s="177"/>
      <c r="D55" s="177"/>
      <c r="E55" s="18" t="s">
        <v>124</v>
      </c>
      <c r="F55" s="36"/>
      <c r="G55" s="36"/>
      <c r="K55" s="11"/>
      <c r="L55" s="11"/>
      <c r="M55" s="11"/>
    </row>
    <row r="56" spans="1:13" ht="12.75" customHeight="1">
      <c r="A56" s="177" t="s">
        <v>125</v>
      </c>
      <c r="B56" s="177"/>
      <c r="C56" s="177"/>
      <c r="D56" s="177"/>
      <c r="E56" s="18" t="s">
        <v>126</v>
      </c>
      <c r="F56" s="36"/>
      <c r="G56" s="36"/>
      <c r="K56" s="11"/>
      <c r="L56" s="11"/>
      <c r="M56" s="11"/>
    </row>
    <row r="57" spans="1:13" ht="12.75" customHeight="1">
      <c r="A57" s="177" t="s">
        <v>127</v>
      </c>
      <c r="B57" s="177"/>
      <c r="C57" s="177"/>
      <c r="D57" s="177"/>
      <c r="E57" s="18" t="s">
        <v>128</v>
      </c>
      <c r="F57" s="36"/>
      <c r="G57" s="36"/>
      <c r="K57" s="11"/>
      <c r="L57" s="11"/>
      <c r="M57" s="11"/>
    </row>
    <row r="58" spans="1:13" ht="12.75" customHeight="1">
      <c r="A58" s="177" t="s">
        <v>129</v>
      </c>
      <c r="B58" s="177"/>
      <c r="C58" s="177"/>
      <c r="D58" s="177"/>
      <c r="E58" s="18" t="s">
        <v>130</v>
      </c>
      <c r="F58" s="36"/>
      <c r="G58" s="36"/>
      <c r="K58" s="11"/>
      <c r="L58" s="11"/>
      <c r="M58" s="11"/>
    </row>
    <row r="59" spans="1:13" ht="12.75" customHeight="1">
      <c r="A59" s="180" t="s">
        <v>131</v>
      </c>
      <c r="B59" s="180"/>
      <c r="C59" s="180"/>
      <c r="D59" s="180"/>
      <c r="E59" s="17">
        <v>15</v>
      </c>
      <c r="F59" s="33">
        <v>10711103</v>
      </c>
      <c r="G59" s="33">
        <v>4615858</v>
      </c>
      <c r="K59" s="11"/>
      <c r="L59" s="11"/>
      <c r="M59" s="11"/>
    </row>
    <row r="60" spans="1:13" ht="12.75" customHeight="1">
      <c r="A60" s="177" t="s">
        <v>132</v>
      </c>
      <c r="B60" s="177"/>
      <c r="C60" s="177"/>
      <c r="D60" s="177"/>
      <c r="E60" s="17">
        <v>16</v>
      </c>
      <c r="F60" s="33">
        <f>SUM(F62:F65)</f>
        <v>1765670</v>
      </c>
      <c r="G60" s="33">
        <v>1746994</v>
      </c>
      <c r="K60" s="11"/>
      <c r="L60" s="11"/>
      <c r="M60" s="11"/>
    </row>
    <row r="61" spans="1:13" ht="12.75" customHeight="1">
      <c r="A61" s="177" t="s">
        <v>9</v>
      </c>
      <c r="B61" s="177"/>
      <c r="C61" s="177"/>
      <c r="D61" s="177"/>
      <c r="E61" s="18"/>
      <c r="F61" s="37"/>
      <c r="G61" s="37"/>
      <c r="K61" s="11"/>
      <c r="L61" s="11"/>
      <c r="M61" s="11"/>
    </row>
    <row r="62" spans="1:13" ht="12.75" customHeight="1">
      <c r="A62" s="177" t="s">
        <v>133</v>
      </c>
      <c r="B62" s="177"/>
      <c r="C62" s="177"/>
      <c r="D62" s="177"/>
      <c r="E62" s="18" t="s">
        <v>134</v>
      </c>
      <c r="F62" s="33">
        <v>1296445</v>
      </c>
      <c r="G62" s="33">
        <v>1240551</v>
      </c>
      <c r="K62" s="11"/>
      <c r="L62" s="11"/>
      <c r="M62" s="11"/>
    </row>
    <row r="63" spans="1:13" ht="12.75" customHeight="1">
      <c r="A63" s="177" t="s">
        <v>135</v>
      </c>
      <c r="B63" s="177"/>
      <c r="C63" s="177"/>
      <c r="D63" s="177"/>
      <c r="E63" s="18" t="s">
        <v>136</v>
      </c>
      <c r="F63" s="33">
        <v>172278</v>
      </c>
      <c r="G63" s="33">
        <v>238646</v>
      </c>
      <c r="K63" s="11"/>
      <c r="L63" s="11"/>
      <c r="M63" s="11"/>
    </row>
    <row r="64" spans="1:13" ht="12.75" customHeight="1">
      <c r="A64" s="177" t="s">
        <v>137</v>
      </c>
      <c r="B64" s="177"/>
      <c r="C64" s="177"/>
      <c r="D64" s="177"/>
      <c r="E64" s="18" t="s">
        <v>138</v>
      </c>
      <c r="F64" s="36"/>
      <c r="G64" s="36"/>
      <c r="K64" s="11"/>
      <c r="L64" s="11"/>
      <c r="M64" s="11"/>
    </row>
    <row r="65" spans="1:13" ht="24.75" customHeight="1">
      <c r="A65" s="177" t="s">
        <v>139</v>
      </c>
      <c r="B65" s="177"/>
      <c r="C65" s="177"/>
      <c r="D65" s="177"/>
      <c r="E65" s="18" t="s">
        <v>140</v>
      </c>
      <c r="F65" s="33">
        <v>296947</v>
      </c>
      <c r="G65" s="33">
        <v>267797</v>
      </c>
      <c r="K65" s="11"/>
      <c r="L65" s="11"/>
      <c r="M65" s="11"/>
    </row>
    <row r="66" spans="1:13" ht="12.75" customHeight="1">
      <c r="A66" s="177" t="s">
        <v>141</v>
      </c>
      <c r="B66" s="177"/>
      <c r="C66" s="177"/>
      <c r="D66" s="177"/>
      <c r="E66" s="17">
        <v>17</v>
      </c>
      <c r="F66" s="33">
        <v>73802</v>
      </c>
      <c r="G66" s="33">
        <v>145354</v>
      </c>
      <c r="K66" s="11"/>
      <c r="L66" s="11"/>
      <c r="M66" s="11"/>
    </row>
    <row r="67" spans="1:13" ht="12.75" customHeight="1">
      <c r="A67" s="177" t="s">
        <v>142</v>
      </c>
      <c r="B67" s="177"/>
      <c r="C67" s="177"/>
      <c r="D67" s="177"/>
      <c r="E67" s="17">
        <v>18</v>
      </c>
      <c r="F67" s="33">
        <v>74442115</v>
      </c>
      <c r="G67" s="33">
        <v>656295</v>
      </c>
      <c r="K67" s="11"/>
      <c r="L67" s="11"/>
      <c r="M67" s="11"/>
    </row>
    <row r="68" spans="1:13" ht="12.75" customHeight="1">
      <c r="A68" s="178" t="s">
        <v>143</v>
      </c>
      <c r="B68" s="178"/>
      <c r="C68" s="178"/>
      <c r="D68" s="178"/>
      <c r="E68" s="20">
        <v>19</v>
      </c>
      <c r="F68" s="38">
        <f>F40+F48+F52+F59+F60+F66+F67</f>
        <v>105148823</v>
      </c>
      <c r="G68" s="38">
        <f>G40+G48+G52+G59+G60+G66+G67</f>
        <v>13809813</v>
      </c>
      <c r="K68" s="11"/>
      <c r="L68" s="11"/>
      <c r="M68" s="11"/>
    </row>
    <row r="69" spans="1:13" s="34" customFormat="1" ht="12.75" customHeight="1">
      <c r="A69" s="177"/>
      <c r="B69" s="177"/>
      <c r="C69" s="177"/>
      <c r="D69" s="177"/>
      <c r="E69" s="18"/>
      <c r="F69" s="39"/>
      <c r="G69" s="39"/>
      <c r="I69" s="35"/>
      <c r="J69" s="11"/>
      <c r="K69" s="11"/>
      <c r="L69" s="11"/>
      <c r="M69" s="11"/>
    </row>
    <row r="70" spans="1:13" s="34" customFormat="1" ht="24.75" customHeight="1">
      <c r="A70" s="178" t="s">
        <v>144</v>
      </c>
      <c r="B70" s="178"/>
      <c r="C70" s="178"/>
      <c r="D70" s="178"/>
      <c r="E70" s="20">
        <v>20</v>
      </c>
      <c r="F70" s="38">
        <f>F38-F68</f>
        <v>7762801</v>
      </c>
      <c r="G70" s="38">
        <f>G38-G68</f>
        <v>7036294</v>
      </c>
      <c r="I70" s="35"/>
      <c r="J70" s="11"/>
      <c r="K70" s="11"/>
      <c r="L70" s="11"/>
      <c r="M70" s="11"/>
    </row>
    <row r="71" spans="1:13" ht="12.75" customHeight="1">
      <c r="A71" s="177"/>
      <c r="B71" s="177"/>
      <c r="C71" s="177"/>
      <c r="D71" s="177"/>
      <c r="E71" s="18"/>
      <c r="F71" s="39"/>
      <c r="G71" s="39"/>
      <c r="K71" s="11"/>
      <c r="L71" s="11"/>
      <c r="M71" s="11"/>
    </row>
    <row r="72" spans="1:13" ht="12.75" customHeight="1">
      <c r="A72" s="177" t="s">
        <v>145</v>
      </c>
      <c r="B72" s="177"/>
      <c r="C72" s="177"/>
      <c r="D72" s="177"/>
      <c r="E72" s="17">
        <v>21</v>
      </c>
      <c r="F72" s="33">
        <v>970664</v>
      </c>
      <c r="G72" s="33">
        <v>894912</v>
      </c>
      <c r="K72" s="11"/>
      <c r="L72" s="11"/>
      <c r="M72" s="11"/>
    </row>
    <row r="73" spans="1:13" ht="12.75" customHeight="1">
      <c r="A73" s="177"/>
      <c r="B73" s="177"/>
      <c r="C73" s="177"/>
      <c r="D73" s="177"/>
      <c r="E73" s="18"/>
      <c r="F73" s="37"/>
      <c r="G73" s="37"/>
      <c r="K73" s="11"/>
      <c r="L73" s="11"/>
      <c r="M73" s="11"/>
    </row>
    <row r="74" spans="1:13" ht="24.75" customHeight="1">
      <c r="A74" s="178" t="s">
        <v>146</v>
      </c>
      <c r="B74" s="178"/>
      <c r="C74" s="178"/>
      <c r="D74" s="178"/>
      <c r="E74" s="20">
        <v>22</v>
      </c>
      <c r="F74" s="38">
        <f>F70-F72</f>
        <v>6792137</v>
      </c>
      <c r="G74" s="38">
        <f>G70-G72</f>
        <v>6141382</v>
      </c>
      <c r="K74" s="11"/>
      <c r="L74" s="11"/>
      <c r="M74" s="11"/>
    </row>
    <row r="75" spans="1:13" ht="12.75" customHeight="1">
      <c r="A75" s="177" t="s">
        <v>147</v>
      </c>
      <c r="B75" s="177"/>
      <c r="C75" s="177"/>
      <c r="D75" s="177"/>
      <c r="E75" s="17">
        <v>23</v>
      </c>
      <c r="F75" s="36"/>
      <c r="G75" s="36"/>
      <c r="K75" s="11"/>
      <c r="L75" s="11"/>
      <c r="M75" s="11"/>
    </row>
    <row r="76" spans="1:13" ht="12.75" customHeight="1">
      <c r="A76" s="177"/>
      <c r="B76" s="177"/>
      <c r="C76" s="177"/>
      <c r="D76" s="177"/>
      <c r="E76" s="18"/>
      <c r="F76" s="37"/>
      <c r="G76" s="37"/>
      <c r="K76" s="11"/>
      <c r="L76" s="11"/>
      <c r="M76" s="11"/>
    </row>
    <row r="77" spans="1:13" ht="12.75" customHeight="1">
      <c r="A77" s="178" t="s">
        <v>148</v>
      </c>
      <c r="B77" s="178"/>
      <c r="C77" s="178"/>
      <c r="D77" s="178"/>
      <c r="E77" s="20">
        <v>24</v>
      </c>
      <c r="F77" s="38">
        <f>F74</f>
        <v>6792137</v>
      </c>
      <c r="G77" s="38">
        <f>G74</f>
        <v>6141382</v>
      </c>
      <c r="K77" s="11"/>
      <c r="L77" s="11"/>
      <c r="M77" s="11"/>
    </row>
    <row r="78" spans="1:13" ht="12.75" customHeight="1">
      <c r="A78" s="177"/>
      <c r="B78" s="177"/>
      <c r="C78" s="177"/>
      <c r="D78" s="177"/>
      <c r="E78" s="18"/>
      <c r="F78" s="37"/>
      <c r="G78" s="37"/>
      <c r="K78" s="11"/>
      <c r="L78" s="11"/>
      <c r="M78" s="11"/>
    </row>
    <row r="79" spans="1:13" ht="12.75" customHeight="1">
      <c r="A79" s="178" t="s">
        <v>149</v>
      </c>
      <c r="B79" s="178"/>
      <c r="C79" s="178"/>
      <c r="D79" s="178"/>
      <c r="E79" s="20">
        <v>25</v>
      </c>
      <c r="F79" s="40"/>
      <c r="G79" s="40"/>
      <c r="K79" s="11"/>
      <c r="L79" s="11"/>
      <c r="M79" s="11"/>
    </row>
    <row r="80" spans="1:13" ht="12.75" customHeight="1">
      <c r="A80" s="177" t="s">
        <v>150</v>
      </c>
      <c r="B80" s="177"/>
      <c r="C80" s="177"/>
      <c r="D80" s="177"/>
      <c r="E80" s="17">
        <v>26</v>
      </c>
      <c r="F80" s="41"/>
      <c r="G80" s="41"/>
      <c r="K80" s="11"/>
      <c r="L80" s="11"/>
      <c r="M80" s="11"/>
    </row>
    <row r="81" spans="1:13" s="34" customFormat="1" ht="12.75" customHeight="1">
      <c r="A81" s="178" t="s">
        <v>151</v>
      </c>
      <c r="B81" s="178"/>
      <c r="C81" s="178"/>
      <c r="D81" s="178"/>
      <c r="E81" s="20">
        <v>27</v>
      </c>
      <c r="F81" s="42">
        <f>F77</f>
        <v>6792137</v>
      </c>
      <c r="G81" s="42">
        <f>G77</f>
        <v>6141382</v>
      </c>
      <c r="I81" s="35"/>
      <c r="J81" s="11"/>
      <c r="K81" s="11"/>
      <c r="L81" s="11"/>
      <c r="M81" s="11"/>
    </row>
    <row r="82" spans="1:13" s="34" customFormat="1" ht="12.75" customHeight="1">
      <c r="A82" s="177"/>
      <c r="B82" s="177"/>
      <c r="C82" s="177"/>
      <c r="D82" s="177"/>
      <c r="E82" s="18"/>
      <c r="F82" s="37"/>
      <c r="G82" s="37"/>
      <c r="I82" s="35"/>
      <c r="J82" s="11"/>
      <c r="K82" s="11"/>
      <c r="L82" s="11"/>
      <c r="M82" s="11"/>
    </row>
    <row r="83" spans="1:13" s="34" customFormat="1" ht="12.75" customHeight="1">
      <c r="A83" s="178" t="s">
        <v>151</v>
      </c>
      <c r="B83" s="178"/>
      <c r="C83" s="178"/>
      <c r="D83" s="178"/>
      <c r="E83" s="20">
        <v>28</v>
      </c>
      <c r="F83" s="42">
        <f>F81</f>
        <v>6792137</v>
      </c>
      <c r="G83" s="42">
        <f>G81</f>
        <v>6141382</v>
      </c>
      <c r="I83" s="35"/>
      <c r="J83" s="11"/>
      <c r="K83" s="11"/>
      <c r="L83" s="11"/>
      <c r="M83" s="11"/>
    </row>
    <row r="84" spans="1:13" s="1" customFormat="1" ht="12.75" customHeight="1">
      <c r="A84" s="177"/>
      <c r="B84" s="177"/>
      <c r="C84" s="177"/>
      <c r="D84" s="177"/>
      <c r="E84" s="18"/>
      <c r="F84" s="158"/>
      <c r="G84" s="158"/>
      <c r="I84" s="2"/>
      <c r="J84" s="2"/>
      <c r="K84" s="11"/>
    </row>
    <row r="85" spans="1:13" s="1" customFormat="1" ht="12.75" customHeight="1">
      <c r="A85" s="178" t="s">
        <v>248</v>
      </c>
      <c r="B85" s="178"/>
      <c r="C85" s="178"/>
      <c r="D85" s="178"/>
      <c r="E85" s="20">
        <v>29</v>
      </c>
      <c r="F85" s="163">
        <v>444</v>
      </c>
      <c r="G85" s="42">
        <v>1010</v>
      </c>
      <c r="I85" s="2"/>
      <c r="J85" s="2"/>
      <c r="K85" s="11"/>
    </row>
    <row r="86" spans="1:13" s="1" customFormat="1" ht="12.75" customHeight="1">
      <c r="A86" s="159"/>
      <c r="B86" s="159"/>
      <c r="C86" s="159"/>
      <c r="D86" s="159"/>
      <c r="E86" s="160"/>
      <c r="F86" s="161"/>
      <c r="G86" s="161"/>
      <c r="I86" s="2"/>
      <c r="J86" s="2"/>
    </row>
    <row r="87" spans="1:13" s="1" customFormat="1" ht="12.75" customHeight="1">
      <c r="A87" s="159"/>
      <c r="B87" s="159"/>
      <c r="C87" s="159"/>
      <c r="D87" s="159"/>
      <c r="E87" s="160"/>
      <c r="F87" s="161"/>
      <c r="G87" s="161"/>
      <c r="I87" s="2"/>
      <c r="J87" s="2"/>
    </row>
    <row r="88" spans="1:13" s="1" customFormat="1" ht="12.75" customHeight="1">
      <c r="A88" s="164" t="s">
        <v>253</v>
      </c>
      <c r="B88" s="164"/>
      <c r="C88" s="164"/>
      <c r="D88" s="164"/>
      <c r="E88" s="164"/>
      <c r="F88" s="164"/>
      <c r="I88" s="2"/>
      <c r="J88" s="2"/>
    </row>
    <row r="89" spans="1:13" ht="15">
      <c r="A89" s="148"/>
      <c r="B89" s="148"/>
      <c r="C89" s="43"/>
      <c r="D89" s="1"/>
      <c r="E89" s="1"/>
    </row>
    <row r="90" spans="1:13" ht="12.75">
      <c r="A90" s="164" t="s">
        <v>207</v>
      </c>
      <c r="B90" s="164"/>
      <c r="C90" s="164"/>
      <c r="D90" s="164"/>
      <c r="E90" s="164"/>
    </row>
    <row r="91" spans="1:13" ht="12.75">
      <c r="A91" s="149"/>
      <c r="B91" s="149"/>
      <c r="C91" s="149"/>
      <c r="D91" s="1"/>
      <c r="E91" s="1"/>
    </row>
    <row r="92" spans="1:13" ht="12.75">
      <c r="A92" s="164" t="s">
        <v>254</v>
      </c>
      <c r="B92" s="164"/>
      <c r="C92" s="164"/>
      <c r="D92" s="164"/>
      <c r="E92" s="164"/>
    </row>
    <row r="93" spans="1:13" ht="15">
      <c r="A93" s="148"/>
      <c r="B93" s="148"/>
      <c r="C93" s="43"/>
      <c r="D93" s="1"/>
      <c r="E93" s="1"/>
    </row>
    <row r="94" spans="1:13" ht="12.75">
      <c r="A94" s="164" t="s">
        <v>208</v>
      </c>
      <c r="B94" s="164"/>
      <c r="C94" s="164"/>
    </row>
    <row r="95" spans="1:13" ht="15">
      <c r="A95" s="112"/>
      <c r="B95" s="148"/>
      <c r="C95" s="113"/>
    </row>
    <row r="96" spans="1:13" ht="15">
      <c r="A96" s="112" t="s">
        <v>209</v>
      </c>
      <c r="B96" s="148"/>
      <c r="C96" s="43"/>
    </row>
  </sheetData>
  <mergeCells count="88">
    <mergeCell ref="A84:D84"/>
    <mergeCell ref="A85:D85"/>
    <mergeCell ref="A8:D8"/>
    <mergeCell ref="A90:E90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44:D44"/>
    <mergeCell ref="A33:D33"/>
    <mergeCell ref="A92:E92"/>
    <mergeCell ref="A94:C94"/>
    <mergeCell ref="A20:D20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32:D32"/>
    <mergeCell ref="A21:D21"/>
    <mergeCell ref="A1:G1"/>
    <mergeCell ref="A2:G2"/>
    <mergeCell ref="A3:G3"/>
    <mergeCell ref="A4:G4"/>
    <mergeCell ref="A7:G7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56:D56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74:D74"/>
    <mergeCell ref="A68:D68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88:F88"/>
    <mergeCell ref="A81:D81"/>
    <mergeCell ref="A82:D82"/>
    <mergeCell ref="A83:D83"/>
    <mergeCell ref="D5:E5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</mergeCells>
  <pageMargins left="0.74803149606299213" right="0.74803149606299213" top="0.98425196850393704" bottom="0.98425196850393704" header="0.51181102362204722" footer="0.51181102362204722"/>
  <pageSetup paperSize="2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73"/>
  <sheetViews>
    <sheetView topLeftCell="A49" zoomScale="80" zoomScaleNormal="80" zoomScaleSheetLayoutView="80" workbookViewId="0">
      <selection activeCell="L21" sqref="L21"/>
    </sheetView>
  </sheetViews>
  <sheetFormatPr defaultColWidth="10.6640625" defaultRowHeight="12.75"/>
  <cols>
    <col min="1" max="1" width="65.33203125" style="49" customWidth="1"/>
    <col min="2" max="2" width="16.5" style="49" customWidth="1"/>
    <col min="3" max="3" width="20.33203125" style="50" customWidth="1"/>
    <col min="4" max="4" width="24.5" style="49" customWidth="1"/>
    <col min="5" max="5" width="10.6640625" style="49"/>
    <col min="6" max="6" width="12.5" style="49" bestFit="1" customWidth="1"/>
    <col min="7" max="7" width="17.83203125" style="49" customWidth="1"/>
    <col min="8" max="10" width="10.6640625" style="49"/>
    <col min="11" max="11" width="18" style="49" customWidth="1"/>
    <col min="12" max="16384" width="10.6640625" style="49"/>
  </cols>
  <sheetData>
    <row r="1" spans="1:8">
      <c r="D1" s="51" t="s">
        <v>158</v>
      </c>
    </row>
    <row r="2" spans="1:8">
      <c r="A2" s="188" t="s">
        <v>159</v>
      </c>
      <c r="B2" s="188"/>
      <c r="C2" s="188"/>
      <c r="D2" s="188"/>
    </row>
    <row r="3" spans="1:8">
      <c r="A3" s="189" t="s">
        <v>160</v>
      </c>
      <c r="B3" s="189"/>
      <c r="C3" s="189"/>
      <c r="D3" s="189"/>
    </row>
    <row r="4" spans="1:8">
      <c r="A4" s="190" t="s">
        <v>161</v>
      </c>
      <c r="B4" s="190"/>
      <c r="C4" s="190"/>
      <c r="D4" s="190"/>
    </row>
    <row r="5" spans="1:8">
      <c r="A5" s="188" t="s">
        <v>251</v>
      </c>
      <c r="B5" s="188"/>
      <c r="C5" s="188"/>
      <c r="D5" s="188"/>
    </row>
    <row r="6" spans="1:8" s="54" customFormat="1" ht="10.5" customHeight="1">
      <c r="A6" s="52"/>
      <c r="B6" s="52"/>
      <c r="C6" s="53"/>
      <c r="D6" s="52"/>
      <c r="F6" s="49"/>
    </row>
    <row r="7" spans="1:8" s="54" customFormat="1" ht="10.5" customHeight="1">
      <c r="A7" s="52"/>
      <c r="B7" s="52"/>
      <c r="C7" s="53"/>
      <c r="D7" s="55" t="s">
        <v>162</v>
      </c>
      <c r="F7" s="49"/>
    </row>
    <row r="8" spans="1:8" s="58" customFormat="1" ht="85.5" customHeight="1">
      <c r="A8" s="56" t="s">
        <v>5</v>
      </c>
      <c r="B8" s="56" t="s">
        <v>163</v>
      </c>
      <c r="C8" s="57" t="s">
        <v>61</v>
      </c>
      <c r="D8" s="56" t="s">
        <v>164</v>
      </c>
      <c r="F8" s="49"/>
    </row>
    <row r="9" spans="1:8">
      <c r="A9" s="59">
        <v>1</v>
      </c>
      <c r="B9" s="60">
        <v>2</v>
      </c>
      <c r="C9" s="61">
        <v>3</v>
      </c>
      <c r="D9" s="59">
        <v>4</v>
      </c>
    </row>
    <row r="10" spans="1:8" ht="33" customHeight="1">
      <c r="A10" s="62" t="s">
        <v>165</v>
      </c>
      <c r="B10" s="63" t="s">
        <v>166</v>
      </c>
      <c r="C10" s="64"/>
      <c r="D10" s="64"/>
    </row>
    <row r="11" spans="1:8" ht="15.75" customHeight="1">
      <c r="A11" s="65" t="s">
        <v>167</v>
      </c>
      <c r="B11" s="66">
        <v>2</v>
      </c>
      <c r="C11" s="67">
        <f>[81]TDSheet!$AO$12</f>
        <v>14059375</v>
      </c>
      <c r="D11" s="68">
        <v>11400858</v>
      </c>
      <c r="G11" s="69"/>
      <c r="H11" s="96"/>
    </row>
    <row r="12" spans="1:8" ht="15" customHeight="1">
      <c r="A12" s="70" t="s">
        <v>168</v>
      </c>
      <c r="B12" s="71">
        <v>3</v>
      </c>
      <c r="C12" s="72">
        <f>[81]TDSheet!$AO$22</f>
        <v>-5175647</v>
      </c>
      <c r="D12" s="73">
        <v>-3727585</v>
      </c>
      <c r="G12" s="69"/>
      <c r="H12" s="96"/>
    </row>
    <row r="13" spans="1:8" ht="15" customHeight="1">
      <c r="A13" s="74" t="s">
        <v>169</v>
      </c>
      <c r="B13" s="71">
        <v>4</v>
      </c>
      <c r="C13" s="75">
        <f>[81]TDSheet!$AO$28</f>
        <v>16266</v>
      </c>
      <c r="D13" s="73">
        <v>9371</v>
      </c>
      <c r="G13" s="69"/>
      <c r="H13" s="96"/>
    </row>
    <row r="14" spans="1:8" ht="15" customHeight="1">
      <c r="A14" s="76" t="s">
        <v>170</v>
      </c>
      <c r="B14" s="77">
        <v>5</v>
      </c>
      <c r="C14" s="72">
        <f>[81]TDSheet!$AO$31</f>
        <v>-259316</v>
      </c>
      <c r="D14" s="73">
        <v>-172560</v>
      </c>
      <c r="G14" s="69"/>
      <c r="H14" s="96"/>
    </row>
    <row r="15" spans="1:8" ht="15" customHeight="1">
      <c r="A15" s="78" t="s">
        <v>171</v>
      </c>
      <c r="B15" s="79">
        <v>6</v>
      </c>
      <c r="C15" s="72">
        <f>[81]TDSheet!$AO$35</f>
        <v>228809</v>
      </c>
      <c r="D15" s="73">
        <v>284672</v>
      </c>
      <c r="G15" s="69"/>
      <c r="H15" s="96"/>
    </row>
    <row r="16" spans="1:8" ht="15" customHeight="1">
      <c r="A16" s="74" t="s">
        <v>172</v>
      </c>
      <c r="B16" s="71">
        <v>7</v>
      </c>
      <c r="C16" s="72">
        <f>[81]TDSheet!$AO$40</f>
        <v>-1324847</v>
      </c>
      <c r="D16" s="73">
        <v>-1250537</v>
      </c>
      <c r="G16" s="69"/>
      <c r="H16" s="96"/>
    </row>
    <row r="17" spans="1:11" ht="15" customHeight="1">
      <c r="A17" s="74" t="s">
        <v>173</v>
      </c>
      <c r="B17" s="71">
        <v>8</v>
      </c>
      <c r="C17" s="72">
        <f>[81]TDSheet!$AO$46</f>
        <v>-988100</v>
      </c>
      <c r="D17" s="73">
        <v>-869604</v>
      </c>
      <c r="G17" s="69"/>
      <c r="H17" s="96"/>
    </row>
    <row r="18" spans="1:11" ht="15" customHeight="1">
      <c r="A18" s="74"/>
      <c r="B18" s="80" t="s">
        <v>174</v>
      </c>
      <c r="C18" s="81">
        <f>SUM(C11:C17)</f>
        <v>6556540</v>
      </c>
      <c r="D18" s="82">
        <f>SUM(D11:D17)</f>
        <v>5674615</v>
      </c>
      <c r="G18" s="69"/>
      <c r="H18" s="96"/>
    </row>
    <row r="19" spans="1:11" ht="28.5" customHeight="1">
      <c r="A19" s="83" t="s">
        <v>175</v>
      </c>
      <c r="B19" s="66" t="s">
        <v>176</v>
      </c>
      <c r="C19" s="84"/>
      <c r="D19" s="85"/>
      <c r="G19" s="69"/>
      <c r="H19" s="96"/>
    </row>
    <row r="20" spans="1:11">
      <c r="A20" s="70" t="s">
        <v>177</v>
      </c>
      <c r="B20" s="66">
        <v>11</v>
      </c>
      <c r="C20" s="72">
        <f>[81]TDSheet!$AO$54</f>
        <v>-9643337</v>
      </c>
      <c r="D20" s="73">
        <v>-256878</v>
      </c>
      <c r="G20" s="69"/>
      <c r="H20" s="96"/>
    </row>
    <row r="21" spans="1:11" ht="25.5">
      <c r="A21" s="70" t="s">
        <v>178</v>
      </c>
      <c r="B21" s="66">
        <v>12</v>
      </c>
      <c r="C21" s="72">
        <f>[81]TDSheet!$AO$61</f>
        <v>9003</v>
      </c>
      <c r="D21" s="73">
        <v>2002292</v>
      </c>
      <c r="G21" s="69"/>
      <c r="H21" s="96"/>
    </row>
    <row r="22" spans="1:11">
      <c r="A22" s="86" t="s">
        <v>179</v>
      </c>
      <c r="B22" s="71">
        <v>13</v>
      </c>
      <c r="C22" s="87">
        <f>[81]TDSheet!$AO$64</f>
        <v>1881428</v>
      </c>
      <c r="D22" s="88">
        <v>-9736576</v>
      </c>
      <c r="G22" s="69"/>
      <c r="H22" s="96"/>
    </row>
    <row r="23" spans="1:11">
      <c r="A23" s="86" t="s">
        <v>180</v>
      </c>
      <c r="B23" s="71">
        <v>14</v>
      </c>
      <c r="C23" s="87">
        <f>[81]TDSheet!$AO$69</f>
        <v>5173688</v>
      </c>
      <c r="D23" s="88">
        <v>4792427</v>
      </c>
      <c r="G23" s="69"/>
      <c r="H23" s="96"/>
    </row>
    <row r="24" spans="1:11">
      <c r="A24" s="78" t="s">
        <v>181</v>
      </c>
      <c r="B24" s="79">
        <v>15</v>
      </c>
      <c r="C24" s="72">
        <f>[81]TDSheet!$AO$71</f>
        <v>-5371644</v>
      </c>
      <c r="D24" s="88">
        <v>506402</v>
      </c>
      <c r="G24" s="69"/>
      <c r="H24" s="96"/>
    </row>
    <row r="25" spans="1:11">
      <c r="A25" s="74" t="s">
        <v>182</v>
      </c>
      <c r="B25" s="71">
        <v>16</v>
      </c>
      <c r="C25" s="73">
        <f>[81]TDSheet!$AO$80</f>
        <v>-113732</v>
      </c>
      <c r="D25" s="88">
        <v>-274901</v>
      </c>
      <c r="G25" s="69"/>
      <c r="H25" s="96"/>
    </row>
    <row r="26" spans="1:11">
      <c r="A26" s="74" t="s">
        <v>29</v>
      </c>
      <c r="B26" s="71">
        <v>17</v>
      </c>
      <c r="C26" s="68">
        <f>[81]TDSheet!$AO$86-1</f>
        <v>25739399</v>
      </c>
      <c r="D26" s="88">
        <v>266452</v>
      </c>
      <c r="G26" s="69"/>
      <c r="H26" s="96"/>
    </row>
    <row r="27" spans="1:11" ht="26.25" customHeight="1">
      <c r="A27" s="89" t="s">
        <v>183</v>
      </c>
      <c r="B27" s="80">
        <v>18</v>
      </c>
      <c r="C27" s="90"/>
      <c r="D27" s="91"/>
      <c r="G27" s="69"/>
      <c r="H27" s="96"/>
    </row>
    <row r="28" spans="1:11">
      <c r="A28" s="92" t="s">
        <v>184</v>
      </c>
      <c r="B28" s="66">
        <v>19</v>
      </c>
      <c r="C28" s="68">
        <f>[81]TDSheet!$AO$100</f>
        <v>267644</v>
      </c>
      <c r="D28" s="68">
        <v>-132639</v>
      </c>
      <c r="G28" s="69"/>
      <c r="H28" s="96"/>
    </row>
    <row r="29" spans="1:11">
      <c r="A29" s="92" t="s">
        <v>42</v>
      </c>
      <c r="B29" s="66">
        <v>20</v>
      </c>
      <c r="C29" s="68">
        <f>[81]TDSheet!$AO$106</f>
        <v>226695</v>
      </c>
      <c r="D29" s="68">
        <v>135278</v>
      </c>
      <c r="G29" s="69"/>
      <c r="H29" s="96"/>
    </row>
    <row r="30" spans="1:11" ht="41.25" customHeight="1">
      <c r="A30" s="93" t="s">
        <v>185</v>
      </c>
      <c r="B30" s="80">
        <v>21</v>
      </c>
      <c r="C30" s="94">
        <f>SUM(C18:C29)</f>
        <v>24725684</v>
      </c>
      <c r="D30" s="94">
        <f>SUM(D18:D29)</f>
        <v>2976472</v>
      </c>
      <c r="G30" s="69"/>
      <c r="H30" s="96"/>
    </row>
    <row r="31" spans="1:11">
      <c r="A31" s="74" t="s">
        <v>186</v>
      </c>
      <c r="B31" s="71">
        <v>22</v>
      </c>
      <c r="C31" s="95">
        <f>[81]TDSheet!$AO$113</f>
        <v>-58170</v>
      </c>
      <c r="D31" s="95">
        <v>-37369</v>
      </c>
      <c r="G31" s="69"/>
      <c r="H31" s="96"/>
      <c r="K31" s="96"/>
    </row>
    <row r="32" spans="1:11" ht="29.25" customHeight="1">
      <c r="A32" s="89" t="s">
        <v>187</v>
      </c>
      <c r="B32" s="80">
        <v>23</v>
      </c>
      <c r="C32" s="94">
        <f>C30+C31</f>
        <v>24667514</v>
      </c>
      <c r="D32" s="94">
        <f>D30+D31</f>
        <v>2939103</v>
      </c>
      <c r="G32" s="69"/>
      <c r="H32" s="96"/>
    </row>
    <row r="33" spans="1:8" ht="27.75" customHeight="1">
      <c r="A33" s="74" t="s">
        <v>188</v>
      </c>
      <c r="B33" s="71">
        <v>24</v>
      </c>
      <c r="C33" s="95"/>
      <c r="D33" s="95"/>
      <c r="G33" s="69"/>
      <c r="H33" s="96"/>
    </row>
    <row r="34" spans="1:8" ht="33" customHeight="1">
      <c r="A34" s="97" t="s">
        <v>189</v>
      </c>
      <c r="B34" s="77">
        <v>25</v>
      </c>
      <c r="C34" s="98">
        <f>[81]TDSheet!$AO$117</f>
        <v>-210257626</v>
      </c>
      <c r="D34" s="95">
        <v>-16810759</v>
      </c>
      <c r="G34" s="69"/>
      <c r="H34" s="96"/>
    </row>
    <row r="35" spans="1:8" ht="17.25" customHeight="1">
      <c r="A35" s="78" t="s">
        <v>190</v>
      </c>
      <c r="B35" s="79">
        <v>26</v>
      </c>
      <c r="C35" s="98">
        <f>[81]TDSheet!$AO$124</f>
        <v>-2573</v>
      </c>
      <c r="D35" s="98">
        <v>-139059</v>
      </c>
      <c r="G35" s="69"/>
      <c r="H35" s="96"/>
    </row>
    <row r="36" spans="1:8" ht="25.5" customHeight="1">
      <c r="A36" s="62" t="s">
        <v>191</v>
      </c>
      <c r="B36" s="66">
        <v>27</v>
      </c>
      <c r="C36" s="68">
        <f>[81]TDSheet!$AO$127</f>
        <v>13806</v>
      </c>
      <c r="D36" s="68">
        <v>244037</v>
      </c>
      <c r="G36" s="69"/>
      <c r="H36" s="96"/>
    </row>
    <row r="37" spans="1:8" ht="15.75" customHeight="1">
      <c r="A37" s="89" t="s">
        <v>192</v>
      </c>
      <c r="B37" s="80">
        <v>28</v>
      </c>
      <c r="C37" s="91">
        <f>SUM(C34:C36)</f>
        <v>-210246393</v>
      </c>
      <c r="D37" s="91">
        <f>SUM(D34:D36)</f>
        <v>-16705781</v>
      </c>
      <c r="G37" s="69"/>
      <c r="H37" s="96"/>
    </row>
    <row r="38" spans="1:8" ht="27.75" customHeight="1">
      <c r="A38" s="62" t="s">
        <v>193</v>
      </c>
      <c r="B38" s="99">
        <v>29</v>
      </c>
      <c r="C38" s="82"/>
      <c r="D38" s="82"/>
      <c r="G38" s="69"/>
      <c r="H38" s="96"/>
    </row>
    <row r="39" spans="1:8" ht="29.25" customHeight="1">
      <c r="A39" s="100" t="s">
        <v>194</v>
      </c>
      <c r="B39" s="79">
        <v>30</v>
      </c>
      <c r="C39" s="73">
        <f>[81]TDSheet!$AO$132</f>
        <v>183972994</v>
      </c>
      <c r="D39" s="73">
        <v>-10000000</v>
      </c>
      <c r="G39" s="69"/>
      <c r="H39" s="96"/>
    </row>
    <row r="40" spans="1:8" ht="15.75" customHeight="1">
      <c r="A40" s="100" t="s">
        <v>195</v>
      </c>
      <c r="B40" s="71">
        <v>31</v>
      </c>
      <c r="C40" s="73"/>
      <c r="D40" s="73"/>
      <c r="G40" s="69"/>
      <c r="H40" s="96"/>
    </row>
    <row r="41" spans="1:8" ht="15.75" customHeight="1">
      <c r="A41" s="100" t="s">
        <v>196</v>
      </c>
      <c r="B41" s="79">
        <v>32</v>
      </c>
      <c r="C41" s="73"/>
      <c r="D41" s="73"/>
      <c r="G41" s="69"/>
      <c r="H41" s="96"/>
    </row>
    <row r="42" spans="1:8" ht="15.75" customHeight="1">
      <c r="A42" s="100" t="s">
        <v>197</v>
      </c>
      <c r="B42" s="71">
        <v>33</v>
      </c>
      <c r="C42" s="73"/>
      <c r="D42" s="73">
        <v>11428937</v>
      </c>
      <c r="G42" s="69"/>
      <c r="H42" s="96"/>
    </row>
    <row r="43" spans="1:8" ht="15.75" customHeight="1">
      <c r="A43" s="100" t="s">
        <v>198</v>
      </c>
      <c r="B43" s="79">
        <v>34</v>
      </c>
      <c r="C43" s="73"/>
      <c r="D43" s="73"/>
      <c r="G43" s="69"/>
      <c r="H43" s="96"/>
    </row>
    <row r="44" spans="1:8" ht="15.75" customHeight="1">
      <c r="A44" s="101" t="s">
        <v>199</v>
      </c>
      <c r="B44" s="71">
        <v>35</v>
      </c>
      <c r="C44" s="73"/>
      <c r="D44" s="73"/>
      <c r="G44" s="69"/>
      <c r="H44" s="96"/>
    </row>
    <row r="45" spans="1:8" ht="15.75" customHeight="1">
      <c r="A45" s="74" t="s">
        <v>200</v>
      </c>
      <c r="B45" s="79">
        <v>36</v>
      </c>
      <c r="C45" s="73">
        <f>[81]TDSheet!$AO$149</f>
        <v>-2577532</v>
      </c>
      <c r="D45" s="73">
        <v>-1385764</v>
      </c>
      <c r="G45" s="69"/>
      <c r="H45" s="96"/>
    </row>
    <row r="46" spans="1:8" ht="25.5" customHeight="1">
      <c r="A46" s="102" t="s">
        <v>201</v>
      </c>
      <c r="B46" s="103">
        <v>37</v>
      </c>
      <c r="C46" s="91">
        <f>SUM(C39:C45)</f>
        <v>181395462</v>
      </c>
      <c r="D46" s="91">
        <f>SUM(D39:D45)</f>
        <v>43173</v>
      </c>
      <c r="G46" s="69"/>
      <c r="H46" s="96"/>
    </row>
    <row r="47" spans="1:8" ht="30.75" customHeight="1">
      <c r="A47" s="93" t="s">
        <v>202</v>
      </c>
      <c r="B47" s="80">
        <v>38</v>
      </c>
      <c r="C47" s="91">
        <f>C46+C37+C32</f>
        <v>-4183417</v>
      </c>
      <c r="D47" s="91">
        <f>D46+D37+D32</f>
        <v>-13723505</v>
      </c>
      <c r="G47" s="69"/>
      <c r="H47" s="96"/>
    </row>
    <row r="48" spans="1:8" ht="25.5">
      <c r="A48" s="62" t="s">
        <v>203</v>
      </c>
      <c r="B48" s="71">
        <v>39</v>
      </c>
      <c r="C48" s="73">
        <f>[81]TDSheet!$AO$153</f>
        <v>69384</v>
      </c>
      <c r="D48" s="73">
        <v>7395</v>
      </c>
      <c r="G48" s="69"/>
      <c r="H48" s="96"/>
    </row>
    <row r="49" spans="1:8" ht="25.5">
      <c r="A49" s="62" t="s">
        <v>204</v>
      </c>
      <c r="B49" s="71">
        <v>40</v>
      </c>
      <c r="C49" s="73">
        <f>[81]TDSheet!$AO$157</f>
        <v>-2871</v>
      </c>
      <c r="D49" s="73">
        <v>134749</v>
      </c>
      <c r="G49" s="69"/>
      <c r="H49" s="96"/>
    </row>
    <row r="50" spans="1:8" ht="35.25" customHeight="1">
      <c r="A50" s="62" t="s">
        <v>205</v>
      </c>
      <c r="B50" s="66">
        <v>41</v>
      </c>
      <c r="C50" s="68">
        <v>32735123</v>
      </c>
      <c r="D50" s="68">
        <v>45903390</v>
      </c>
      <c r="G50" s="69"/>
      <c r="H50" s="96"/>
    </row>
    <row r="51" spans="1:8" ht="27" customHeight="1">
      <c r="A51" s="93" t="s">
        <v>206</v>
      </c>
      <c r="B51" s="80">
        <v>42</v>
      </c>
      <c r="C51" s="91">
        <f>SUM(C47:C50)</f>
        <v>28618219</v>
      </c>
      <c r="D51" s="91">
        <f>SUM(D47:D50)</f>
        <v>32322029</v>
      </c>
      <c r="G51" s="69"/>
      <c r="H51" s="96"/>
    </row>
    <row r="52" spans="1:8" ht="13.5" customHeight="1">
      <c r="A52" s="104"/>
      <c r="B52" s="104"/>
      <c r="C52" s="105"/>
      <c r="D52" s="105"/>
    </row>
    <row r="53" spans="1:8" ht="13.5" customHeight="1">
      <c r="A53" s="106"/>
      <c r="B53" s="106"/>
      <c r="C53" s="107"/>
      <c r="D53" s="107"/>
    </row>
    <row r="54" spans="1:8" ht="13.5" customHeight="1">
      <c r="A54" s="187" t="s">
        <v>253</v>
      </c>
      <c r="B54" s="187"/>
      <c r="C54" s="187"/>
      <c r="D54" s="187"/>
      <c r="E54" s="187"/>
    </row>
    <row r="55" spans="1:8" ht="13.5" customHeight="1">
      <c r="A55" s="108"/>
      <c r="B55" s="108"/>
      <c r="C55" s="43"/>
      <c r="D55" s="109"/>
      <c r="E55" s="109"/>
    </row>
    <row r="56" spans="1:8" ht="13.5" customHeight="1">
      <c r="A56" s="187" t="s">
        <v>207</v>
      </c>
      <c r="B56" s="187"/>
      <c r="C56" s="187"/>
      <c r="D56" s="187"/>
      <c r="E56" s="187"/>
    </row>
    <row r="57" spans="1:8" ht="13.5" customHeight="1">
      <c r="A57" s="110"/>
      <c r="B57" s="110"/>
      <c r="C57" s="110"/>
      <c r="D57" s="109"/>
      <c r="E57" s="109"/>
    </row>
    <row r="58" spans="1:8" ht="18" customHeight="1">
      <c r="A58" s="164" t="s">
        <v>254</v>
      </c>
      <c r="B58" s="164"/>
      <c r="C58" s="164"/>
      <c r="D58" s="164"/>
      <c r="E58" s="164"/>
    </row>
    <row r="59" spans="1:8" ht="15" customHeight="1">
      <c r="A59" s="108"/>
      <c r="B59" s="108"/>
      <c r="C59" s="43"/>
      <c r="D59" s="109"/>
      <c r="E59" s="109"/>
    </row>
    <row r="60" spans="1:8" ht="15" customHeight="1">
      <c r="A60" s="187" t="s">
        <v>208</v>
      </c>
      <c r="B60" s="187"/>
      <c r="C60" s="187"/>
      <c r="D60" s="111"/>
      <c r="E60" s="111"/>
    </row>
    <row r="61" spans="1:8" ht="15" customHeight="1">
      <c r="A61" s="112"/>
      <c r="B61" s="108"/>
      <c r="C61" s="113"/>
      <c r="D61" s="111"/>
      <c r="E61" s="111"/>
    </row>
    <row r="62" spans="1:8" s="104" customFormat="1" ht="23.25" customHeight="1">
      <c r="A62" s="112" t="s">
        <v>209</v>
      </c>
      <c r="B62" s="108"/>
      <c r="C62" s="43"/>
      <c r="D62" s="111"/>
      <c r="E62" s="111"/>
      <c r="F62" s="49"/>
    </row>
    <row r="63" spans="1:8" ht="40.5" customHeight="1">
      <c r="A63" s="112"/>
      <c r="B63" s="114"/>
      <c r="C63" s="114"/>
      <c r="D63" s="114"/>
    </row>
    <row r="64" spans="1:8" s="116" customFormat="1" ht="33" customHeight="1">
      <c r="A64" s="49"/>
      <c r="B64" s="49"/>
      <c r="C64" s="50"/>
      <c r="D64" s="49"/>
      <c r="E64" s="115"/>
      <c r="F64" s="49"/>
    </row>
    <row r="65" spans="1:6" s="116" customFormat="1" ht="13.5" customHeight="1">
      <c r="A65" s="49"/>
      <c r="B65" s="49"/>
      <c r="C65" s="50"/>
      <c r="D65" s="49"/>
      <c r="E65" s="115"/>
      <c r="F65" s="49"/>
    </row>
    <row r="66" spans="1:6" s="116" customFormat="1" ht="14.25" customHeight="1">
      <c r="A66" s="49"/>
      <c r="B66" s="49"/>
      <c r="C66" s="50"/>
      <c r="D66" s="49"/>
      <c r="F66" s="49"/>
    </row>
    <row r="67" spans="1:6" s="116" customFormat="1" ht="18" customHeight="1">
      <c r="A67" s="49"/>
      <c r="B67" s="49"/>
      <c r="C67" s="50"/>
      <c r="D67" s="49"/>
      <c r="F67" s="49"/>
    </row>
    <row r="68" spans="1:6" s="116" customFormat="1" ht="21" customHeight="1">
      <c r="A68" s="49"/>
      <c r="B68" s="49"/>
      <c r="C68" s="50"/>
      <c r="D68" s="49"/>
      <c r="F68" s="49"/>
    </row>
    <row r="69" spans="1:6" s="116" customFormat="1" ht="11.25" customHeight="1">
      <c r="A69" s="49"/>
      <c r="B69" s="49"/>
      <c r="C69" s="50"/>
      <c r="D69" s="49"/>
      <c r="F69" s="49"/>
    </row>
    <row r="70" spans="1:6" s="116" customFormat="1" ht="6.75" customHeight="1">
      <c r="A70" s="49"/>
      <c r="B70" s="49"/>
      <c r="C70" s="50"/>
      <c r="D70" s="49"/>
      <c r="F70" s="49"/>
    </row>
    <row r="71" spans="1:6" s="116" customFormat="1" ht="15">
      <c r="A71" s="49"/>
      <c r="B71" s="49"/>
      <c r="C71" s="50"/>
      <c r="D71" s="49"/>
      <c r="F71" s="49"/>
    </row>
    <row r="72" spans="1:6" s="116" customFormat="1" ht="9.75" customHeight="1">
      <c r="A72" s="49"/>
      <c r="B72" s="49"/>
      <c r="C72" s="50"/>
      <c r="D72" s="49"/>
      <c r="F72" s="49"/>
    </row>
    <row r="73" spans="1:6" s="116" customFormat="1" ht="15">
      <c r="A73" s="49"/>
      <c r="B73" s="49"/>
      <c r="C73" s="50"/>
      <c r="D73" s="49"/>
      <c r="F73" s="49"/>
    </row>
  </sheetData>
  <mergeCells count="8">
    <mergeCell ref="A58:E58"/>
    <mergeCell ref="A60:C60"/>
    <mergeCell ref="A2:D2"/>
    <mergeCell ref="A3:D3"/>
    <mergeCell ref="A4:D4"/>
    <mergeCell ref="A5:D5"/>
    <mergeCell ref="A54:E54"/>
    <mergeCell ref="A56:E56"/>
  </mergeCells>
  <pageMargins left="0.98425196850393704" right="0.59055118110236227" top="0.59055118110236227" bottom="0.55118110236220474" header="0.15748031496062992" footer="0.23622047244094491"/>
  <pageSetup paperSize="256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73"/>
  <sheetViews>
    <sheetView zoomScale="85" zoomScaleNormal="85" zoomScaleSheetLayoutView="80" workbookViewId="0">
      <pane xSplit="2" topLeftCell="C1" activePane="topRight" state="frozen"/>
      <selection activeCell="A88" sqref="A88"/>
      <selection pane="topRight" activeCell="B50" sqref="B50"/>
    </sheetView>
  </sheetViews>
  <sheetFormatPr defaultColWidth="10.6640625" defaultRowHeight="12.75"/>
  <cols>
    <col min="1" max="1" width="69.83203125" style="50" customWidth="1"/>
    <col min="2" max="2" width="10.6640625" style="50"/>
    <col min="3" max="3" width="17.5" style="50" customWidth="1"/>
    <col min="4" max="4" width="16.33203125" style="50" customWidth="1"/>
    <col min="5" max="5" width="19.5" style="50" customWidth="1"/>
    <col min="6" max="6" width="16.6640625" style="50" customWidth="1"/>
    <col min="7" max="7" width="20.6640625" style="50" customWidth="1"/>
    <col min="8" max="8" width="20.33203125" style="50" customWidth="1"/>
    <col min="9" max="9" width="16.5" style="50" customWidth="1"/>
    <col min="10" max="10" width="17.6640625" style="50" customWidth="1"/>
    <col min="11" max="11" width="16.6640625" style="50" customWidth="1"/>
    <col min="12" max="12" width="12.83203125" style="50" customWidth="1"/>
    <col min="13" max="13" width="18.1640625" style="50" customWidth="1"/>
    <col min="14" max="16384" width="10.6640625" style="50"/>
  </cols>
  <sheetData>
    <row r="1" spans="1:12">
      <c r="H1" s="191"/>
      <c r="I1" s="191"/>
      <c r="J1" s="191"/>
      <c r="K1" s="51" t="s">
        <v>210</v>
      </c>
    </row>
    <row r="3" spans="1:12">
      <c r="A3" s="192" t="s">
        <v>211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2">
      <c r="A4" s="193" t="s">
        <v>160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2">
      <c r="A5" s="194" t="s">
        <v>161</v>
      </c>
      <c r="B5" s="194"/>
      <c r="C5" s="194"/>
      <c r="D5" s="194"/>
      <c r="E5" s="194"/>
      <c r="F5" s="194"/>
      <c r="G5" s="194"/>
      <c r="H5" s="194"/>
      <c r="I5" s="194"/>
      <c r="J5" s="194"/>
    </row>
    <row r="6" spans="1:12">
      <c r="A6" s="192" t="s">
        <v>251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2" s="117" customFormat="1">
      <c r="B7" s="53"/>
      <c r="C7" s="53"/>
      <c r="D7" s="53"/>
      <c r="E7" s="53"/>
      <c r="K7" s="55" t="s">
        <v>162</v>
      </c>
    </row>
    <row r="8" spans="1:12" s="119" customFormat="1" ht="25.5" customHeight="1">
      <c r="A8" s="195" t="s">
        <v>5</v>
      </c>
      <c r="B8" s="197" t="s">
        <v>212</v>
      </c>
      <c r="C8" s="199" t="s">
        <v>213</v>
      </c>
      <c r="D8" s="200"/>
      <c r="E8" s="200"/>
      <c r="F8" s="200"/>
      <c r="G8" s="200"/>
      <c r="H8" s="200"/>
      <c r="I8" s="201"/>
      <c r="J8" s="118" t="s">
        <v>214</v>
      </c>
      <c r="K8" s="118" t="s">
        <v>215</v>
      </c>
    </row>
    <row r="9" spans="1:12" s="119" customFormat="1" ht="47.25" customHeight="1">
      <c r="A9" s="196"/>
      <c r="B9" s="198"/>
      <c r="C9" s="56" t="s">
        <v>45</v>
      </c>
      <c r="D9" s="56" t="s">
        <v>49</v>
      </c>
      <c r="E9" s="56" t="s">
        <v>216</v>
      </c>
      <c r="F9" s="56" t="s">
        <v>50</v>
      </c>
      <c r="G9" s="56" t="s">
        <v>51</v>
      </c>
      <c r="H9" s="120" t="s">
        <v>217</v>
      </c>
      <c r="I9" s="120" t="s">
        <v>218</v>
      </c>
      <c r="J9" s="121"/>
      <c r="K9" s="121"/>
    </row>
    <row r="10" spans="1:12">
      <c r="A10" s="122">
        <v>1</v>
      </c>
      <c r="B10" s="123"/>
      <c r="C10" s="122">
        <v>1</v>
      </c>
      <c r="D10" s="122">
        <v>2</v>
      </c>
      <c r="E10" s="122">
        <v>3</v>
      </c>
      <c r="F10" s="122">
        <v>4</v>
      </c>
      <c r="G10" s="122">
        <v>5</v>
      </c>
      <c r="H10" s="122">
        <v>6</v>
      </c>
      <c r="I10" s="122">
        <v>7</v>
      </c>
      <c r="J10" s="122">
        <v>8</v>
      </c>
      <c r="K10" s="122">
        <v>9</v>
      </c>
    </row>
    <row r="11" spans="1:12">
      <c r="A11" s="124" t="s">
        <v>219</v>
      </c>
      <c r="B11" s="125">
        <v>1</v>
      </c>
      <c r="C11" s="126">
        <v>63326461</v>
      </c>
      <c r="D11" s="126">
        <v>-2597522</v>
      </c>
      <c r="E11" s="126">
        <v>5822856</v>
      </c>
      <c r="F11" s="126">
        <v>2734447</v>
      </c>
      <c r="G11" s="126">
        <v>0</v>
      </c>
      <c r="H11" s="127">
        <v>-7399708</v>
      </c>
      <c r="I11" s="126">
        <f>SUM(C11:H11)</f>
        <v>61886534</v>
      </c>
      <c r="J11" s="85"/>
      <c r="K11" s="126">
        <f>I11</f>
        <v>61886534</v>
      </c>
      <c r="L11" s="128"/>
    </row>
    <row r="12" spans="1:12">
      <c r="A12" s="129" t="s">
        <v>220</v>
      </c>
      <c r="B12" s="125">
        <v>2</v>
      </c>
      <c r="C12" s="126"/>
      <c r="D12" s="126"/>
      <c r="E12" s="126"/>
      <c r="F12" s="126"/>
      <c r="G12" s="126"/>
      <c r="H12" s="126"/>
      <c r="I12" s="126"/>
      <c r="J12" s="85"/>
      <c r="K12" s="126"/>
    </row>
    <row r="13" spans="1:12">
      <c r="A13" s="124" t="s">
        <v>221</v>
      </c>
      <c r="B13" s="125">
        <v>3</v>
      </c>
      <c r="C13" s="130">
        <f>C11</f>
        <v>63326461</v>
      </c>
      <c r="D13" s="130">
        <f t="shared" ref="D13:G13" si="0">D11</f>
        <v>-2597522</v>
      </c>
      <c r="E13" s="130">
        <f t="shared" si="0"/>
        <v>5822856</v>
      </c>
      <c r="F13" s="130">
        <f t="shared" si="0"/>
        <v>2734447</v>
      </c>
      <c r="G13" s="130">
        <f t="shared" si="0"/>
        <v>0</v>
      </c>
      <c r="H13" s="130">
        <f>H11</f>
        <v>-7399708</v>
      </c>
      <c r="I13" s="126">
        <f>C13+D13+E13+F13+G13+H13</f>
        <v>61886534</v>
      </c>
      <c r="J13" s="85"/>
      <c r="K13" s="126">
        <f>K11</f>
        <v>61886534</v>
      </c>
      <c r="L13" s="128"/>
    </row>
    <row r="14" spans="1:12" ht="15" customHeight="1">
      <c r="A14" s="131" t="s">
        <v>222</v>
      </c>
      <c r="B14" s="59">
        <v>4</v>
      </c>
      <c r="C14" s="126"/>
      <c r="D14" s="126"/>
      <c r="E14" s="126"/>
      <c r="F14" s="126"/>
      <c r="G14" s="126"/>
      <c r="H14" s="126"/>
      <c r="I14" s="133"/>
      <c r="J14" s="85"/>
      <c r="K14" s="126">
        <f>I14</f>
        <v>0</v>
      </c>
    </row>
    <row r="15" spans="1:12">
      <c r="A15" s="134" t="s">
        <v>223</v>
      </c>
      <c r="B15" s="59">
        <v>5</v>
      </c>
      <c r="C15" s="126"/>
      <c r="D15" s="126"/>
      <c r="E15" s="126"/>
      <c r="F15" s="126"/>
      <c r="G15" s="135"/>
      <c r="H15" s="126"/>
      <c r="I15" s="133"/>
      <c r="J15" s="85"/>
      <c r="K15" s="126"/>
    </row>
    <row r="16" spans="1:12">
      <c r="A16" s="134" t="s">
        <v>224</v>
      </c>
      <c r="B16" s="59">
        <v>6</v>
      </c>
      <c r="C16" s="126"/>
      <c r="D16" s="126"/>
      <c r="E16" s="126"/>
      <c r="F16" s="126"/>
      <c r="G16" s="126"/>
      <c r="H16" s="126"/>
      <c r="I16" s="133"/>
      <c r="J16" s="85"/>
      <c r="K16" s="126"/>
    </row>
    <row r="17" spans="1:13" s="136" customFormat="1">
      <c r="A17" s="124" t="s">
        <v>225</v>
      </c>
      <c r="B17" s="59">
        <v>7</v>
      </c>
      <c r="C17" s="126"/>
      <c r="D17" s="126"/>
      <c r="E17" s="126"/>
      <c r="F17" s="126"/>
      <c r="G17" s="126"/>
      <c r="H17" s="135"/>
      <c r="I17" s="133"/>
      <c r="J17" s="85"/>
      <c r="K17" s="126"/>
    </row>
    <row r="18" spans="1:13" s="136" customFormat="1" ht="12.75" customHeight="1">
      <c r="A18" s="124" t="s">
        <v>226</v>
      </c>
      <c r="B18" s="59">
        <v>8</v>
      </c>
      <c r="C18" s="130">
        <v>0</v>
      </c>
      <c r="D18" s="130">
        <v>0</v>
      </c>
      <c r="E18" s="130">
        <v>0</v>
      </c>
      <c r="F18" s="130">
        <v>0</v>
      </c>
      <c r="G18" s="130">
        <f>G15</f>
        <v>0</v>
      </c>
      <c r="H18" s="130">
        <v>0</v>
      </c>
      <c r="I18" s="133">
        <f>G18</f>
        <v>0</v>
      </c>
      <c r="J18" s="85"/>
      <c r="K18" s="126">
        <f>I18</f>
        <v>0</v>
      </c>
    </row>
    <row r="19" spans="1:13" s="136" customFormat="1">
      <c r="A19" s="124" t="s">
        <v>227</v>
      </c>
      <c r="B19" s="59">
        <v>9</v>
      </c>
      <c r="C19" s="130"/>
      <c r="D19" s="130"/>
      <c r="E19" s="130"/>
      <c r="F19" s="130"/>
      <c r="G19" s="130"/>
      <c r="H19" s="132"/>
      <c r="I19" s="133"/>
      <c r="J19" s="85"/>
      <c r="K19" s="126"/>
    </row>
    <row r="20" spans="1:13" s="136" customFormat="1">
      <c r="A20" s="124" t="s">
        <v>228</v>
      </c>
      <c r="B20" s="59">
        <v>10</v>
      </c>
      <c r="C20" s="126"/>
      <c r="D20" s="126"/>
      <c r="E20" s="126"/>
      <c r="F20" s="126"/>
      <c r="G20" s="126"/>
      <c r="H20" s="137">
        <f>Ф2!G77</f>
        <v>6141382</v>
      </c>
      <c r="I20" s="133"/>
      <c r="J20" s="85"/>
      <c r="K20" s="126"/>
    </row>
    <row r="21" spans="1:13" s="136" customFormat="1">
      <c r="A21" s="124" t="s">
        <v>229</v>
      </c>
      <c r="B21" s="59">
        <v>11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f>H20</f>
        <v>6141382</v>
      </c>
      <c r="I21" s="133">
        <f>H21</f>
        <v>6141382</v>
      </c>
      <c r="J21" s="85"/>
      <c r="K21" s="126">
        <f>I21</f>
        <v>6141382</v>
      </c>
    </row>
    <row r="22" spans="1:13">
      <c r="A22" s="131" t="s">
        <v>230</v>
      </c>
      <c r="B22" s="59">
        <v>12</v>
      </c>
      <c r="C22" s="126"/>
      <c r="D22" s="126"/>
      <c r="E22" s="126"/>
      <c r="F22" s="126"/>
      <c r="G22" s="126"/>
      <c r="H22" s="135">
        <v>-1385764</v>
      </c>
      <c r="I22" s="133">
        <f>H22</f>
        <v>-1385764</v>
      </c>
      <c r="J22" s="85"/>
      <c r="K22" s="126">
        <f>H22</f>
        <v>-1385764</v>
      </c>
    </row>
    <row r="23" spans="1:13">
      <c r="A23" s="131" t="s">
        <v>231</v>
      </c>
      <c r="B23" s="59">
        <v>13</v>
      </c>
      <c r="C23" s="135"/>
      <c r="D23" s="85"/>
      <c r="E23" s="138"/>
      <c r="F23" s="126"/>
      <c r="G23" s="126"/>
      <c r="H23" s="126"/>
      <c r="I23" s="133">
        <f>C23</f>
        <v>0</v>
      </c>
      <c r="J23" s="85"/>
      <c r="K23" s="126">
        <f>C23</f>
        <v>0</v>
      </c>
    </row>
    <row r="24" spans="1:13">
      <c r="A24" s="134" t="s">
        <v>232</v>
      </c>
      <c r="B24" s="59">
        <v>14</v>
      </c>
      <c r="C24" s="126"/>
      <c r="D24" s="132"/>
      <c r="E24" s="126"/>
      <c r="F24" s="126"/>
      <c r="G24" s="126"/>
      <c r="H24" s="126"/>
      <c r="I24" s="133"/>
      <c r="J24" s="85"/>
      <c r="K24" s="126"/>
    </row>
    <row r="25" spans="1:13">
      <c r="A25" s="134" t="s">
        <v>233</v>
      </c>
      <c r="B25" s="59">
        <v>15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3">
        <v>0</v>
      </c>
      <c r="J25" s="85"/>
      <c r="K25" s="126">
        <v>0</v>
      </c>
    </row>
    <row r="26" spans="1:13">
      <c r="A26" s="134" t="s">
        <v>234</v>
      </c>
      <c r="B26" s="59">
        <v>16</v>
      </c>
      <c r="C26" s="126"/>
      <c r="D26" s="126"/>
      <c r="E26" s="126"/>
      <c r="F26" s="126"/>
      <c r="G26" s="126"/>
      <c r="H26" s="126"/>
      <c r="I26" s="133"/>
      <c r="J26" s="85"/>
      <c r="K26" s="126"/>
    </row>
    <row r="27" spans="1:13">
      <c r="A27" s="134" t="s">
        <v>235</v>
      </c>
      <c r="B27" s="59">
        <v>17</v>
      </c>
      <c r="C27" s="126"/>
      <c r="D27" s="126"/>
      <c r="E27" s="126"/>
      <c r="F27" s="135"/>
      <c r="G27" s="135"/>
      <c r="H27" s="135"/>
      <c r="I27" s="133"/>
      <c r="J27" s="85"/>
      <c r="K27" s="126"/>
    </row>
    <row r="28" spans="1:13">
      <c r="A28" s="134" t="s">
        <v>236</v>
      </c>
      <c r="B28" s="59">
        <v>18</v>
      </c>
      <c r="C28" s="126"/>
      <c r="D28" s="126"/>
      <c r="E28" s="135"/>
      <c r="F28" s="135"/>
      <c r="G28" s="135"/>
      <c r="H28" s="135"/>
      <c r="I28" s="133"/>
      <c r="J28" s="85"/>
      <c r="K28" s="126"/>
    </row>
    <row r="29" spans="1:13">
      <c r="A29" s="139" t="s">
        <v>237</v>
      </c>
      <c r="B29" s="59">
        <v>19</v>
      </c>
      <c r="C29" s="140">
        <f>C13+C23</f>
        <v>63326461</v>
      </c>
      <c r="D29" s="140">
        <v>-2597522</v>
      </c>
      <c r="E29" s="140">
        <v>5822856</v>
      </c>
      <c r="F29" s="140">
        <v>2734447</v>
      </c>
      <c r="G29" s="130">
        <f>G13</f>
        <v>0</v>
      </c>
      <c r="H29" s="140">
        <f>H13+H21+H22+H28</f>
        <v>-2644090</v>
      </c>
      <c r="I29" s="130">
        <f>C29+D29+E29+F29+G29+H29</f>
        <v>66642152</v>
      </c>
      <c r="J29" s="85"/>
      <c r="K29" s="141">
        <f>K13+K18+K21+K22+K23+K28</f>
        <v>66642152</v>
      </c>
      <c r="M29" s="142"/>
    </row>
    <row r="30" spans="1:13">
      <c r="A30" s="134"/>
      <c r="B30" s="125"/>
      <c r="C30" s="126"/>
      <c r="D30" s="126"/>
      <c r="E30" s="126"/>
      <c r="F30" s="126"/>
      <c r="G30" s="126"/>
      <c r="H30" s="135"/>
      <c r="I30" s="143"/>
      <c r="J30" s="85"/>
      <c r="K30" s="126"/>
    </row>
    <row r="31" spans="1:13">
      <c r="A31" s="139" t="s">
        <v>238</v>
      </c>
      <c r="B31" s="125">
        <v>20</v>
      </c>
      <c r="C31" s="130">
        <v>63326461</v>
      </c>
      <c r="D31" s="130">
        <v>-2597522</v>
      </c>
      <c r="E31" s="126">
        <v>5822856</v>
      </c>
      <c r="F31" s="126">
        <v>2734447</v>
      </c>
      <c r="G31" s="126">
        <v>0</v>
      </c>
      <c r="H31" s="126">
        <f>Ф1!F63</f>
        <v>-193706</v>
      </c>
      <c r="I31" s="126">
        <f>SUM(C31:H31)</f>
        <v>69092536</v>
      </c>
      <c r="J31" s="85"/>
      <c r="K31" s="126">
        <f>I31</f>
        <v>69092536</v>
      </c>
      <c r="L31" s="128"/>
    </row>
    <row r="32" spans="1:13" ht="14.25" customHeight="1">
      <c r="A32" s="129" t="s">
        <v>220</v>
      </c>
      <c r="B32" s="125">
        <v>21</v>
      </c>
      <c r="C32" s="126"/>
      <c r="D32" s="126"/>
      <c r="E32" s="126"/>
      <c r="F32" s="126"/>
      <c r="G32" s="126"/>
      <c r="H32" s="126"/>
      <c r="I32" s="126"/>
      <c r="J32" s="85"/>
      <c r="K32" s="126"/>
    </row>
    <row r="33" spans="1:13">
      <c r="A33" s="124" t="s">
        <v>239</v>
      </c>
      <c r="B33" s="125">
        <v>22</v>
      </c>
      <c r="C33" s="130">
        <f>C31</f>
        <v>63326461</v>
      </c>
      <c r="D33" s="130">
        <f t="shared" ref="D33:G33" si="1">D31</f>
        <v>-2597522</v>
      </c>
      <c r="E33" s="130">
        <f t="shared" si="1"/>
        <v>5822856</v>
      </c>
      <c r="F33" s="130">
        <f t="shared" si="1"/>
        <v>2734447</v>
      </c>
      <c r="G33" s="130">
        <f t="shared" si="1"/>
        <v>0</v>
      </c>
      <c r="H33" s="130">
        <f>H31</f>
        <v>-193706</v>
      </c>
      <c r="I33" s="126">
        <f>C33+D33+E33+F33+G33+H33</f>
        <v>69092536</v>
      </c>
      <c r="J33" s="85"/>
      <c r="K33" s="126">
        <f>K31</f>
        <v>69092536</v>
      </c>
      <c r="M33" s="128"/>
    </row>
    <row r="34" spans="1:13" ht="13.5" customHeight="1">
      <c r="A34" s="131" t="s">
        <v>222</v>
      </c>
      <c r="B34" s="125">
        <v>23</v>
      </c>
      <c r="C34" s="126"/>
      <c r="D34" s="126"/>
      <c r="E34" s="126"/>
      <c r="F34" s="126"/>
      <c r="G34" s="126"/>
      <c r="H34" s="126"/>
      <c r="I34" s="133"/>
      <c r="J34" s="85"/>
      <c r="K34" s="126">
        <f>I34</f>
        <v>0</v>
      </c>
    </row>
    <row r="35" spans="1:13">
      <c r="A35" s="134" t="s">
        <v>223</v>
      </c>
      <c r="B35" s="125">
        <v>24</v>
      </c>
      <c r="C35" s="126"/>
      <c r="D35" s="126"/>
      <c r="E35" s="126"/>
      <c r="F35" s="126"/>
      <c r="G35" s="135"/>
      <c r="H35" s="126"/>
      <c r="I35" s="133"/>
      <c r="J35" s="85"/>
      <c r="K35" s="126"/>
      <c r="M35" s="128"/>
    </row>
    <row r="36" spans="1:13">
      <c r="A36" s="134" t="s">
        <v>224</v>
      </c>
      <c r="B36" s="125">
        <v>25</v>
      </c>
      <c r="C36" s="126"/>
      <c r="D36" s="126"/>
      <c r="E36" s="126"/>
      <c r="F36" s="126"/>
      <c r="G36" s="126"/>
      <c r="H36" s="126"/>
      <c r="I36" s="133"/>
      <c r="J36" s="85"/>
      <c r="K36" s="126"/>
    </row>
    <row r="37" spans="1:13">
      <c r="A37" s="124" t="s">
        <v>225</v>
      </c>
      <c r="B37" s="125">
        <v>26</v>
      </c>
      <c r="C37" s="126"/>
      <c r="D37" s="126"/>
      <c r="E37" s="126"/>
      <c r="F37" s="126"/>
      <c r="G37" s="126"/>
      <c r="H37" s="135"/>
      <c r="I37" s="133"/>
      <c r="J37" s="85"/>
      <c r="K37" s="126"/>
    </row>
    <row r="38" spans="1:13" ht="12.75" customHeight="1">
      <c r="A38" s="124" t="s">
        <v>226</v>
      </c>
      <c r="B38" s="125">
        <v>27</v>
      </c>
      <c r="C38" s="130">
        <v>0</v>
      </c>
      <c r="D38" s="130">
        <v>0</v>
      </c>
      <c r="E38" s="130">
        <v>0</v>
      </c>
      <c r="F38" s="130">
        <v>0</v>
      </c>
      <c r="G38" s="130">
        <f>G35</f>
        <v>0</v>
      </c>
      <c r="H38" s="130">
        <v>0</v>
      </c>
      <c r="I38" s="133">
        <f>G38</f>
        <v>0</v>
      </c>
      <c r="J38" s="85"/>
      <c r="K38" s="126">
        <f>I38</f>
        <v>0</v>
      </c>
    </row>
    <row r="39" spans="1:13">
      <c r="A39" s="124" t="s">
        <v>227</v>
      </c>
      <c r="B39" s="125">
        <v>28</v>
      </c>
      <c r="C39" s="130"/>
      <c r="D39" s="130"/>
      <c r="E39" s="130"/>
      <c r="F39" s="130"/>
      <c r="G39" s="130"/>
      <c r="H39" s="132"/>
      <c r="I39" s="133"/>
      <c r="J39" s="85"/>
      <c r="K39" s="126"/>
    </row>
    <row r="40" spans="1:13">
      <c r="A40" s="124" t="s">
        <v>228</v>
      </c>
      <c r="B40" s="125">
        <v>29</v>
      </c>
      <c r="C40" s="126"/>
      <c r="D40" s="126"/>
      <c r="E40" s="126"/>
      <c r="F40" s="126"/>
      <c r="G40" s="126"/>
      <c r="H40" s="137">
        <f>Ф2!F77</f>
        <v>6792137</v>
      </c>
      <c r="I40" s="133"/>
      <c r="J40" s="85"/>
      <c r="K40" s="126"/>
    </row>
    <row r="41" spans="1:13">
      <c r="A41" s="124" t="s">
        <v>229</v>
      </c>
      <c r="B41" s="125">
        <v>30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30">
        <f>H40</f>
        <v>6792137</v>
      </c>
      <c r="I41" s="133">
        <f>H41</f>
        <v>6792137</v>
      </c>
      <c r="J41" s="85"/>
      <c r="K41" s="126">
        <f>I41</f>
        <v>6792137</v>
      </c>
    </row>
    <row r="42" spans="1:13">
      <c r="A42" s="131" t="s">
        <v>230</v>
      </c>
      <c r="B42" s="125">
        <v>31</v>
      </c>
      <c r="C42" s="126"/>
      <c r="D42" s="126"/>
      <c r="E42" s="126"/>
      <c r="F42" s="126"/>
      <c r="G42" s="126"/>
      <c r="H42" s="73">
        <v>-2577532</v>
      </c>
      <c r="I42" s="133">
        <f>H42</f>
        <v>-2577532</v>
      </c>
      <c r="J42" s="85"/>
      <c r="K42" s="126">
        <f>H42</f>
        <v>-2577532</v>
      </c>
    </row>
    <row r="43" spans="1:13">
      <c r="A43" s="131" t="s">
        <v>231</v>
      </c>
      <c r="B43" s="125">
        <v>32</v>
      </c>
      <c r="C43" s="135">
        <v>103630356</v>
      </c>
      <c r="D43" s="85"/>
      <c r="E43" s="138"/>
      <c r="F43" s="126"/>
      <c r="G43" s="126"/>
      <c r="H43" s="126"/>
      <c r="I43" s="133">
        <f>C43</f>
        <v>103630356</v>
      </c>
      <c r="J43" s="85"/>
      <c r="K43" s="126">
        <f>C43</f>
        <v>103630356</v>
      </c>
    </row>
    <row r="44" spans="1:13">
      <c r="A44" s="134" t="s">
        <v>232</v>
      </c>
      <c r="B44" s="125">
        <v>33</v>
      </c>
      <c r="C44" s="126"/>
      <c r="D44" s="132"/>
      <c r="E44" s="126"/>
      <c r="F44" s="126"/>
      <c r="G44" s="126"/>
      <c r="H44" s="126"/>
      <c r="I44" s="133"/>
      <c r="J44" s="85"/>
      <c r="K44" s="126"/>
    </row>
    <row r="45" spans="1:13">
      <c r="A45" s="134" t="s">
        <v>233</v>
      </c>
      <c r="B45" s="125">
        <v>34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3">
        <v>0</v>
      </c>
      <c r="J45" s="85"/>
      <c r="K45" s="126">
        <v>0</v>
      </c>
    </row>
    <row r="46" spans="1:13">
      <c r="A46" s="134" t="s">
        <v>234</v>
      </c>
      <c r="B46" s="125">
        <v>35</v>
      </c>
      <c r="C46" s="126"/>
      <c r="D46" s="126"/>
      <c r="E46" s="126"/>
      <c r="F46" s="126"/>
      <c r="G46" s="126"/>
      <c r="H46" s="126"/>
      <c r="I46" s="133"/>
      <c r="J46" s="85"/>
      <c r="K46" s="126"/>
    </row>
    <row r="47" spans="1:13" ht="17.25" customHeight="1">
      <c r="A47" s="134" t="s">
        <v>235</v>
      </c>
      <c r="B47" s="125">
        <v>36</v>
      </c>
      <c r="C47" s="126"/>
      <c r="D47" s="126"/>
      <c r="E47" s="126"/>
      <c r="F47" s="135"/>
      <c r="G47" s="135"/>
      <c r="H47" s="135"/>
      <c r="I47" s="133"/>
      <c r="J47" s="85"/>
      <c r="K47" s="126"/>
    </row>
    <row r="48" spans="1:13">
      <c r="A48" s="134" t="s">
        <v>236</v>
      </c>
      <c r="B48" s="125">
        <v>37</v>
      </c>
      <c r="C48" s="126"/>
      <c r="D48" s="126"/>
      <c r="E48" s="135">
        <v>-2947896</v>
      </c>
      <c r="F48" s="135"/>
      <c r="G48" s="135"/>
      <c r="H48" s="135"/>
      <c r="I48" s="133"/>
      <c r="J48" s="85"/>
      <c r="K48" s="126">
        <f>E48</f>
        <v>-2947896</v>
      </c>
    </row>
    <row r="49" spans="1:13" ht="15.75" customHeight="1">
      <c r="A49" s="139" t="s">
        <v>240</v>
      </c>
      <c r="B49" s="125">
        <v>38</v>
      </c>
      <c r="C49" s="140">
        <f>C33+C43</f>
        <v>166956817</v>
      </c>
      <c r="D49" s="140">
        <f>D31</f>
        <v>-2597522</v>
      </c>
      <c r="E49" s="140">
        <f>E33+E48</f>
        <v>2874960</v>
      </c>
      <c r="F49" s="140">
        <v>2734447</v>
      </c>
      <c r="G49" s="130">
        <f>G33</f>
        <v>0</v>
      </c>
      <c r="H49" s="140">
        <f>H33+H41+H42</f>
        <v>4020899</v>
      </c>
      <c r="I49" s="130">
        <f>C49+D49+E49+F49+G49+H49</f>
        <v>173989601</v>
      </c>
      <c r="J49" s="85"/>
      <c r="K49" s="141">
        <f>K33+K38+K41+K42+K43+K48</f>
        <v>173989601</v>
      </c>
      <c r="L49" s="128"/>
      <c r="M49" s="128"/>
    </row>
    <row r="50" spans="1:13">
      <c r="A50" s="144"/>
      <c r="C50" s="128"/>
      <c r="D50" s="128"/>
      <c r="E50" s="128"/>
      <c r="F50" s="128"/>
      <c r="G50" s="128"/>
      <c r="H50" s="128"/>
      <c r="K50" s="128"/>
    </row>
    <row r="51" spans="1:13">
      <c r="A51" s="144"/>
      <c r="C51" s="128"/>
      <c r="D51" s="128"/>
      <c r="E51" s="128"/>
      <c r="F51" s="128"/>
      <c r="G51" s="128"/>
      <c r="H51" s="128"/>
      <c r="I51" s="128"/>
      <c r="K51" s="128"/>
      <c r="L51" s="128"/>
    </row>
    <row r="52" spans="1:13">
      <c r="A52" s="164" t="s">
        <v>253</v>
      </c>
      <c r="B52" s="164"/>
      <c r="C52" s="164"/>
      <c r="D52" s="164"/>
      <c r="E52" s="164"/>
      <c r="F52" s="128"/>
      <c r="G52" s="128"/>
      <c r="H52" s="128"/>
      <c r="I52" s="128"/>
      <c r="K52" s="128"/>
    </row>
    <row r="53" spans="1:13" s="146" customFormat="1" ht="15">
      <c r="A53" s="148"/>
      <c r="B53" s="148"/>
      <c r="C53" s="43"/>
      <c r="D53" s="1"/>
      <c r="E53" s="1"/>
      <c r="F53" s="145"/>
      <c r="G53" s="145"/>
    </row>
    <row r="54" spans="1:13" s="146" customFormat="1" ht="13.5" customHeight="1">
      <c r="A54" s="164" t="s">
        <v>207</v>
      </c>
      <c r="B54" s="164"/>
      <c r="C54" s="164"/>
      <c r="D54" s="164"/>
      <c r="E54" s="164"/>
      <c r="F54" s="145"/>
      <c r="G54" s="145"/>
    </row>
    <row r="55" spans="1:13" s="146" customFormat="1" ht="13.5" customHeight="1">
      <c r="A55" s="149"/>
      <c r="B55" s="149"/>
      <c r="C55" s="149"/>
      <c r="D55" s="1"/>
      <c r="E55" s="1"/>
      <c r="F55" s="147"/>
    </row>
    <row r="56" spans="1:13" s="146" customFormat="1" ht="13.5" customHeight="1">
      <c r="A56" s="164" t="s">
        <v>254</v>
      </c>
      <c r="B56" s="164"/>
      <c r="C56" s="164"/>
      <c r="D56" s="164"/>
      <c r="E56" s="164"/>
    </row>
    <row r="57" spans="1:13" s="146" customFormat="1" ht="21" customHeight="1">
      <c r="A57" s="148"/>
      <c r="B57" s="148"/>
      <c r="C57" s="43"/>
      <c r="D57" s="1"/>
      <c r="E57" s="1"/>
    </row>
    <row r="58" spans="1:13" s="146" customFormat="1" ht="15">
      <c r="A58" s="164" t="s">
        <v>208</v>
      </c>
      <c r="B58" s="164"/>
      <c r="C58" s="164"/>
      <c r="D58" s="21"/>
      <c r="E58" s="21"/>
    </row>
    <row r="59" spans="1:13" s="146" customFormat="1" ht="15">
      <c r="A59" s="112"/>
      <c r="B59" s="148"/>
      <c r="C59" s="113"/>
      <c r="D59" s="21"/>
      <c r="E59" s="21"/>
    </row>
    <row r="60" spans="1:13" s="146" customFormat="1" ht="18" customHeight="1">
      <c r="A60" s="112" t="s">
        <v>209</v>
      </c>
      <c r="B60" s="148"/>
      <c r="C60" s="43"/>
      <c r="D60" s="21"/>
      <c r="E60" s="21"/>
    </row>
    <row r="61" spans="1:13" s="146" customFormat="1" ht="9.75" customHeight="1">
      <c r="A61" s="112"/>
      <c r="B61" s="108"/>
      <c r="C61" s="43"/>
      <c r="D61" s="111"/>
      <c r="E61" s="111"/>
    </row>
    <row r="62" spans="1:13" s="146" customFormat="1" ht="15">
      <c r="A62" s="112"/>
      <c r="B62" s="108"/>
      <c r="C62" s="108"/>
      <c r="D62" s="108"/>
      <c r="E62" s="108"/>
    </row>
    <row r="63" spans="1:13">
      <c r="C63" s="128"/>
      <c r="D63" s="128"/>
      <c r="E63" s="128"/>
      <c r="F63" s="128"/>
      <c r="G63" s="128"/>
      <c r="H63" s="128"/>
      <c r="I63" s="128"/>
      <c r="J63" s="128"/>
      <c r="K63" s="128"/>
      <c r="L63" s="128"/>
    </row>
    <row r="64" spans="1:13">
      <c r="C64" s="128"/>
      <c r="D64" s="128"/>
      <c r="E64" s="128"/>
      <c r="F64" s="128"/>
      <c r="G64" s="128"/>
      <c r="H64" s="128"/>
      <c r="I64" s="128"/>
    </row>
    <row r="68" spans="1:9">
      <c r="C68" s="128"/>
      <c r="D68" s="128"/>
      <c r="E68" s="128"/>
      <c r="F68" s="128"/>
      <c r="G68" s="128"/>
      <c r="H68" s="128"/>
      <c r="I68" s="128"/>
    </row>
    <row r="73" spans="1:9">
      <c r="A73" s="50" t="s">
        <v>241</v>
      </c>
    </row>
  </sheetData>
  <mergeCells count="12">
    <mergeCell ref="A52:E52"/>
    <mergeCell ref="A54:E54"/>
    <mergeCell ref="A56:E56"/>
    <mergeCell ref="A58:C58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Ф2!Заголовки_для_печати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Абдираман К. Гульназ</dc:creator>
  <cp:lastModifiedBy>Умбеталиева Алия</cp:lastModifiedBy>
  <cp:lastPrinted>2020-07-24T09:30:29Z</cp:lastPrinted>
  <dcterms:created xsi:type="dcterms:W3CDTF">2020-07-21T05:09:06Z</dcterms:created>
  <dcterms:modified xsi:type="dcterms:W3CDTF">2020-10-26T04:58:16Z</dcterms:modified>
</cp:coreProperties>
</file>