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18\ФО 3 кв. 2018\"/>
    </mc:Choice>
  </mc:AlternateContent>
  <bookViews>
    <workbookView xWindow="13875" yWindow="120" windowWidth="14715" windowHeight="11640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'[3]B1.2'!#REF!</definedName>
    <definedName name="_5402_01">'[3]B1.2'!#REF!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'[20]yO302.1'!#REF!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'[20]yO302.1'!#REF!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'[20]yO302.1'!#REF!</definedName>
    <definedName name="ct">'[20]yO302.1'!#REF!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'[20]yO302.1'!#REF!</definedName>
    <definedName name="cvo">'[20]yO302.1'!#REF!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'[20]yO302.1'!#REF!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'[20]yO302.1'!#REF!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'[20]yO302.1'!#REF!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'[20]yO302.1'!#REF!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'[20]yO302.1'!#REF!</definedName>
    <definedName name="zheldorizdat">'[20]yO302.1'!#REF!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'[20]yO302.1'!#REF!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'форма 1'!Макрос1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1'!$A$1:$D$81</definedName>
    <definedName name="_xlnm.Print_Area" localSheetId="1">'форма 2'!$A$1:$F$98</definedName>
    <definedName name="_xlnm.Print_Area" localSheetId="2">'форма 3'!$A$1:$D$62</definedName>
    <definedName name="_xlnm.Print_Area" localSheetId="3">'форма 4'!$A$1:$N$64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'форма 1'!прил14_нов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'[20]yO302.1'!#REF!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'[20]yO302.1'!#REF!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62913"/>
</workbook>
</file>

<file path=xl/calcChain.xml><?xml version="1.0" encoding="utf-8"?>
<calcChain xmlns="http://schemas.openxmlformats.org/spreadsheetml/2006/main">
  <c r="D50" i="4" l="1"/>
  <c r="C50" i="4" l="1"/>
  <c r="K44" i="5" l="1"/>
  <c r="I44" i="5"/>
  <c r="I22" i="5"/>
  <c r="K22" i="5" s="1"/>
  <c r="C49" i="4"/>
  <c r="F81" i="3" l="1"/>
  <c r="E81" i="3"/>
  <c r="F60" i="3"/>
  <c r="E60" i="3"/>
  <c r="F52" i="3"/>
  <c r="E52" i="3"/>
  <c r="F40" i="3"/>
  <c r="E40" i="3"/>
  <c r="F28" i="3"/>
  <c r="E28" i="3"/>
  <c r="F10" i="3"/>
  <c r="F38" i="3" s="1"/>
  <c r="E10" i="3"/>
  <c r="E38" i="3" s="1"/>
  <c r="G35" i="5"/>
  <c r="D45" i="4"/>
  <c r="C45" i="4"/>
  <c r="D36" i="4"/>
  <c r="C36" i="4"/>
  <c r="D18" i="4"/>
  <c r="C18" i="4"/>
  <c r="D65" i="1"/>
  <c r="C65" i="1"/>
  <c r="D50" i="1"/>
  <c r="D67" i="1" s="1"/>
  <c r="C50" i="1"/>
  <c r="D35" i="1"/>
  <c r="C35" i="1"/>
  <c r="C29" i="4" l="1"/>
  <c r="C31" i="4" s="1"/>
  <c r="C46" i="4" s="1"/>
  <c r="D29" i="4"/>
  <c r="D31" i="4" s="1"/>
  <c r="D46" i="4" s="1"/>
  <c r="F68" i="3"/>
  <c r="F70" i="3" s="1"/>
  <c r="F74" i="3" s="1"/>
  <c r="F77" i="3" s="1"/>
  <c r="C67" i="1"/>
  <c r="E68" i="3"/>
  <c r="E70" i="3" s="1"/>
  <c r="E74" i="3" s="1"/>
  <c r="E77" i="3" s="1"/>
  <c r="E83" i="3" s="1"/>
  <c r="H42" i="5"/>
  <c r="H35" i="5"/>
  <c r="K35" i="5" s="1"/>
  <c r="H31" i="5"/>
  <c r="G31" i="5"/>
  <c r="G15" i="5"/>
  <c r="F83" i="3" l="1"/>
  <c r="H20" i="5"/>
  <c r="H21" i="5" s="1"/>
  <c r="I21" i="5" s="1"/>
  <c r="K21" i="5" s="1"/>
  <c r="C51" i="5"/>
  <c r="H43" i="5"/>
  <c r="H51" i="5" s="1"/>
  <c r="G40" i="5"/>
  <c r="I40" i="5" s="1"/>
  <c r="K40" i="5" s="1"/>
  <c r="F33" i="5"/>
  <c r="E33" i="5"/>
  <c r="D33" i="5"/>
  <c r="C33" i="5"/>
  <c r="H33" i="5"/>
  <c r="I31" i="5"/>
  <c r="K31" i="5" s="1"/>
  <c r="K33" i="5" s="1"/>
  <c r="G29" i="5"/>
  <c r="F29" i="5"/>
  <c r="E29" i="5"/>
  <c r="D29" i="5"/>
  <c r="C29" i="5"/>
  <c r="I23" i="5"/>
  <c r="K23" i="5" s="1"/>
  <c r="G18" i="5"/>
  <c r="I18" i="5" s="1"/>
  <c r="K18" i="5" s="1"/>
  <c r="H29" i="5" l="1"/>
  <c r="K29" i="5"/>
  <c r="I29" i="5"/>
  <c r="G33" i="5"/>
  <c r="G51" i="5" s="1"/>
  <c r="I43" i="5"/>
  <c r="K43" i="5" s="1"/>
  <c r="K51" i="5" s="1"/>
  <c r="I51" i="5" l="1"/>
  <c r="I33" i="5"/>
  <c r="A6" i="3" l="1"/>
  <c r="A5" i="4" s="1"/>
  <c r="A6" i="5" s="1"/>
</calcChain>
</file>

<file path=xl/sharedStrings.xml><?xml version="1.0" encoding="utf-8"?>
<sst xmlns="http://schemas.openxmlformats.org/spreadsheetml/2006/main" count="349" uniqueCount="291">
  <si>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</si>
  <si>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</si>
  <si>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</si>
  <si>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</si>
  <si>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</si>
  <si>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</si>
  <si>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</si>
  <si>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</si>
  <si>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</si>
  <si>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</si>
  <si>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</si>
  <si>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</si>
  <si>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</si>
  <si>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4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</si>
  <si>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</si>
  <si>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</si>
  <si>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</si>
  <si>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</si>
  <si>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</si>
  <si>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</si>
  <si>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</si>
  <si>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</si>
  <si>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</si>
  <si>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</si>
  <si>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</si>
  <si>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</si>
  <si>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</si>
  <si>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</si>
  <si>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</si>
  <si>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</si>
  <si>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</si>
  <si>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</si>
  <si>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</si>
  <si>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</si>
  <si>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</si>
  <si>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</si>
  <si>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</si>
  <si>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</si>
  <si>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</si>
  <si>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</si>
  <si>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</si>
  <si>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</si>
  <si>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</si>
  <si>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</si>
  <si>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</si>
  <si>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</si>
  <si>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</si>
  <si>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</si>
  <si>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</si>
  <si>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</si>
  <si>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</si>
  <si>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</si>
  <si>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</si>
  <si>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</si>
  <si>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отчетного периода</t>
  </si>
  <si>
    <t>Доля меньшинства</t>
  </si>
  <si>
    <t xml:space="preserve">Итого капитал: 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</si>
  <si>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</si>
  <si>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</si>
  <si>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</si>
  <si>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</si>
  <si>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</si>
  <si>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</si>
  <si>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</si>
  <si>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1</t>
  </si>
  <si>
    <t>по корреспондентским и текущим счетам</t>
  </si>
  <si>
    <t>по размещенным вкладам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</si>
  <si>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</si>
  <si>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</si>
  <si>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</si>
  <si>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</si>
  <si>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</si>
  <si>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</si>
  <si>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</si>
  <si>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</si>
  <si>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</si>
  <si>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</si>
  <si>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</si>
  <si>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</si>
  <si>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</si>
  <si>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</si>
  <si>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</si>
  <si>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</si>
  <si>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</si>
  <si>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</si>
  <si>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</si>
  <si>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</si>
  <si>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</si>
  <si>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</si>
  <si>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</si>
  <si>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</si>
  <si>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</si>
  <si>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</si>
  <si>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</si>
  <si>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</si>
  <si>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</si>
  <si>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</si>
  <si>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</si>
  <si>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6</t>
  </si>
  <si>
    <t>7</t>
  </si>
  <si>
    <t>Прочие доходы</t>
  </si>
  <si>
    <t>9</t>
  </si>
  <si>
    <t>10</t>
  </si>
  <si>
    <t>Расходы, связанные с выплатой вознаграждения</t>
  </si>
  <si>
    <t>11</t>
  </si>
  <si>
    <t>по привлеченным вкладам</t>
  </si>
  <si>
    <t>по полученным займам</t>
  </si>
  <si>
    <t>по полученной финансовой аренде</t>
  </si>
  <si>
    <t>по выпущенным ценным бумагам</t>
  </si>
  <si>
    <t>по операциям «РЕПО»</t>
  </si>
  <si>
    <t>прочие расходы, связанные с выплатой вознаграждения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</si>
  <si>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</si>
  <si>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</si>
  <si>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</si>
  <si>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</si>
  <si>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</si>
  <si>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</si>
  <si>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</si>
  <si>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</si>
  <si>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</si>
  <si>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</si>
  <si>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</si>
  <si>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</si>
  <si>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</si>
  <si>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расходы от осуществления сейфовых операций</t>
  </si>
  <si>
    <t>расходы от осуществления инкассации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</si>
  <si>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</si>
  <si>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</si>
  <si>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</si>
  <si>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</si>
  <si>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</si>
  <si>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</si>
  <si>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</si>
  <si>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</si>
  <si>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</si>
  <si>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</si>
  <si>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</si>
  <si>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</si>
  <si>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</si>
  <si>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</si>
  <si>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</si>
  <si>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</si>
  <si>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</si>
  <si>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</si>
  <si>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</si>
  <si>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</si>
  <si>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</si>
  <si>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</si>
  <si>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</si>
  <si>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</si>
  <si>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25</t>
  </si>
  <si>
    <t>Место для печати</t>
  </si>
  <si>
    <t> 28</t>
  </si>
  <si>
    <t> 27</t>
  </si>
  <si>
    <t> 10</t>
  </si>
  <si>
    <t> 9</t>
  </si>
  <si>
    <t xml:space="preserve"> 1 </t>
  </si>
  <si>
    <t>За аналогичный период с начала предыдущего года (с нарастающим итогом)               (пересчитано)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</si>
  <si>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</si>
  <si>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</si>
  <si>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</si>
  <si>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</si>
  <si>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</si>
  <si>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</si>
  <si>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</si>
  <si>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</si>
  <si>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</si>
  <si>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</si>
  <si>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</si>
  <si>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</si>
  <si>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</si>
  <si>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</si>
  <si>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</si>
  <si>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</si>
  <si>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</si>
  <si>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</si>
  <si>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</si>
  <si>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</si>
  <si>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</si>
  <si>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</si>
  <si>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</si>
  <si>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</si>
  <si>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</si>
  <si>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</si>
  <si>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</si>
  <si>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</si>
  <si>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</si>
  <si>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</si>
  <si>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Форма № 4</t>
  </si>
  <si>
    <t>Отчет об изменениях в капитале</t>
  </si>
  <si>
    <t>Отчет о финансовом положении</t>
  </si>
  <si>
    <t>Отчет о совокупном доходе</t>
  </si>
  <si>
    <t>Управляющий директор          ____________________Сагимкулова Б.Д.</t>
  </si>
  <si>
    <t>Управляющий директор         _____________________Сагимкулова Б.Д.</t>
  </si>
  <si>
    <t>Управляющий директор                                   _____________________Сагимкулова Б.Д.</t>
  </si>
  <si>
    <t>Производные финансовые инструменты</t>
  </si>
  <si>
    <t>(в тысячах тенге)</t>
  </si>
  <si>
    <t>Итого капитал и обязательства (стр.34+стр.41):</t>
  </si>
  <si>
    <t>Доходы, связанные с получением вознаграждения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</si>
  <si>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</si>
  <si>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</si>
  <si>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</si>
  <si>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</si>
  <si>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Итого доходов (сумма строк с 1 по 10)</t>
  </si>
  <si>
    <t>12.3</t>
  </si>
  <si>
    <t>12.4</t>
  </si>
  <si>
    <t>12.5</t>
  </si>
  <si>
    <t>12.6</t>
  </si>
  <si>
    <t>14.5</t>
  </si>
  <si>
    <t>Расходы по созданию резервов на возможные потери по операциям</t>
  </si>
  <si>
    <t>16.1</t>
  </si>
  <si>
    <t>16.2</t>
  </si>
  <si>
    <t>16.3</t>
  </si>
  <si>
    <t>16.4</t>
  </si>
  <si>
    <t>Итого расходов (сумма строк с 12 по 18)</t>
  </si>
  <si>
    <t>Итого чистая прибыль (убыток) за период (стр.22+/- стр.23)</t>
  </si>
  <si>
    <t>Займы полученные</t>
  </si>
  <si>
    <t>24</t>
  </si>
  <si>
    <t>Прочий совокупный доход</t>
  </si>
  <si>
    <t>26</t>
  </si>
  <si>
    <t>27</t>
  </si>
  <si>
    <t>Прочий совокупный доход за период, за вычетом налога</t>
  </si>
  <si>
    <t>28</t>
  </si>
  <si>
    <t>Чистая прибыль (убыток) до уплаты корпоративного подоходного налога (стр. 11 - стр. 19)</t>
  </si>
  <si>
    <t>по предоставленным займам  (микрокредитам)</t>
  </si>
  <si>
    <t>Всего совокупного дохода за период</t>
  </si>
  <si>
    <t>Балансовая стоимость на одну акцию,    в тенге</t>
  </si>
  <si>
    <t>43</t>
  </si>
  <si>
    <t>Базовая и разводненная прибыль на акцию</t>
  </si>
  <si>
    <t>29</t>
  </si>
  <si>
    <t>ДВИЖЕНИЕ ДЕНЕЖНЫХ СРЕДСТВ ОТ ОПЕРАЦИОННОЙ ДЕЯТЕЛЬНОСТИ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</si>
  <si>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</si>
  <si>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</si>
  <si>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</si>
  <si>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</si>
  <si>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</si>
  <si>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</si>
  <si>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</si>
  <si>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(Увеличение) уменьшение операционных активов</t>
  </si>
  <si>
    <t>Счета и депозиты в банках и прочих финансовых институтах</t>
  </si>
  <si>
    <t>Кредиты, выданные клиентам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</si>
  <si>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</si>
  <si>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</si>
  <si>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</si>
  <si>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</si>
  <si>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</si>
  <si>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</si>
  <si>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</si>
  <si>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Поступление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</si>
  <si>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</si>
  <si>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</si>
  <si>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</si>
  <si>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прочих привлеченных средств</t>
  </si>
  <si>
    <t>Дивиденды выплаченные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</si>
  <si>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</si>
  <si>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</si>
  <si>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>Влияние изменений валютных курсов на величину денежных средств и их эквивалентов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</si>
  <si>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</si>
  <si>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</si>
  <si>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>Отчет о движении денежных средств (прямой метод)</t>
  </si>
  <si>
    <t>Исполнитель                                ____________________Сарсебаева А.</t>
  </si>
  <si>
    <t>Исполнитель                            ____________________Сарсебаева А.</t>
  </si>
  <si>
    <t>Погашение субординированного долга</t>
  </si>
  <si>
    <t>Эмиссия обыкновенных акций</t>
  </si>
  <si>
    <t>Исполнитель                                                     _______________________ Сарсебаева А.</t>
  </si>
  <si>
    <t xml:space="preserve">Исполнитель                           _____________________ Сарсебаева А. </t>
  </si>
  <si>
    <t>Главный бухгалтер                     ____________________ Жуманова Ш.</t>
  </si>
  <si>
    <t>Главный бухгалтер                    ____________________Жуманова Ш.</t>
  </si>
  <si>
    <t>Главный бухгалтер                  ____________________  Жуманова Ш.</t>
  </si>
  <si>
    <t xml:space="preserve">Главный бухгалтер                                            ______________________Жуманова Ш.                                                                                   </t>
  </si>
  <si>
    <t xml:space="preserve">Финансовые активы, имеющиеся в наличии для продажи </t>
  </si>
  <si>
    <t xml:space="preserve">Инвестиционные ценные бумаги: </t>
  </si>
  <si>
    <t>оцениваемые по справедливой стоимости</t>
  </si>
  <si>
    <t>оцениваемые по амортизированной стоимости</t>
  </si>
  <si>
    <t>34.1</t>
  </si>
  <si>
    <t>34.2</t>
  </si>
  <si>
    <t>39</t>
  </si>
  <si>
    <t>39.1</t>
  </si>
  <si>
    <t>39.2</t>
  </si>
  <si>
    <t>Влияние применения МСФО 
(IFRS 9) на дату первоначального применения стандарта</t>
  </si>
  <si>
    <t>Пересчет баланса на дату первоначального применения стандарта</t>
  </si>
  <si>
    <t>Дебиторская задолженность по финансовой аренде</t>
  </si>
  <si>
    <t>Покупка и продажа финансовых активов, учитываемых по амортизированной стоимости</t>
  </si>
  <si>
    <t xml:space="preserve">Покупка и продажа основных средств и нематериальных активов </t>
  </si>
  <si>
    <t>Покупка и продажа инвестиционной собственности</t>
  </si>
  <si>
    <t>Поступления от выпущенных долговых ценных бумаг</t>
  </si>
  <si>
    <t>Резерв по переоценке активов, имеющихся в наличии для продажи, перенесенное в состав прибыли или убытка</t>
  </si>
  <si>
    <t>телефон: 344-12-22 вн.1342</t>
  </si>
  <si>
    <t>Телефон: 344-12-22 вн.1342</t>
  </si>
  <si>
    <t>Финансовые активы, учитываемые по справедливой стоимости через прибыль или убыток</t>
  </si>
  <si>
    <t xml:space="preserve"> по состоянию на "01"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</si>
</sst>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?_р_._-;_-@_-"/>
    <numFmt numFmtId="167" formatCode="#,##0_);\(#,##0\);0_)"/>
    <numFmt numFmtId="168" formatCode="_-#,##0_-;\(#,##0\);_-\ \ &quot;-&quot;_-;_-@_-"/>
    <numFmt numFmtId="169" formatCode="_-#,##0.00_-;\(#,##0.00\);_-\ \ &quot;-&quot;_-;_-@_-"/>
    <numFmt numFmtId="170" formatCode="mmm/dd/yyyy;_-\ &quot;N/A&quot;_-;_-\ &quot;-&quot;_-"/>
    <numFmt numFmtId="171" formatCode="mmm/yyyy;_-\ &quot;N/A&quot;_-;_-\ &quot;-&quot;_-"/>
    <numFmt numFmtId="172" formatCode="_-#,##0%_-;\(#,##0%\);_-\ &quot;-&quot;_-"/>
    <numFmt numFmtId="173" formatCode="_-#,###,_-;\(#,###,\);_-\ \ &quot;-&quot;_-;_-@_-"/>
    <numFmt numFmtId="174" formatCode="_-#,###.00,_-;\(#,###.00,\);_-\ \ &quot;-&quot;_-;_-@_-"/>
    <numFmt numFmtId="175" formatCode="_-#0&quot;.&quot;0,_-;\(#0&quot;.&quot;0,\);_-\ \ &quot;-&quot;_-;_-@_-"/>
    <numFmt numFmtId="176" formatCode="_-#0&quot;.&quot;0000_-;\(#0&quot;.&quot;0000\);_-\ \ &quot;-&quot;_-;_-@_-"/>
    <numFmt numFmtId="177" formatCode="&quot;$&quot;#,##0_);\(&quot;$&quot;#,##0\)"/>
    <numFmt numFmtId="178" formatCode="#,##0;\-#,##0;&quot;-&quot;"/>
    <numFmt numFmtId="179" formatCode="General_)"/>
    <numFmt numFmtId="180" formatCode="0.000"/>
    <numFmt numFmtId="181" formatCode="#,##0.0_);\(#,##0.0\)"/>
    <numFmt numFmtId="182" formatCode="#,##0.000_);\(#,##0.000\)"/>
    <numFmt numFmtId="183" formatCode="_(* #,##0.0_);_(* \(#,##0.00\);_(* &quot;-&quot;??_);_(@_)"/>
    <numFmt numFmtId="184" formatCode="&quot;$&quot;#,\);\(&quot;$&quot;#,##0\)"/>
    <numFmt numFmtId="185" formatCode="#,##0_)_%;\(#,##0\)_%;"/>
    <numFmt numFmtId="186" formatCode="_._.* #,##0.0_)_%;_._.* \(#,##0.0\)_%"/>
    <numFmt numFmtId="187" formatCode="#,##0.0_)_%;\(#,##0.0\)_%;\ \ .0_)_%"/>
    <numFmt numFmtId="188" formatCode="_._.* #,##0.00_)_%;_._.* \(#,##0.00\)_%"/>
    <numFmt numFmtId="189" formatCode="#,##0.00_)_%;\(#,##0.00\)_%;\ \ .00_)_%"/>
    <numFmt numFmtId="190" formatCode="_._.* #,##0.000_)_%;_._.* \(#,##0.000\)_%"/>
    <numFmt numFmtId="191" formatCode="#,##0.000_)_%;\(#,##0.000\)_%;\ \ .000_)_%"/>
    <numFmt numFmtId="192" formatCode="_-* #,##0.00_-;\-* #,##0.00_-;_-* &quot;-&quot;??_-;_-@_-"/>
    <numFmt numFmtId="193" formatCode="_(* #,##0.00_);_(* \(#,##0.00\);_(* &quot;-&quot;??_);_(@_)"/>
    <numFmt numFmtId="194" formatCode="_._.* \(#,##0\)_%;_._.* #,##0_)_%;_._.* 0_)_%;_._.@_)_%"/>
    <numFmt numFmtId="195" formatCode="_._.&quot;$&quot;* \(#,##0\)_%;_._.&quot;$&quot;* #,##0_)_%;_._.&quot;$&quot;* 0_)_%;_._.@_)_%"/>
    <numFmt numFmtId="196" formatCode="* \(#,##0\);* #,##0_);&quot;-&quot;??_);@"/>
    <numFmt numFmtId="197" formatCode="&quot;$&quot;* #,##0_)_%;&quot;$&quot;* \(#,##0\)_%;&quot;$&quot;* &quot;-&quot;??_)_%;@_)_%"/>
    <numFmt numFmtId="198" formatCode="_._.&quot;$&quot;* #,##0.0_)_%;_._.&quot;$&quot;* \(#,##0.0\)_%"/>
    <numFmt numFmtId="199" formatCode="&quot;$&quot;* #,##0.0_)_%;&quot;$&quot;* \(#,##0.0\)_%;&quot;$&quot;* \ .0_)_%"/>
    <numFmt numFmtId="200" formatCode="_._.&quot;$&quot;* #,##0.00_)_%;_._.&quot;$&quot;* \(#,##0.00\)_%"/>
    <numFmt numFmtId="201" formatCode="&quot;$&quot;* #,##0.00_)_%;&quot;$&quot;* \(#,##0.00\)_%;&quot;$&quot;* \ .00_)_%"/>
    <numFmt numFmtId="202" formatCode="_._.&quot;$&quot;* #,##0.000_)_%;_._.&quot;$&quot;* \(#,##0.000\)_%"/>
    <numFmt numFmtId="203" formatCode="&quot;$&quot;* #,##0.000_)_%;&quot;$&quot;* \(#,##0.000\)_%;&quot;$&quot;* \ .000_)_%"/>
    <numFmt numFmtId="204" formatCode="mmmm\ d\,\ yyyy"/>
    <numFmt numFmtId="205" formatCode="* #,##0_);* \(#,##0\);&quot;-&quot;??_);@"/>
    <numFmt numFmtId="206" formatCode="_-* #,##0.00[$€-1]_-;\-* #,##0.00[$€-1]_-;_-* &quot;-&quot;??[$€-1]_-"/>
    <numFmt numFmtId="207" formatCode="#,##0\ \ ;\(#,##0\)\ ;\—\ \ \ \ "/>
    <numFmt numFmtId="208" formatCode="&quot;$&quot;#,##0\ ;\-&quot;$&quot;#,##0"/>
    <numFmt numFmtId="209" formatCode="&quot;$&quot;#,##0.00\ ;\(&quot;$&quot;#,##0.00\)"/>
    <numFmt numFmtId="210" formatCode="mmm/dd"/>
    <numFmt numFmtId="211" formatCode="_-* #,##0\ _đ_._-;\-* #,##0\ _đ_._-;_-* &quot;-&quot;\ _đ_._-;_-@_-"/>
    <numFmt numFmtId="212" formatCode="_(* #,##0_);_(* \(#,##0\);_(* &quot;-&quot;_);_(@_)"/>
    <numFmt numFmtId="213" formatCode="0_)%;\(0\)%"/>
    <numFmt numFmtId="214" formatCode="_._._(* 0_)%;_._.* \(0\)%"/>
    <numFmt numFmtId="215" formatCode="_(0_)%;\(0\)%"/>
    <numFmt numFmtId="216" formatCode="0%_);\(0%\)"/>
    <numFmt numFmtId="217" formatCode="\60\4\7\:"/>
    <numFmt numFmtId="218" formatCode="_(0.0_)%;\(0.0\)%"/>
    <numFmt numFmtId="219" formatCode="_._._(* 0.0_)%;_._.* \(0.0\)%"/>
    <numFmt numFmtId="220" formatCode="_(0.00_)%;\(0.00\)%"/>
    <numFmt numFmtId="221" formatCode="_._._(* 0.00_)%;_._.* \(0.00\)%"/>
    <numFmt numFmtId="222" formatCode="_(0.000_)%;\(0.000\)%"/>
    <numFmt numFmtId="223" formatCode="_._._(* 0.000_)%;_._.* \(0.000\)%"/>
    <numFmt numFmtId="224" formatCode="mm/dd/yy"/>
    <numFmt numFmtId="225" formatCode="\ #,##0;[Red]\-#,##0"/>
    <numFmt numFmtId="226" formatCode="&quot;$&quot;#,\);\(&quot;$&quot;#,\)"/>
    <numFmt numFmtId="227" formatCode="&quot;$&quot;#,;\(&quot;$&quot;#,\)"/>
    <numFmt numFmtId="228" formatCode="#,##0;[Red]&quot;-&quot;#,##0"/>
    <numFmt numFmtId="229" formatCode="#,##0.00;[Red]&quot;-&quot;#,##0.00"/>
    <numFmt numFmtId="230" formatCode="#,##0\ &quot;kr&quot;;[Red]\-#,##0\ &quot;kr&quot;"/>
    <numFmt numFmtId="231" formatCode="#,##0.00\ &quot;kr&quot;;[Red]\-#,##0.00\ &quot;kr&quot;"/>
    <numFmt numFmtId="232" formatCode="_-* #,##0.00\ _T_L_-;\-* #,##0.00\ _T_L_-;_-* &quot;-&quot;??\ _T_L_-;_-@_-"/>
    <numFmt numFmtId="233" formatCode="_-* #,##0.00\ _р_._-;\-* #,##0.00\ _р_._-;_-* &quot;-&quot;??\ _р_._-;_-@_-"/>
  </numFmts>
  <fonts count="1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name val="Times New Roman Cyr"/>
      <charset val="204"/>
    </font>
    <font>
      <sz val="10"/>
      <name val="Times New Roman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47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7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1" fillId="0" borderId="0" applyBorder="0">
      <alignment shrinkToFit="1"/>
    </xf>
    <xf numFmtId="0" fontId="20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1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168" fontId="9" fillId="0" borderId="0" applyFill="0" applyBorder="0" applyProtection="0">
      <alignment horizontal="right"/>
    </xf>
    <xf numFmtId="169" fontId="9" fillId="0" borderId="0" applyFill="0" applyBorder="0" applyProtection="0">
      <alignment horizontal="right"/>
    </xf>
    <xf numFmtId="170" fontId="23" fillId="0" borderId="0" applyFill="0" applyBorder="0" applyProtection="0">
      <alignment horizontal="center"/>
    </xf>
    <xf numFmtId="171" fontId="23" fillId="0" borderId="0" applyFill="0" applyBorder="0" applyProtection="0">
      <alignment horizontal="center"/>
    </xf>
    <xf numFmtId="172" fontId="24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175" fontId="9" fillId="0" borderId="0" applyFill="0" applyBorder="0" applyProtection="0">
      <alignment horizontal="right"/>
    </xf>
    <xf numFmtId="176" fontId="9" fillId="0" borderId="0" applyFill="0" applyBorder="0" applyProtection="0">
      <alignment horizontal="right"/>
    </xf>
    <xf numFmtId="0" fontId="25" fillId="0" borderId="0"/>
    <xf numFmtId="0" fontId="26" fillId="0" borderId="0"/>
    <xf numFmtId="0" fontId="20" fillId="0" borderId="0">
      <protection locked="0"/>
    </xf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0" fontId="29" fillId="2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4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>
      <alignment horizontal="right"/>
    </xf>
    <xf numFmtId="0" fontId="10" fillId="5" borderId="7" applyNumberFormat="0" applyFont="0" applyAlignment="0" applyProtection="0"/>
    <xf numFmtId="0" fontId="33" fillId="11" borderId="8" applyNumberFormat="0" applyAlignment="0" applyProtection="0"/>
    <xf numFmtId="0" fontId="34" fillId="0" borderId="0" applyNumberFormat="0" applyFill="0" applyBorder="0" applyAlignment="0" applyProtection="0"/>
    <xf numFmtId="177" fontId="35" fillId="0" borderId="9" applyAlignment="0" applyProtection="0"/>
    <xf numFmtId="0" fontId="36" fillId="12" borderId="0" applyNumberFormat="0" applyBorder="0" applyAlignment="0" applyProtection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9" fillId="0" borderId="0" applyFill="0" applyBorder="0" applyAlignment="0"/>
    <xf numFmtId="182" fontId="39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40" fillId="0" borderId="0" applyFill="0" applyBorder="0" applyProtection="0">
      <alignment horizontal="center"/>
      <protection locked="0"/>
    </xf>
    <xf numFmtId="0" fontId="41" fillId="0" borderId="6">
      <alignment horizont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5" fontId="11" fillId="0" borderId="0" applyFont="0" applyFill="0" applyBorder="0" applyAlignment="0" applyProtection="0"/>
    <xf numFmtId="183" fontId="38" fillId="0" borderId="0" applyFont="0" applyFill="0" applyBorder="0" applyAlignment="0" applyProtection="0"/>
    <xf numFmtId="186" fontId="42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3" fillId="0" borderId="0" applyFont="0" applyFill="0" applyBorder="0" applyAlignment="0" applyProtection="0"/>
    <xf numFmtId="190" fontId="44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Alignment="0">
      <alignment horizontal="left"/>
    </xf>
    <xf numFmtId="194" fontId="48" fillId="0" borderId="0" applyFill="0" applyBorder="0" applyProtection="0"/>
    <xf numFmtId="195" fontId="42" fillId="0" borderId="0" applyFont="0" applyFill="0" applyBorder="0" applyAlignment="0" applyProtection="0"/>
    <xf numFmtId="196" fontId="9" fillId="0" borderId="0" applyFill="0" applyBorder="0" applyProtection="0"/>
    <xf numFmtId="196" fontId="9" fillId="0" borderId="9" applyFill="0" applyProtection="0"/>
    <xf numFmtId="196" fontId="9" fillId="0" borderId="10" applyFill="0" applyProtection="0"/>
    <xf numFmtId="197" fontId="11" fillId="0" borderId="0" applyFont="0" applyFill="0" applyBorder="0" applyAlignment="0" applyProtection="0"/>
    <xf numFmtId="179" fontId="38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3" fillId="0" borderId="0" applyFont="0" applyFill="0" applyBorder="0" applyAlignment="0" applyProtection="0"/>
    <xf numFmtId="200" fontId="44" fillId="0" borderId="0" applyFont="0" applyFill="0" applyBorder="0" applyAlignment="0" applyProtection="0"/>
    <xf numFmtId="201" fontId="43" fillId="0" borderId="0" applyFont="0" applyFill="0" applyBorder="0" applyAlignment="0" applyProtection="0"/>
    <xf numFmtId="202" fontId="44" fillId="0" borderId="0" applyFont="0" applyFill="0" applyBorder="0" applyAlignment="0" applyProtection="0"/>
    <xf numFmtId="203" fontId="43" fillId="0" borderId="0" applyFont="0" applyFill="0" applyBorder="0" applyAlignment="0" applyProtection="0"/>
    <xf numFmtId="37" fontId="49" fillId="0" borderId="11" applyFont="0" applyFill="0" applyBorder="0">
      <protection locked="0"/>
    </xf>
    <xf numFmtId="0" fontId="50" fillId="0" borderId="0" applyFont="0" applyFill="0" applyBorder="0" applyAlignment="0" applyProtection="0"/>
    <xf numFmtId="0" fontId="51" fillId="13" borderId="12" applyNumberFormat="0" applyFont="0" applyBorder="0" applyAlignment="0" applyProtection="0"/>
    <xf numFmtId="0" fontId="52" fillId="14" borderId="0" applyNumberFormat="0" applyBorder="0" applyAlignment="0" applyProtection="0"/>
    <xf numFmtId="204" fontId="11" fillId="0" borderId="0" applyFont="0" applyFill="0" applyBorder="0" applyAlignment="0" applyProtection="0"/>
    <xf numFmtId="14" fontId="37" fillId="0" borderId="0" applyFill="0" applyBorder="0" applyAlignment="0"/>
    <xf numFmtId="205" fontId="9" fillId="0" borderId="0" applyFill="0" applyBorder="0" applyProtection="0"/>
    <xf numFmtId="205" fontId="9" fillId="0" borderId="9" applyFill="0" applyProtection="0"/>
    <xf numFmtId="205" fontId="9" fillId="0" borderId="10" applyFill="0" applyProtection="0"/>
    <xf numFmtId="38" fontId="29" fillId="0" borderId="13">
      <alignment vertical="center"/>
    </xf>
    <xf numFmtId="193" fontId="1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54" fillId="0" borderId="0" applyNumberFormat="0" applyAlignment="0">
      <alignment horizontal="left"/>
    </xf>
    <xf numFmtId="206" fontId="1" fillId="0" borderId="0" applyFont="0" applyFill="0" applyBorder="0" applyAlignment="0" applyProtection="0">
      <alignment horizontal="left" indent="1"/>
    </xf>
    <xf numFmtId="0" fontId="31" fillId="1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2" fontId="45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207" fontId="57" fillId="0" borderId="0">
      <alignment horizontal="right"/>
    </xf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9" fillId="0" borderId="0" applyNumberFormat="0" applyFont="0" applyBorder="0" applyAlignment="0"/>
    <xf numFmtId="38" fontId="60" fillId="19" borderId="0" applyNumberFormat="0" applyBorder="0" applyAlignment="0" applyProtection="0"/>
    <xf numFmtId="0" fontId="61" fillId="0" borderId="15" applyNumberFormat="0" applyAlignment="0" applyProtection="0">
      <alignment horizontal="left" vertical="center"/>
    </xf>
    <xf numFmtId="0" fontId="61" fillId="0" borderId="16">
      <alignment horizontal="left" vertical="center"/>
    </xf>
    <xf numFmtId="14" fontId="62" fillId="20" borderId="17">
      <alignment horizontal="center" vertical="center" wrapText="1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0" borderId="0" applyFill="0" applyAlignment="0" applyProtection="0">
      <protection locked="0"/>
    </xf>
    <xf numFmtId="0" fontId="40" fillId="0" borderId="18" applyFill="0" applyAlignment="0" applyProtection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8" borderId="8" applyNumberFormat="0" applyAlignment="0" applyProtection="0"/>
    <xf numFmtId="10" fontId="60" fillId="21" borderId="1" applyNumberFormat="0" applyBorder="0" applyAlignment="0" applyProtection="0"/>
    <xf numFmtId="0" fontId="68" fillId="0" borderId="1"/>
    <xf numFmtId="40" fontId="69" fillId="0" borderId="0">
      <protection locked="0"/>
    </xf>
    <xf numFmtId="1" fontId="70" fillId="0" borderId="0">
      <alignment horizontal="center"/>
      <protection locked="0"/>
    </xf>
    <xf numFmtId="208" fontId="71" fillId="0" borderId="0" applyFont="0" applyFill="0" applyBorder="0" applyAlignment="0" applyProtection="0"/>
    <xf numFmtId="209" fontId="72" fillId="0" borderId="0" applyFont="0" applyFill="0" applyBorder="0" applyAlignment="0" applyProtection="0"/>
    <xf numFmtId="0" fontId="73" fillId="22" borderId="19" applyNumberFormat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0" fontId="42" fillId="0" borderId="0"/>
    <xf numFmtId="0" fontId="42" fillId="0" borderId="0"/>
    <xf numFmtId="0" fontId="57" fillId="0" borderId="0"/>
    <xf numFmtId="0" fontId="78" fillId="0" borderId="20" applyNumberFormat="0" applyFill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>
      <protection locked="0"/>
    </xf>
    <xf numFmtId="0" fontId="29" fillId="0" borderId="21"/>
    <xf numFmtId="210" fontId="79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29" fillId="0" borderId="0"/>
    <xf numFmtId="211" fontId="1" fillId="0" borderId="0" applyFont="0" applyFill="0" applyBorder="0" applyAlignment="0" applyProtection="0"/>
    <xf numFmtId="21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81" fillId="23" borderId="0"/>
    <xf numFmtId="213" fontId="40" fillId="0" borderId="0" applyFont="0" applyFill="0" applyBorder="0" applyAlignment="0" applyProtection="0"/>
    <xf numFmtId="214" fontId="42" fillId="0" borderId="0" applyFont="0" applyFill="0" applyBorder="0" applyAlignment="0" applyProtection="0"/>
    <xf numFmtId="215" fontId="44" fillId="0" borderId="0" applyFont="0" applyFill="0" applyBorder="0" applyAlignment="0" applyProtection="0"/>
    <xf numFmtId="216" fontId="11" fillId="0" borderId="0" applyFont="0" applyFill="0" applyBorder="0" applyAlignment="0" applyProtection="0"/>
    <xf numFmtId="182" fontId="39" fillId="0" borderId="0" applyFont="0" applyFill="0" applyBorder="0" applyAlignment="0" applyProtection="0"/>
    <xf numFmtId="217" fontId="38" fillId="0" borderId="0" applyFont="0" applyFill="0" applyBorder="0" applyAlignment="0" applyProtection="0"/>
    <xf numFmtId="10" fontId="11" fillId="0" borderId="0" applyFont="0" applyFill="0" applyBorder="0" applyAlignment="0" applyProtection="0"/>
    <xf numFmtId="218" fontId="44" fillId="0" borderId="0" applyFont="0" applyFill="0" applyBorder="0" applyAlignment="0" applyProtection="0"/>
    <xf numFmtId="219" fontId="42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10" fontId="82" fillId="0" borderId="0"/>
    <xf numFmtId="222" fontId="44" fillId="0" borderId="0" applyFont="0" applyFill="0" applyBorder="0" applyAlignment="0" applyProtection="0"/>
    <xf numFmtId="223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224" fontId="32" fillId="0" borderId="0" applyNumberFormat="0" applyFill="0" applyBorder="0" applyAlignment="0" applyProtection="0">
      <alignment horizontal="left"/>
    </xf>
    <xf numFmtId="0" fontId="83" fillId="0" borderId="0" applyNumberFormat="0" applyFill="0" applyBorder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4" fontId="87" fillId="8" borderId="25" applyNumberFormat="0" applyProtection="0">
      <alignment vertical="center"/>
    </xf>
    <xf numFmtId="4" fontId="88" fillId="13" borderId="25" applyNumberFormat="0" applyProtection="0">
      <alignment vertical="center"/>
    </xf>
    <xf numFmtId="4" fontId="87" fillId="13" borderId="25" applyNumberFormat="0" applyProtection="0">
      <alignment horizontal="left" vertical="center" indent="1"/>
    </xf>
    <xf numFmtId="0" fontId="87" fillId="13" borderId="25" applyNumberFormat="0" applyProtection="0">
      <alignment horizontal="left" vertical="top" indent="1"/>
    </xf>
    <xf numFmtId="4" fontId="89" fillId="24" borderId="0" applyNumberFormat="0" applyProtection="0">
      <alignment horizontal="left"/>
    </xf>
    <xf numFmtId="4" fontId="37" fillId="14" borderId="25" applyNumberFormat="0" applyProtection="0">
      <alignment horizontal="right" vertical="center"/>
    </xf>
    <xf numFmtId="4" fontId="37" fillId="4" borderId="25" applyNumberFormat="0" applyProtection="0">
      <alignment horizontal="right" vertical="center"/>
    </xf>
    <xf numFmtId="4" fontId="37" fillId="15" borderId="25" applyNumberFormat="0" applyProtection="0">
      <alignment horizontal="right" vertical="center"/>
    </xf>
    <xf numFmtId="4" fontId="37" fillId="25" borderId="25" applyNumberFormat="0" applyProtection="0">
      <alignment horizontal="right" vertical="center"/>
    </xf>
    <xf numFmtId="4" fontId="37" fillId="26" borderId="25" applyNumberFormat="0" applyProtection="0">
      <alignment horizontal="right" vertical="center"/>
    </xf>
    <xf numFmtId="4" fontId="37" fillId="18" borderId="25" applyNumberFormat="0" applyProtection="0">
      <alignment horizontal="right" vertical="center"/>
    </xf>
    <xf numFmtId="4" fontId="37" fillId="16" borderId="25" applyNumberFormat="0" applyProtection="0">
      <alignment horizontal="right" vertical="center"/>
    </xf>
    <xf numFmtId="4" fontId="37" fillId="27" borderId="25" applyNumberFormat="0" applyProtection="0">
      <alignment horizontal="right" vertical="center"/>
    </xf>
    <xf numFmtId="4" fontId="37" fillId="28" borderId="25" applyNumberFormat="0" applyProtection="0">
      <alignment horizontal="right" vertical="center"/>
    </xf>
    <xf numFmtId="4" fontId="90" fillId="29" borderId="0" applyNumberFormat="0" applyProtection="0">
      <alignment horizontal="left" vertical="center" indent="1"/>
    </xf>
    <xf numFmtId="4" fontId="90" fillId="24" borderId="0" applyNumberFormat="0" applyProtection="0">
      <alignment horizontal="left" vertical="center" indent="1"/>
    </xf>
    <xf numFmtId="4" fontId="91" fillId="30" borderId="0" applyNumberFormat="0" applyProtection="0">
      <alignment horizontal="left" vertical="center" indent="1"/>
    </xf>
    <xf numFmtId="4" fontId="37" fillId="31" borderId="25" applyNumberFormat="0" applyProtection="0">
      <alignment horizontal="right" vertical="center"/>
    </xf>
    <xf numFmtId="4" fontId="92" fillId="24" borderId="0" applyNumberFormat="0" applyProtection="0">
      <alignment horizontal="left" vertical="center" indent="1"/>
    </xf>
    <xf numFmtId="4" fontId="93" fillId="24" borderId="0" applyNumberFormat="0" applyProtection="0">
      <alignment horizontal="left" vertical="center"/>
    </xf>
    <xf numFmtId="0" fontId="11" fillId="30" borderId="25" applyNumberFormat="0" applyProtection="0">
      <alignment horizontal="left" vertical="center" indent="1"/>
    </xf>
    <xf numFmtId="0" fontId="11" fillId="30" borderId="25" applyNumberFormat="0" applyProtection="0">
      <alignment horizontal="left" vertical="top" indent="1"/>
    </xf>
    <xf numFmtId="0" fontId="11" fillId="32" borderId="25" applyNumberFormat="0" applyProtection="0">
      <alignment horizontal="left" vertical="center" indent="1"/>
    </xf>
    <xf numFmtId="0" fontId="11" fillId="32" borderId="25" applyNumberFormat="0" applyProtection="0">
      <alignment horizontal="left" vertical="top" indent="1"/>
    </xf>
    <xf numFmtId="0" fontId="11" fillId="33" borderId="25" applyNumberFormat="0" applyProtection="0">
      <alignment horizontal="left" vertical="center" indent="1"/>
    </xf>
    <xf numFmtId="0" fontId="11" fillId="33" borderId="25" applyNumberFormat="0" applyProtection="0">
      <alignment horizontal="left" vertical="top" indent="1"/>
    </xf>
    <xf numFmtId="0" fontId="11" fillId="34" borderId="25" applyNumberFormat="0" applyProtection="0">
      <alignment horizontal="left" vertical="center" indent="1"/>
    </xf>
    <xf numFmtId="0" fontId="11" fillId="34" borderId="25" applyNumberFormat="0" applyProtection="0">
      <alignment horizontal="left" vertical="top" indent="1"/>
    </xf>
    <xf numFmtId="4" fontId="37" fillId="21" borderId="25" applyNumberFormat="0" applyProtection="0">
      <alignment vertical="center"/>
    </xf>
    <xf numFmtId="4" fontId="94" fillId="21" borderId="25" applyNumberFormat="0" applyProtection="0">
      <alignment vertical="center"/>
    </xf>
    <xf numFmtId="4" fontId="37" fillId="21" borderId="25" applyNumberFormat="0" applyProtection="0">
      <alignment horizontal="left" vertical="center" indent="1"/>
    </xf>
    <xf numFmtId="0" fontId="37" fillId="21" borderId="25" applyNumberFormat="0" applyProtection="0">
      <alignment horizontal="left" vertical="top" indent="1"/>
    </xf>
    <xf numFmtId="4" fontId="37" fillId="35" borderId="25" applyNumberFormat="0" applyProtection="0">
      <alignment horizontal="right" vertical="center"/>
    </xf>
    <xf numFmtId="4" fontId="59" fillId="7" borderId="25" applyNumberFormat="0" applyProtection="0">
      <alignment horizontal="right" vertical="center"/>
    </xf>
    <xf numFmtId="4" fontId="37" fillId="31" borderId="25" applyNumberFormat="0" applyProtection="0">
      <alignment horizontal="left" vertical="center" indent="1"/>
    </xf>
    <xf numFmtId="0" fontId="37" fillId="32" borderId="25" applyNumberFormat="0" applyProtection="0">
      <alignment horizontal="center" vertical="top"/>
    </xf>
    <xf numFmtId="4" fontId="95" fillId="36" borderId="0" applyNumberFormat="0" applyProtection="0">
      <alignment horizontal="left" vertical="center"/>
    </xf>
    <xf numFmtId="4" fontId="96" fillId="35" borderId="25" applyNumberFormat="0" applyProtection="0">
      <alignment horizontal="right" vertical="center"/>
    </xf>
    <xf numFmtId="225" fontId="97" fillId="37" borderId="0">
      <protection locked="0"/>
    </xf>
    <xf numFmtId="0" fontId="32" fillId="0" borderId="0" applyNumberFormat="0" applyFill="0" applyBorder="0" applyAlignment="0" applyProtection="0">
      <alignment horizontal="center"/>
    </xf>
    <xf numFmtId="0" fontId="11" fillId="0" borderId="0"/>
    <xf numFmtId="0" fontId="98" fillId="0" borderId="0"/>
    <xf numFmtId="0" fontId="99" fillId="38" borderId="26" applyNumberFormat="0" applyProtection="0">
      <alignment horizontal="center" wrapText="1"/>
    </xf>
    <xf numFmtId="0" fontId="11" fillId="23" borderId="1" applyNumberFormat="0" applyFont="0" applyFill="0" applyAlignment="0" applyProtection="0"/>
    <xf numFmtId="4" fontId="11" fillId="23" borderId="1" applyFont="0" applyFill="0" applyAlignment="0" applyProtection="0"/>
    <xf numFmtId="40" fontId="100" fillId="0" borderId="0" applyBorder="0">
      <alignment horizontal="right"/>
    </xf>
    <xf numFmtId="0" fontId="101" fillId="0" borderId="27" applyNumberFormat="0" applyFill="0" applyAlignment="0" applyProtection="0"/>
    <xf numFmtId="49" fontId="11" fillId="0" borderId="0" applyFont="0" applyFill="0" applyBorder="0" applyAlignment="0" applyProtection="0"/>
    <xf numFmtId="49" fontId="37" fillId="0" borderId="0" applyFill="0" applyBorder="0" applyAlignment="0"/>
    <xf numFmtId="226" fontId="39" fillId="0" borderId="0" applyFill="0" applyBorder="0" applyAlignment="0"/>
    <xf numFmtId="227" fontId="39" fillId="0" borderId="0" applyFill="0" applyBorder="0" applyAlignment="0"/>
    <xf numFmtId="0" fontId="102" fillId="0" borderId="0" applyFill="0" applyBorder="0" applyProtection="0">
      <alignment horizontal="left" vertical="top"/>
    </xf>
    <xf numFmtId="0" fontId="103" fillId="0" borderId="0"/>
    <xf numFmtId="0" fontId="104" fillId="0" borderId="0"/>
    <xf numFmtId="0" fontId="105" fillId="0" borderId="0"/>
    <xf numFmtId="0" fontId="45" fillId="0" borderId="28" applyNumberFormat="0" applyFont="0" applyFill="0" applyAlignment="0" applyProtection="0"/>
    <xf numFmtId="228" fontId="106" fillId="0" borderId="0" applyFont="0" applyFill="0" applyBorder="0" applyAlignment="0" applyProtection="0"/>
    <xf numFmtId="229" fontId="106" fillId="0" borderId="0" applyFont="0" applyFill="0" applyBorder="0" applyAlignment="0" applyProtection="0"/>
    <xf numFmtId="0" fontId="107" fillId="11" borderId="29" applyNumberFormat="0" applyAlignment="0" applyProtection="0"/>
    <xf numFmtId="230" fontId="106" fillId="0" borderId="0" applyFont="0" applyFill="0" applyBorder="0" applyAlignment="0" applyProtection="0"/>
    <xf numFmtId="231" fontId="10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32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  <xf numFmtId="0" fontId="18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09" fillId="0" borderId="0"/>
    <xf numFmtId="38" fontId="1" fillId="0" borderId="0" applyFont="0" applyFill="0" applyBorder="0" applyAlignment="0" applyProtection="0"/>
    <xf numFmtId="233" fontId="79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0" fillId="0" borderId="0"/>
    <xf numFmtId="0" fontId="110" fillId="0" borderId="0">
      <alignment vertical="center"/>
    </xf>
    <xf numFmtId="0" fontId="111" fillId="0" borderId="0"/>
    <xf numFmtId="0" fontId="8" fillId="0" borderId="0"/>
    <xf numFmtId="0" fontId="11" fillId="0" borderId="0"/>
    <xf numFmtId="0" fontId="126" fillId="0" borderId="0"/>
    <xf numFmtId="0" fontId="60" fillId="0" borderId="0"/>
  </cellStyleXfs>
  <cellXfs count="263">
    <xf numFmtId="0" fontId="0" fillId="0" borderId="0" xfId="0"/>
    <xf numFmtId="0" fontId="2" fillId="0" borderId="0" xfId="1" applyFont="1" applyFill="1" applyProtection="1">
      <protection locked="0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4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5" applyFont="1" applyFill="1" applyProtection="1">
      <protection locked="0"/>
    </xf>
    <xf numFmtId="0" fontId="12" fillId="0" borderId="0" xfId="5" applyFont="1" applyFill="1" applyProtection="1"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5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2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49" fontId="12" fillId="0" borderId="3" xfId="1" applyNumberFormat="1" applyFont="1" applyBorder="1" applyAlignment="1">
      <alignment horizontal="center" vertical="center" wrapText="1"/>
    </xf>
    <xf numFmtId="49" fontId="11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2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0" fontId="118" fillId="0" borderId="0" xfId="0" applyFont="1" applyFill="1" applyProtection="1">
      <protection locked="0"/>
    </xf>
    <xf numFmtId="0" fontId="119" fillId="0" borderId="0" xfId="0" applyFont="1" applyFill="1" applyProtection="1">
      <protection locked="0"/>
    </xf>
    <xf numFmtId="3" fontId="9" fillId="39" borderId="4" xfId="0" applyNumberFormat="1" applyFont="1" applyFill="1" applyBorder="1" applyAlignment="1">
      <alignment horizontal="right" vertical="center" wrapText="1"/>
    </xf>
    <xf numFmtId="3" fontId="2" fillId="39" borderId="1" xfId="2" applyNumberFormat="1" applyFont="1" applyFill="1" applyBorder="1" applyProtection="1">
      <protection locked="0"/>
    </xf>
    <xf numFmtId="3" fontId="4" fillId="39" borderId="1" xfId="2" applyNumberFormat="1" applyFont="1" applyFill="1" applyBorder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5" fillId="0" borderId="0" xfId="466" applyFont="1" applyFill="1" applyProtection="1">
      <protection locked="0"/>
    </xf>
    <xf numFmtId="3" fontId="15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3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3" fontId="120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1" fillId="0" borderId="0" xfId="1" applyFont="1" applyProtection="1">
      <protection locked="0"/>
    </xf>
    <xf numFmtId="3" fontId="121" fillId="0" borderId="0" xfId="1" applyNumberFormat="1" applyFont="1" applyProtection="1">
      <protection locked="0"/>
    </xf>
    <xf numFmtId="3" fontId="121" fillId="0" borderId="0" xfId="1" applyNumberFormat="1" applyFont="1" applyFill="1" applyProtection="1">
      <protection locked="0"/>
    </xf>
    <xf numFmtId="3" fontId="12" fillId="0" borderId="1" xfId="445" applyNumberFormat="1" applyFont="1" applyFill="1" applyBorder="1" applyAlignment="1" applyProtection="1">
      <alignment horizontal="right"/>
      <protection locked="0"/>
    </xf>
    <xf numFmtId="3" fontId="12" fillId="0" borderId="1" xfId="445" applyNumberFormat="1" applyFont="1" applyBorder="1" applyAlignment="1" applyProtection="1">
      <alignment horizontal="right"/>
    </xf>
    <xf numFmtId="3" fontId="12" fillId="0" borderId="1" xfId="445" applyNumberFormat="1" applyFont="1" applyFill="1" applyBorder="1" applyAlignment="1" applyProtection="1">
      <alignment horizontal="right"/>
    </xf>
    <xf numFmtId="0" fontId="12" fillId="0" borderId="5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0" fontId="9" fillId="0" borderId="1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2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2" fillId="0" borderId="0" xfId="4" applyNumberFormat="1" applyFont="1" applyFill="1" applyProtection="1">
      <protection locked="0"/>
    </xf>
    <xf numFmtId="0" fontId="1" fillId="0" borderId="1" xfId="1" applyBorder="1" applyProtection="1">
      <protection locked="0"/>
    </xf>
    <xf numFmtId="3" fontId="12" fillId="0" borderId="1" xfId="1" applyNumberFormat="1" applyFont="1" applyBorder="1" applyAlignment="1" applyProtection="1">
      <alignment horizontal="right"/>
    </xf>
    <xf numFmtId="3" fontId="12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4" fillId="0" borderId="1" xfId="1" applyFont="1" applyBorder="1" applyProtection="1"/>
    <xf numFmtId="3" fontId="12" fillId="0" borderId="1" xfId="1" applyNumberFormat="1" applyFont="1" applyBorder="1" applyProtection="1">
      <protection locked="0"/>
    </xf>
    <xf numFmtId="3" fontId="12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2" fillId="0" borderId="1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Alignment="1" applyProtection="1">
      <alignment vertical="top" wrapText="1"/>
    </xf>
    <xf numFmtId="0" fontId="123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6" fillId="0" borderId="1" xfId="1" applyFont="1" applyBorder="1" applyAlignment="1" applyProtection="1">
      <alignment vertical="top" wrapText="1"/>
    </xf>
    <xf numFmtId="3" fontId="12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3" fillId="0" borderId="0" xfId="1" applyFont="1" applyFill="1" applyProtection="1">
      <protection locked="0"/>
    </xf>
    <xf numFmtId="0" fontId="13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3" fillId="39" borderId="0" xfId="1" applyFont="1" applyFill="1" applyAlignment="1">
      <alignment horizontal="justify" shrinkToFit="1"/>
    </xf>
    <xf numFmtId="0" fontId="2" fillId="39" borderId="0" xfId="1" applyFont="1" applyFill="1" applyProtection="1"/>
    <xf numFmtId="0" fontId="4" fillId="39" borderId="1" xfId="1" applyFont="1" applyFill="1" applyBorder="1" applyAlignment="1" applyProtection="1">
      <alignment horizontal="center" vertical="center" wrapText="1"/>
      <protection locked="0"/>
    </xf>
    <xf numFmtId="0" fontId="7" fillId="39" borderId="1" xfId="1" applyFont="1" applyFill="1" applyBorder="1" applyAlignment="1" applyProtection="1">
      <alignment horizontal="center"/>
      <protection locked="0"/>
    </xf>
    <xf numFmtId="166" fontId="2" fillId="39" borderId="1" xfId="2" applyNumberFormat="1" applyFont="1" applyFill="1" applyBorder="1" applyProtection="1">
      <protection locked="0"/>
    </xf>
    <xf numFmtId="0" fontId="2" fillId="39" borderId="1" xfId="1" applyFont="1" applyFill="1" applyBorder="1" applyProtection="1">
      <protection locked="0"/>
    </xf>
    <xf numFmtId="0" fontId="13" fillId="39" borderId="0" xfId="0" applyFont="1" applyFill="1" applyProtection="1">
      <protection locked="0"/>
    </xf>
    <xf numFmtId="0" fontId="15" fillId="39" borderId="0" xfId="0" applyFont="1" applyFill="1" applyProtection="1">
      <protection locked="0"/>
    </xf>
    <xf numFmtId="0" fontId="4" fillId="39" borderId="0" xfId="0" applyFont="1" applyFill="1" applyProtection="1">
      <protection locked="0"/>
    </xf>
    <xf numFmtId="3" fontId="15" fillId="39" borderId="0" xfId="0" applyNumberFormat="1" applyFont="1" applyFill="1" applyProtection="1">
      <protection locked="0"/>
    </xf>
    <xf numFmtId="0" fontId="4" fillId="39" borderId="0" xfId="1" applyFont="1" applyFill="1" applyProtection="1">
      <protection locked="0"/>
    </xf>
    <xf numFmtId="0" fontId="2" fillId="39" borderId="0" xfId="1" applyFont="1" applyFill="1" applyProtection="1">
      <protection locked="0"/>
    </xf>
    <xf numFmtId="3" fontId="4" fillId="0" borderId="1" xfId="1" applyNumberFormat="1" applyFont="1" applyBorder="1" applyAlignment="1" applyProtection="1">
      <alignment horizontal="right"/>
    </xf>
    <xf numFmtId="3" fontId="124" fillId="0" borderId="1" xfId="0" applyNumberFormat="1" applyFont="1" applyFill="1" applyBorder="1" applyAlignment="1" applyProtection="1">
      <alignment horizontal="right" vertical="center"/>
      <protection locked="0"/>
    </xf>
    <xf numFmtId="0" fontId="117" fillId="0" borderId="0" xfId="1" applyNumberFormat="1" applyFont="1" applyBorder="1" applyAlignment="1">
      <alignment vertical="center" wrapText="1"/>
    </xf>
    <xf numFmtId="0" fontId="113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Protection="1">
      <protection locked="0"/>
    </xf>
    <xf numFmtId="3" fontId="12" fillId="0" borderId="1" xfId="1" applyNumberFormat="1" applyFont="1" applyBorder="1" applyAlignment="1" applyProtection="1">
      <alignment horizontal="right" wrapText="1"/>
      <protection locked="0"/>
    </xf>
    <xf numFmtId="3" fontId="12" fillId="39" borderId="1" xfId="443" applyNumberFormat="1" applyFont="1" applyFill="1" applyBorder="1" applyAlignment="1" applyProtection="1">
      <alignment horizontal="right"/>
      <protection locked="0"/>
    </xf>
    <xf numFmtId="3" fontId="12" fillId="39" borderId="1" xfId="1" applyNumberFormat="1" applyFont="1" applyFill="1" applyBorder="1" applyAlignment="1" applyProtection="1">
      <alignment horizontal="right"/>
      <protection locked="0"/>
    </xf>
    <xf numFmtId="3" fontId="4" fillId="39" borderId="4" xfId="0" applyNumberFormat="1" applyFont="1" applyFill="1" applyBorder="1" applyAlignment="1">
      <alignment horizontal="right" vertical="center" wrapText="1"/>
    </xf>
    <xf numFmtId="3" fontId="2" fillId="23" borderId="1" xfId="1" applyNumberFormat="1" applyFont="1" applyFill="1" applyBorder="1" applyAlignment="1" applyProtection="1">
      <alignment horizontal="right" vertical="center" wrapText="1"/>
      <protection locked="0"/>
    </xf>
    <xf numFmtId="3" fontId="125" fillId="0" borderId="4" xfId="0" applyNumberFormat="1" applyFont="1" applyBorder="1" applyAlignment="1">
      <alignment horizontal="right" vertical="center" wrapText="1"/>
    </xf>
    <xf numFmtId="0" fontId="2" fillId="39" borderId="1" xfId="1" applyFont="1" applyFill="1" applyBorder="1" applyAlignment="1">
      <alignment horizontal="left"/>
    </xf>
    <xf numFmtId="3" fontId="4" fillId="39" borderId="1" xfId="1" applyNumberFormat="1" applyFont="1" applyFill="1" applyBorder="1" applyProtection="1"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/>
    <xf numFmtId="4" fontId="9" fillId="0" borderId="0" xfId="1" applyNumberFormat="1" applyFont="1" applyAlignment="1">
      <alignment horizontal="left"/>
    </xf>
    <xf numFmtId="4" fontId="0" fillId="0" borderId="0" xfId="0" applyNumberFormat="1" applyFill="1" applyProtection="1">
      <protection locked="0"/>
    </xf>
    <xf numFmtId="3" fontId="4" fillId="0" borderId="0" xfId="1" applyNumberFormat="1" applyFont="1" applyBorder="1" applyAlignment="1">
      <alignment horizontal="right" vertical="center" wrapText="1"/>
    </xf>
    <xf numFmtId="3" fontId="12" fillId="0" borderId="0" xfId="1" applyNumberFormat="1" applyFont="1" applyBorder="1" applyAlignment="1">
      <alignment horizontal="right" vertical="center" wrapText="1"/>
    </xf>
    <xf numFmtId="49" fontId="9" fillId="0" borderId="0" xfId="1" applyNumberFormat="1" applyFont="1" applyFill="1"/>
    <xf numFmtId="3" fontId="4" fillId="0" borderId="1" xfId="1" applyNumberFormat="1" applyFont="1" applyBorder="1"/>
    <xf numFmtId="49" fontId="9" fillId="0" borderId="1" xfId="1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3" fontId="9" fillId="0" borderId="1" xfId="466" applyNumberFormat="1" applyFont="1" applyFill="1" applyBorder="1" applyAlignment="1" applyProtection="1">
      <alignment horizontal="right"/>
      <protection locked="0"/>
    </xf>
    <xf numFmtId="0" fontId="113" fillId="0" borderId="1" xfId="1" applyNumberFormat="1" applyFont="1" applyBorder="1" applyAlignment="1">
      <alignment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Protection="1">
      <protection locked="0"/>
    </xf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39" borderId="1" xfId="1" applyNumberFormat="1" applyFont="1" applyFill="1" applyBorder="1"/>
    <xf numFmtId="49" fontId="4" fillId="0" borderId="1" xfId="1" applyNumberFormat="1" applyFont="1" applyBorder="1" applyAlignment="1">
      <alignment horizontal="center"/>
    </xf>
    <xf numFmtId="0" fontId="127" fillId="0" borderId="1" xfId="445" applyFont="1" applyBorder="1" applyAlignment="1">
      <alignment wrapText="1"/>
    </xf>
    <xf numFmtId="3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top" wrapText="1"/>
    </xf>
    <xf numFmtId="3" fontId="2" fillId="0" borderId="40" xfId="1" applyNumberFormat="1" applyFont="1" applyBorder="1" applyAlignment="1" applyProtection="1">
      <alignment horizontal="center" vertical="center" wrapText="1"/>
      <protection locked="0"/>
    </xf>
    <xf numFmtId="3" fontId="2" fillId="0" borderId="1" xfId="445" applyNumberFormat="1" applyFont="1" applyFill="1" applyBorder="1" applyAlignment="1" applyProtection="1">
      <alignment horizontal="right"/>
    </xf>
    <xf numFmtId="3" fontId="9" fillId="0" borderId="40" xfId="1" applyNumberFormat="1" applyFont="1" applyBorder="1" applyAlignment="1" applyProtection="1">
      <alignment horizontal="center" vertical="center" wrapText="1"/>
      <protection locked="0"/>
    </xf>
    <xf numFmtId="3" fontId="9" fillId="0" borderId="41" xfId="1" applyNumberFormat="1" applyFont="1" applyBorder="1" applyAlignment="1" applyProtection="1">
      <alignment horizontal="center" vertical="center" wrapText="1"/>
      <protection locked="0"/>
    </xf>
    <xf numFmtId="3" fontId="9" fillId="0" borderId="39" xfId="1" applyNumberFormat="1" applyFont="1" applyBorder="1" applyAlignment="1" applyProtection="1">
      <alignment horizontal="center" vertical="center" wrapText="1"/>
      <protection locked="0"/>
    </xf>
    <xf numFmtId="3" fontId="4" fillId="0" borderId="40" xfId="1" applyNumberFormat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top" wrapText="1"/>
    </xf>
    <xf numFmtId="3" fontId="4" fillId="0" borderId="1" xfId="445" applyNumberFormat="1" applyFont="1" applyFill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wrapText="1"/>
    </xf>
    <xf numFmtId="3" fontId="2" fillId="0" borderId="1" xfId="445" applyNumberFormat="1" applyFont="1" applyBorder="1" applyAlignment="1" applyProtection="1">
      <alignment horizontal="right"/>
    </xf>
    <xf numFmtId="0" fontId="119" fillId="0" borderId="1" xfId="445" applyFont="1" applyBorder="1" applyAlignment="1">
      <alignment wrapText="1"/>
    </xf>
    <xf numFmtId="3" fontId="4" fillId="0" borderId="1" xfId="445" applyNumberFormat="1" applyFont="1" applyBorder="1" applyAlignment="1" applyProtection="1">
      <alignment horizontal="right"/>
      <protection locked="0"/>
    </xf>
    <xf numFmtId="3" fontId="2" fillId="0" borderId="4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wrapText="1"/>
    </xf>
    <xf numFmtId="0" fontId="4" fillId="0" borderId="1" xfId="1" applyFont="1" applyBorder="1" applyAlignment="1" applyProtection="1">
      <alignment vertical="top" wrapText="1"/>
    </xf>
    <xf numFmtId="3" fontId="4" fillId="0" borderId="39" xfId="1" applyNumberFormat="1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Fill="1" applyProtection="1">
      <protection locked="0"/>
    </xf>
    <xf numFmtId="3" fontId="12" fillId="39" borderId="1" xfId="1" applyNumberFormat="1" applyFont="1" applyFill="1" applyBorder="1" applyAlignment="1">
      <alignment horizontal="right" vertical="center" wrapText="1"/>
    </xf>
    <xf numFmtId="3" fontId="125" fillId="0" borderId="1" xfId="469" applyNumberFormat="1" applyFont="1" applyBorder="1" applyAlignment="1">
      <alignment horizontal="right" vertical="center" wrapText="1"/>
    </xf>
    <xf numFmtId="0" fontId="9" fillId="0" borderId="1" xfId="1" applyFont="1" applyBorder="1" applyAlignment="1" applyProtection="1">
      <alignment horizontal="justify" vertical="top" wrapText="1"/>
    </xf>
    <xf numFmtId="3" fontId="9" fillId="39" borderId="1" xfId="445" applyNumberFormat="1" applyFont="1" applyFill="1" applyBorder="1" applyAlignment="1" applyProtection="1">
      <alignment horizontal="right"/>
      <protection locked="0"/>
    </xf>
    <xf numFmtId="3" fontId="2" fillId="39" borderId="1" xfId="1" applyNumberFormat="1" applyFont="1" applyFill="1" applyBorder="1" applyAlignment="1" applyProtection="1">
      <alignment horizontal="right"/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49" fontId="112" fillId="0" borderId="30" xfId="1" applyNumberFormat="1" applyFont="1" applyBorder="1" applyAlignment="1">
      <alignment horizontal="right" wrapText="1"/>
    </xf>
    <xf numFmtId="0" fontId="12" fillId="0" borderId="0" xfId="1" applyNumberFormat="1" applyFont="1" applyAlignment="1">
      <alignment horizontal="center" vertical="center" wrapText="1"/>
    </xf>
    <xf numFmtId="49" fontId="112" fillId="0" borderId="0" xfId="1" applyNumberFormat="1" applyFont="1" applyAlignment="1">
      <alignment horizontal="center" wrapText="1"/>
    </xf>
    <xf numFmtId="0" fontId="115" fillId="0" borderId="31" xfId="1" applyNumberFormat="1" applyFont="1" applyBorder="1" applyAlignment="1">
      <alignment vertical="center" wrapText="1"/>
    </xf>
    <xf numFmtId="0" fontId="115" fillId="0" borderId="32" xfId="1" applyNumberFormat="1" applyFont="1" applyBorder="1" applyAlignment="1">
      <alignment vertical="center" wrapText="1"/>
    </xf>
    <xf numFmtId="0" fontId="115" fillId="0" borderId="33" xfId="1" applyNumberFormat="1" applyFont="1" applyBorder="1" applyAlignment="1">
      <alignment vertical="center" wrapText="1"/>
    </xf>
    <xf numFmtId="49" fontId="113" fillId="0" borderId="31" xfId="1" applyNumberFormat="1" applyFont="1" applyBorder="1" applyAlignment="1">
      <alignment horizontal="center" vertical="center" wrapText="1"/>
    </xf>
    <xf numFmtId="49" fontId="113" fillId="0" borderId="32" xfId="1" applyNumberFormat="1" applyFont="1" applyBorder="1" applyAlignment="1">
      <alignment horizontal="center" vertical="center" wrapText="1"/>
    </xf>
    <xf numFmtId="49" fontId="113" fillId="0" borderId="33" xfId="1" applyNumberFormat="1" applyFont="1" applyBorder="1" applyAlignment="1">
      <alignment horizontal="center" vertical="center" wrapText="1"/>
    </xf>
    <xf numFmtId="49" fontId="114" fillId="0" borderId="31" xfId="1" applyNumberFormat="1" applyFont="1" applyBorder="1" applyAlignment="1">
      <alignment horizontal="center" vertical="top" wrapText="1"/>
    </xf>
    <xf numFmtId="49" fontId="114" fillId="0" borderId="32" xfId="1" applyNumberFormat="1" applyFont="1" applyBorder="1" applyAlignment="1">
      <alignment horizontal="center" vertical="top" wrapText="1"/>
    </xf>
    <xf numFmtId="49" fontId="114" fillId="0" borderId="33" xfId="1" applyNumberFormat="1" applyFont="1" applyBorder="1" applyAlignment="1">
      <alignment horizontal="center" vertical="top" wrapText="1"/>
    </xf>
    <xf numFmtId="0" fontId="113" fillId="0" borderId="31" xfId="1" applyNumberFormat="1" applyFont="1" applyBorder="1" applyAlignment="1">
      <alignment vertical="center" wrapText="1"/>
    </xf>
    <xf numFmtId="0" fontId="113" fillId="0" borderId="32" xfId="1" applyNumberFormat="1" applyFont="1" applyBorder="1" applyAlignment="1">
      <alignment vertical="center" wrapText="1"/>
    </xf>
    <xf numFmtId="0" fontId="113" fillId="0" borderId="33" xfId="1" applyNumberFormat="1" applyFont="1" applyBorder="1" applyAlignment="1">
      <alignment vertical="center" wrapText="1"/>
    </xf>
    <xf numFmtId="0" fontId="115" fillId="0" borderId="31" xfId="1" applyNumberFormat="1" applyFont="1" applyBorder="1" applyAlignment="1">
      <alignment horizontal="left" vertical="center" wrapText="1"/>
    </xf>
    <xf numFmtId="0" fontId="115" fillId="0" borderId="32" xfId="1" applyNumberFormat="1" applyFont="1" applyBorder="1" applyAlignment="1">
      <alignment horizontal="left" vertical="center" wrapText="1"/>
    </xf>
    <xf numFmtId="0" fontId="115" fillId="0" borderId="33" xfId="1" applyNumberFormat="1" applyFont="1" applyBorder="1" applyAlignment="1">
      <alignment horizontal="left" vertical="center" wrapText="1"/>
    </xf>
    <xf numFmtId="0" fontId="113" fillId="0" borderId="31" xfId="1" applyNumberFormat="1" applyFont="1" applyBorder="1" applyAlignment="1">
      <alignment horizontal="left" vertical="center" wrapText="1"/>
    </xf>
    <xf numFmtId="0" fontId="113" fillId="0" borderId="32" xfId="1" applyNumberFormat="1" applyFont="1" applyBorder="1" applyAlignment="1">
      <alignment horizontal="left" vertical="center" wrapText="1"/>
    </xf>
    <xf numFmtId="0" fontId="113" fillId="0" borderId="33" xfId="1" applyNumberFormat="1" applyFont="1" applyBorder="1" applyAlignment="1">
      <alignment horizontal="left" vertical="center" wrapText="1"/>
    </xf>
    <xf numFmtId="0" fontId="115" fillId="0" borderId="34" xfId="1" applyNumberFormat="1" applyFont="1" applyBorder="1" applyAlignment="1">
      <alignment vertical="center" wrapText="1"/>
    </xf>
    <xf numFmtId="0" fontId="115" fillId="0" borderId="35" xfId="1" applyNumberFormat="1" applyFont="1" applyBorder="1" applyAlignment="1">
      <alignment vertical="center" wrapText="1"/>
    </xf>
    <xf numFmtId="0" fontId="115" fillId="0" borderId="36" xfId="1" applyNumberFormat="1" applyFont="1" applyBorder="1" applyAlignment="1">
      <alignment vertical="center" wrapText="1"/>
    </xf>
    <xf numFmtId="0" fontId="117" fillId="0" borderId="1" xfId="1" applyNumberFormat="1" applyFont="1" applyBorder="1" applyAlignment="1">
      <alignment vertical="center" wrapText="1"/>
    </xf>
    <xf numFmtId="0" fontId="115" fillId="0" borderId="46" xfId="1" applyNumberFormat="1" applyFont="1" applyBorder="1" applyAlignment="1">
      <alignment vertical="center" wrapText="1"/>
    </xf>
    <xf numFmtId="0" fontId="115" fillId="0" borderId="47" xfId="1" applyNumberFormat="1" applyFont="1" applyBorder="1" applyAlignment="1">
      <alignment vertical="center" wrapText="1"/>
    </xf>
    <xf numFmtId="0" fontId="115" fillId="0" borderId="48" xfId="1" applyNumberFormat="1" applyFont="1" applyBorder="1" applyAlignment="1">
      <alignment vertical="center" wrapText="1"/>
    </xf>
    <xf numFmtId="0" fontId="113" fillId="0" borderId="1" xfId="1" applyNumberFormat="1" applyFont="1" applyBorder="1" applyAlignment="1">
      <alignment vertical="center" wrapText="1"/>
    </xf>
    <xf numFmtId="0" fontId="113" fillId="0" borderId="49" xfId="1" applyNumberFormat="1" applyFont="1" applyBorder="1" applyAlignment="1">
      <alignment horizontal="center" vertical="center" wrapText="1"/>
    </xf>
    <xf numFmtId="0" fontId="113" fillId="0" borderId="44" xfId="1" applyNumberFormat="1" applyFont="1" applyBorder="1" applyAlignment="1">
      <alignment horizontal="center" vertical="center" wrapText="1"/>
    </xf>
    <xf numFmtId="0" fontId="113" fillId="0" borderId="45" xfId="1" applyNumberFormat="1" applyFont="1" applyBorder="1" applyAlignment="1">
      <alignment horizontal="center" vertical="center" wrapText="1"/>
    </xf>
    <xf numFmtId="0" fontId="117" fillId="0" borderId="34" xfId="1" applyNumberFormat="1" applyFont="1" applyBorder="1" applyAlignment="1">
      <alignment vertical="center" wrapText="1"/>
    </xf>
    <xf numFmtId="0" fontId="117" fillId="0" borderId="35" xfId="1" applyNumberFormat="1" applyFont="1" applyBorder="1" applyAlignment="1">
      <alignment vertical="center" wrapText="1"/>
    </xf>
    <xf numFmtId="0" fontId="117" fillId="0" borderId="36" xfId="1" applyNumberFormat="1" applyFont="1" applyBorder="1" applyAlignment="1">
      <alignment vertical="center" wrapText="1"/>
    </xf>
    <xf numFmtId="0" fontId="115" fillId="0" borderId="34" xfId="1" applyNumberFormat="1" applyFont="1" applyFill="1" applyBorder="1" applyAlignment="1">
      <alignment vertical="center" wrapText="1"/>
    </xf>
    <xf numFmtId="0" fontId="115" fillId="0" borderId="35" xfId="1" applyNumberFormat="1" applyFont="1" applyFill="1" applyBorder="1" applyAlignment="1">
      <alignment vertical="center" wrapText="1"/>
    </xf>
    <xf numFmtId="0" fontId="115" fillId="0" borderId="36" xfId="1" applyNumberFormat="1" applyFont="1" applyFill="1" applyBorder="1" applyAlignment="1">
      <alignment vertical="center" wrapText="1"/>
    </xf>
    <xf numFmtId="0" fontId="1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12" fillId="0" borderId="0" xfId="1" applyFont="1" applyFill="1" applyAlignment="1" applyProtection="1">
      <alignment horizontal="center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70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10" xfId="468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23" xfId="469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  <sheetName val="Saisie obligatoire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/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/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105142.39477539063</v>
          </cell>
          <cell r="E170">
            <v>102618.24096679688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3928.7683715820313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/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/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/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/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/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/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C5">
            <v>1810221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C6">
            <v>3.3592124723334886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C7">
            <v>195506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Tonnes of Ore</v>
          </cell>
          <cell r="C13">
            <v>4.6520000000000001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A14"/>
          <cell r="B14" t="str">
            <v>Grade (g/t)</v>
          </cell>
          <cell r="C14">
            <v>72701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A15" t="str">
            <v>Management Fees</v>
          </cell>
          <cell r="B15" t="str">
            <v>Ounces</v>
          </cell>
          <cell r="C15">
            <v>0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/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Budget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BCM of Ice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BCM of Waste</v>
          </cell>
          <cell r="C20">
            <v>0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C23">
            <v>39774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A24" t="str">
            <v>TOTAL CASH COSTS</v>
          </cell>
          <cell r="B24" t="str">
            <v>Tonnes of Low Grade Ore</v>
          </cell>
          <cell r="C24">
            <v>1.3442671624679439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C25">
            <v>1719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Production Data: Mining</v>
          </cell>
          <cell r="C30">
            <v>71984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A31" t="str">
            <v>Ounces Poured</v>
          </cell>
          <cell r="B31" t="str">
            <v>Forecast</v>
          </cell>
          <cell r="C31">
            <v>0.82340000000000002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A32" t="str">
            <v>Ounces Sold</v>
          </cell>
          <cell r="B32" t="str">
            <v>BCM of Ice</v>
          </cell>
          <cell r="C32">
            <v>59274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C33">
            <v>18252.23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A34" t="str">
            <v>TOTAL CASH OPER. COST/Oz.</v>
          </cell>
          <cell r="B34" t="str">
            <v>BCM of Low Grade Ore</v>
          </cell>
          <cell r="C34">
            <v>16690.919999999998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C35">
            <v>0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A36" t="str">
            <v>TOTAL CASH COST/Oz.</v>
          </cell>
          <cell r="B36" t="str">
            <v>Tonnes of Ice</v>
          </cell>
          <cell r="C36">
            <v>60835.31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C37">
            <v>0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A38" t="str">
            <v>TOTAL  COST/Oz.</v>
          </cell>
          <cell r="B38" t="str">
            <v>Tonnes of Low Grade Ore</v>
          </cell>
          <cell r="C38">
            <v>60835.31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C41">
            <v>1831097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Tonnes of Ore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 Extracted</v>
          </cell>
          <cell r="C50">
            <v>79790.269637564386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Production Data: Milling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  <cell r="C56">
            <v>41174.437999999995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Ounces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Recovery %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Ounces Extracted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Ounces Poured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/>
          <cell r="H73"/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/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Broken Ore Ounces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In - Circuit Ounces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A78"/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A14"/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A15" t="str">
            <v>Management Fees</v>
          </cell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/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A24" t="str">
            <v>TOTAL CASH COSTS</v>
          </cell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A28"/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A31" t="str">
            <v>Ounces Poured</v>
          </cell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A32" t="str">
            <v>Ounces Sold</v>
          </cell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A33" t="str">
            <v>Budgeted Poured Ounces</v>
          </cell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A34" t="str">
            <v>TOTAL CASH OPER. COST/Oz.</v>
          </cell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A35" t="str">
            <v>Cash Cost/Oz.</v>
          </cell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TOTAL CASH COST/Oz.</v>
          </cell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A37" t="str">
            <v>Budgeted Cash Op. Cost/Oz</v>
          </cell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TOTAL  COST/Oz.</v>
          </cell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Refinery/Sales Adj. FG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Shipment 134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Shipment 135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Shipment 136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Shipment 137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/>
          <cell r="H73"/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/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Shipment 141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Shipment 142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A78"/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/>
          <cell r="H12"/>
          <cell r="K12"/>
          <cell r="N12"/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/>
          <cell r="E14"/>
          <cell r="H14"/>
          <cell r="K14"/>
          <cell r="N14"/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/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8">
          <cell r="A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/>
          <cell r="D37">
            <v>500.93907058321133</v>
          </cell>
          <cell r="E37">
            <v>381.16198749320284</v>
          </cell>
          <cell r="F37"/>
          <cell r="G37">
            <v>0</v>
          </cell>
          <cell r="H37">
            <v>0</v>
          </cell>
          <cell r="I37"/>
          <cell r="J37">
            <v>0</v>
          </cell>
          <cell r="K37">
            <v>0</v>
          </cell>
          <cell r="L37"/>
          <cell r="M37">
            <v>0</v>
          </cell>
          <cell r="N37">
            <v>0</v>
          </cell>
          <cell r="O37"/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/>
          <cell r="H73"/>
          <cell r="K73"/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/>
          <cell r="E75"/>
          <cell r="H75"/>
          <cell r="K75"/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/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/>
          <cell r="F98"/>
          <cell r="I98"/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G7" t="str">
            <v>Year To Date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 t="str">
            <v>Total Site Costs</v>
          </cell>
          <cell r="B13">
            <v>0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 t="str">
            <v>Management Fees</v>
          </cell>
          <cell r="B15">
            <v>0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B16">
            <v>0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 t="str">
            <v>Total Cash Operation Costs</v>
          </cell>
          <cell r="B18">
            <v>0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 t="str">
            <v>Other Income/Expense</v>
          </cell>
          <cell r="B20">
            <v>0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B21" t="e">
            <v>#REF!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B22">
            <v>0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 t="str">
            <v>Total Cash Costs</v>
          </cell>
          <cell r="B24">
            <v>0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 t="str">
            <v>Financing Costs</v>
          </cell>
          <cell r="B26">
            <v>0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B27">
            <v>0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B28">
            <v>0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B29">
            <v>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str">
            <v>Ounces Poured</v>
          </cell>
          <cell r="B32" t="e">
            <v>#REF!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B33" t="e">
            <v>#REF!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B34" t="e">
            <v>#REF!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B35" t="e">
            <v>#REF!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5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/>
          <cell r="F45"/>
          <cell r="G45"/>
          <cell r="H45"/>
          <cell r="I45"/>
          <cell r="J45"/>
          <cell r="K45"/>
          <cell r="L45"/>
          <cell r="M45"/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/>
          <cell r="F99"/>
          <cell r="G99"/>
          <cell r="H99"/>
          <cell r="I99"/>
          <cell r="J99"/>
          <cell r="K99"/>
          <cell r="L99"/>
          <cell r="M99"/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/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/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/>
          <cell r="G3"/>
          <cell r="H3"/>
          <cell r="I3"/>
          <cell r="J3"/>
          <cell r="K3"/>
          <cell r="L3"/>
          <cell r="M3"/>
          <cell r="N3"/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/>
          <cell r="G46"/>
          <cell r="H46"/>
          <cell r="I46"/>
          <cell r="J46"/>
          <cell r="K46"/>
          <cell r="L46"/>
          <cell r="M46"/>
          <cell r="N46"/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/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/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105142.39477539063</v>
          </cell>
          <cell r="E170">
            <v>102618.24096679688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3928.7683715820313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/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/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/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/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/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/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  <sheetName val="п 15"/>
      <sheetName val="ДопКПрочимФинАктивам"/>
      <sheetName val="Sched 11-ACTUALS"/>
      <sheetName val="Comps"/>
      <sheetName val="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/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  <sheetName val="дата"/>
      <sheetName val="B-4"/>
      <sheetName val="Comp equip"/>
      <sheetName val="Mach &amp; equip"/>
      <sheetName val="MV"/>
      <sheetName val="Freezers"/>
      <sheetName val="total receipt"/>
    </sheetNames>
    <sheetDataSet>
      <sheetData sheetId="0">
        <row r="27">
          <cell r="B27" t="str">
            <v>Negative amounts per transactions “Repo”</v>
          </cell>
        </row>
      </sheetData>
      <sheetData sheetId="1">
        <row r="27">
          <cell r="B27" t="str">
            <v>Negative amounts per transactions “Repo”</v>
          </cell>
        </row>
      </sheetData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Справочник"/>
      <sheetName val="ЯНВАРЬ"/>
      <sheetName val="Транс 03"/>
      <sheetName val="Транс 02"/>
      <sheetName val="Trial Balance"/>
      <sheetName val="gaeshpetco"/>
      <sheetName val="SMSTemp"/>
      <sheetName val="Параметры"/>
      <sheetName val="name"/>
      <sheetName val="Standin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XLR_NoRangeSheet"/>
      <sheetName val="Index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Chart"/>
      <sheetName val="КР з.ч"/>
      <sheetName val="Summary of Misstatements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Gesamt LI-Klassifizierung"/>
      <sheetName val="ISIN_TRADER"/>
      <sheetName val="Info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Статьи"/>
      <sheetName val="Store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список необх. инфо."/>
      <sheetName val="ОС"/>
      <sheetName val="A 10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  <sheetName val="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Intercompany transactions"/>
      <sheetName val="1450"/>
      <sheetName val="Tickmarks"/>
      <sheetName val="Бонды стр.341"/>
      <sheetName val="Criterion Range"/>
      <sheetName val="курсы"/>
      <sheetName val="OS"/>
      <sheetName val="Добыча нефти4"/>
      <sheetName val="Предпр"/>
      <sheetName val="ЦентрЗатр"/>
      <sheetName val="ЕдИзм"/>
      <sheetName val="аккредитивы"/>
      <sheetName val="из сем"/>
      <sheetName val="definitions"/>
      <sheetName val="33. Tran. and selling expenses"/>
      <sheetName val="Счет-ф"/>
      <sheetName val="D2 DCF"/>
      <sheetName val="бартер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A1">
            <v>0</v>
          </cell>
        </row>
      </sheetData>
      <sheetData sheetId="62">
        <row r="1">
          <cell r="A1">
            <v>0</v>
          </cell>
        </row>
      </sheetData>
      <sheetData sheetId="63">
        <row r="1">
          <cell r="A1">
            <v>0</v>
          </cell>
        </row>
      </sheetData>
      <sheetData sheetId="64">
        <row r="1">
          <cell r="A1">
            <v>0</v>
          </cell>
        </row>
      </sheetData>
      <sheetData sheetId="65"/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/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/>
      <sheetData sheetId="72"/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/>
      <sheetData sheetId="76"/>
      <sheetData sheetId="77">
        <row r="1">
          <cell r="A1">
            <v>0</v>
          </cell>
        </row>
      </sheetData>
      <sheetData sheetId="78"/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/>
      <sheetData sheetId="82"/>
      <sheetData sheetId="83">
        <row r="1">
          <cell r="A1">
            <v>0</v>
          </cell>
        </row>
      </sheetData>
      <sheetData sheetId="84"/>
      <sheetData sheetId="85"/>
      <sheetData sheetId="86"/>
      <sheetData sheetId="87"/>
      <sheetData sheetId="88"/>
      <sheetData sheetId="89">
        <row r="1">
          <cell r="A1">
            <v>0</v>
          </cell>
        </row>
      </sheetData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Дт-К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/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/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закрытия,тенге</v>
          </cell>
          <cell r="C1" t="str">
            <v>Средневзвешенный курс</v>
          </cell>
          <cell r="D1" t="str">
            <v>Объем, тыс.единиц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>Объем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  <sheetName val="1кв. "/>
      <sheetName val="2кв.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Св план инвес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  <sheetName val="расчет зарплаты"/>
      <sheetName val="Март"/>
      <sheetName val="Сентябрь"/>
      <sheetName val="Квартал"/>
      <sheetName val="Январь"/>
      <sheetName val="Декабрь"/>
      <sheetName val="Ноябрь"/>
      <sheetName val="факт 2005 г."/>
      <sheetName val="ОборБалФормОтч"/>
      <sheetName val="ТитулЛистОтч"/>
      <sheetName val="TS"/>
      <sheetName val="Данные"/>
      <sheetName val="Москва"/>
      <sheetName val="Общий"/>
      <sheetName val="Anlagevermögen"/>
      <sheetName val="ТЭП старая"/>
      <sheetName val="Rollforward"/>
      <sheetName val="P&amp;L"/>
      <sheetName val="Provisions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  <sheetName val="ДДСАБ_09_02_ЮФ"/>
      <sheetName val="Р_35"/>
      <sheetName val="Р_34"/>
      <sheetName val="Закуп"/>
      <sheetName val="Р_27"/>
      <sheetName val="План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8">
          <cell r="C58">
            <v>1459655.7900000066</v>
          </cell>
        </row>
      </sheetData>
      <sheetData sheetId="18" refreshError="1">
        <row r="10">
          <cell r="C10">
            <v>28406.03</v>
          </cell>
        </row>
        <row r="58">
          <cell r="C58">
            <v>1459655.7900000066</v>
          </cell>
        </row>
      </sheetData>
      <sheetData sheetId="19">
        <row r="37">
          <cell r="C37">
            <v>33116.110000000102</v>
          </cell>
        </row>
      </sheetData>
      <sheetData sheetId="20" refreshError="1">
        <row r="10">
          <cell r="C10">
            <v>677461.46</v>
          </cell>
        </row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0">
          <cell r="C10">
            <v>28406.03</v>
          </cell>
        </row>
      </sheetData>
      <sheetData sheetId="52">
        <row r="10">
          <cell r="C10">
            <v>677461.46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  <row r="42">
          <cell r="A42" t="str">
            <v>1741</v>
          </cell>
          <cell r="B42">
            <v>7130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  <sheetName val="I. Прогноз доходов"/>
      <sheetName val="2003 (215862 тн)"/>
      <sheetName val="UPDATE"/>
      <sheetName val="KAPAK"/>
      <sheetName val="YÖNETİCİ ÖZETİ"/>
      <sheetName val="YÖN ÖZET DATA"/>
      <sheetName val="yk2A-GEL.TAB."/>
      <sheetName val="AYLIK"/>
      <sheetName val="KUMULATIF"/>
      <sheetName val="YARATILAN FON"/>
      <sheetName val="SATIŞ VERGİ İSK"/>
      <sheetName val="SATIŞ LİTRE"/>
      <sheetName val="KONSOLIDE"/>
      <sheetName val="AEFES"/>
      <sheetName val="EFPA"/>
      <sheetName val="TARBES"/>
      <sheetName val="DEĞERLEME"/>
      <sheetName val="IHRACAT"/>
      <sheetName val="AMORT K.TAZM"/>
      <sheetName val="DİĞER GEL.GİD."/>
      <sheetName val="GRUPİÇİ FAİZ GİD."/>
      <sheetName val="KREDİ FAİZ-REEL FAİZ"/>
      <sheetName val="GRUPİÇİ KİRA GEL."/>
      <sheetName val="TL GELIR TAB"/>
      <sheetName val="TL F.Y. DATA"/>
      <sheetName val="TL G.Y. DATA"/>
      <sheetName val="TL B.Y. DATA"/>
      <sheetName val="G.Y. AYLIK"/>
      <sheetName val="G.Y. KÜM"/>
      <sheetName val="B.Y. AYLIK"/>
      <sheetName val="B.Y. KÜM"/>
      <sheetName val="R.B.Y. AYLIK"/>
      <sheetName val="R.B.Y. KÜM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depreciation testing"/>
      <sheetName val="N-200.1"/>
      <sheetName val="N-500.1"/>
      <sheetName val="тариф"/>
      <sheetName val="#REF!"/>
      <sheetName val="\USER\MANAT\CREDITY\REGION\ARHI"/>
      <sheetName val="PV-date"/>
      <sheetName val="8210.09"/>
      <sheetName val="ОС и ИН (120)"/>
      <sheetName val="технический-НЕ УДАЛЯТЬ"/>
      <sheetName val="_USER_MANAT_CREDITY_REGION_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8"/>
  <sheetViews>
    <sheetView tabSelected="1" zoomScale="80" zoomScaleNormal="80" zoomScaleSheetLayoutView="80" workbookViewId="0">
      <selection activeCell="D15" sqref="D15"/>
    </sheetView>
  </sheetViews>
  <sheetFormatPr defaultColWidth="9.140625" defaultRowHeight="12.75"/>
  <cols>
    <col min="1" max="1" width="68" style="1" customWidth="1"/>
    <col min="2" max="2" width="10.7109375" style="1" customWidth="1"/>
    <col min="3" max="3" width="21.7109375" style="146" customWidth="1"/>
    <col min="4" max="4" width="21.7109375" style="29" customWidth="1"/>
    <col min="5" max="16384" width="9.140625" style="1"/>
  </cols>
  <sheetData>
    <row r="1" spans="1:4">
      <c r="C1" s="205"/>
      <c r="D1" s="206"/>
    </row>
    <row r="2" spans="1:4">
      <c r="C2" s="135"/>
      <c r="D2" s="2" t="s">
        <v>0</v>
      </c>
    </row>
    <row r="3" spans="1:4">
      <c r="A3" s="207" t="s">
        <v>190</v>
      </c>
      <c r="B3" s="207"/>
      <c r="C3" s="207"/>
      <c r="D3" s="207"/>
    </row>
    <row r="4" spans="1:4">
      <c r="A4" s="208" t="s">
        <v>1</v>
      </c>
      <c r="B4" s="207"/>
      <c r="C4" s="207"/>
      <c r="D4" s="207"/>
    </row>
    <row r="5" spans="1:4">
      <c r="A5" s="209" t="s">
        <v>2</v>
      </c>
      <c r="B5" s="209"/>
      <c r="C5" s="209"/>
      <c r="D5" s="209"/>
    </row>
    <row r="6" spans="1:4" s="3" customFormat="1">
      <c r="A6" s="207" t="s">
        <v>290</v>
      </c>
      <c r="B6" s="207"/>
      <c r="C6" s="207"/>
      <c r="D6" s="207"/>
    </row>
    <row r="7" spans="1:4">
      <c r="A7" s="3"/>
      <c r="B7" s="3"/>
      <c r="C7" s="136"/>
      <c r="D7" s="4" t="s">
        <v>196</v>
      </c>
    </row>
    <row r="8" spans="1:4" ht="25.5">
      <c r="A8" s="5" t="s">
        <v>3</v>
      </c>
      <c r="B8" s="5" t="s">
        <v>4</v>
      </c>
      <c r="C8" s="137" t="s">
        <v>5</v>
      </c>
      <c r="D8" s="6" t="s">
        <v>6</v>
      </c>
    </row>
    <row r="9" spans="1:4" ht="13.5">
      <c r="A9" s="7">
        <v>1</v>
      </c>
      <c r="B9" s="7">
        <v>2</v>
      </c>
      <c r="C9" s="138">
        <v>3</v>
      </c>
      <c r="D9" s="8">
        <v>4</v>
      </c>
    </row>
    <row r="10" spans="1:4">
      <c r="A10" s="9" t="s">
        <v>7</v>
      </c>
      <c r="B10" s="10"/>
      <c r="C10" s="139"/>
      <c r="D10" s="11"/>
    </row>
    <row r="11" spans="1:4">
      <c r="A11" s="12" t="s">
        <v>8</v>
      </c>
      <c r="B11" s="13">
        <v>1</v>
      </c>
      <c r="C11" s="65">
        <v>18907037</v>
      </c>
      <c r="D11" s="14">
        <v>21800196</v>
      </c>
    </row>
    <row r="12" spans="1:4">
      <c r="A12" s="12" t="s">
        <v>52</v>
      </c>
      <c r="B12" s="13"/>
      <c r="C12" s="65"/>
      <c r="D12" s="14"/>
    </row>
    <row r="13" spans="1:4">
      <c r="A13" s="12" t="s">
        <v>9</v>
      </c>
      <c r="B13" s="15" t="s">
        <v>10</v>
      </c>
      <c r="C13" s="140"/>
      <c r="D13" s="17"/>
    </row>
    <row r="14" spans="1:4" ht="25.5">
      <c r="A14" s="12" t="s">
        <v>11</v>
      </c>
      <c r="B14" s="18" t="s">
        <v>12</v>
      </c>
      <c r="C14" s="65">
        <v>18907037</v>
      </c>
      <c r="D14" s="14">
        <v>21800196</v>
      </c>
    </row>
    <row r="15" spans="1:4">
      <c r="A15" s="20" t="s">
        <v>270</v>
      </c>
      <c r="B15" s="13">
        <v>2</v>
      </c>
      <c r="C15" s="19">
        <v>0</v>
      </c>
      <c r="D15" s="19">
        <v>9234246</v>
      </c>
    </row>
    <row r="16" spans="1:4" ht="26.25" customHeight="1">
      <c r="A16" s="20" t="s">
        <v>271</v>
      </c>
      <c r="B16" s="13">
        <v>3</v>
      </c>
      <c r="C16" s="1"/>
      <c r="D16" s="19"/>
    </row>
    <row r="17" spans="1:4">
      <c r="A17" s="20" t="s">
        <v>272</v>
      </c>
      <c r="B17" s="21" t="s">
        <v>80</v>
      </c>
      <c r="C17" s="19">
        <v>4874017</v>
      </c>
      <c r="D17" s="19">
        <v>0</v>
      </c>
    </row>
    <row r="18" spans="1:4">
      <c r="A18" s="20" t="s">
        <v>273</v>
      </c>
      <c r="B18" s="21" t="s">
        <v>82</v>
      </c>
      <c r="C18" s="19">
        <v>14129336</v>
      </c>
      <c r="D18" s="19">
        <v>0</v>
      </c>
    </row>
    <row r="19" spans="1:4">
      <c r="A19" s="23" t="s">
        <v>195</v>
      </c>
      <c r="B19" s="21" t="s">
        <v>13</v>
      </c>
      <c r="C19" s="19">
        <v>0</v>
      </c>
      <c r="D19" s="19">
        <v>0</v>
      </c>
    </row>
    <row r="20" spans="1:4">
      <c r="A20" s="20" t="s">
        <v>14</v>
      </c>
      <c r="B20" s="13">
        <v>5</v>
      </c>
      <c r="C20" s="19">
        <v>3573431</v>
      </c>
      <c r="D20" s="19">
        <v>8051227</v>
      </c>
    </row>
    <row r="21" spans="1:4" s="22" customFormat="1">
      <c r="A21" s="20" t="s">
        <v>15</v>
      </c>
      <c r="B21" s="13">
        <v>6</v>
      </c>
      <c r="C21" s="19">
        <v>0</v>
      </c>
      <c r="D21" s="19">
        <v>0</v>
      </c>
    </row>
    <row r="22" spans="1:4">
      <c r="A22" s="20" t="s">
        <v>17</v>
      </c>
      <c r="B22" s="13">
        <v>7</v>
      </c>
      <c r="C22" s="19"/>
      <c r="D22" s="19"/>
    </row>
    <row r="23" spans="1:4">
      <c r="A23" s="20" t="s">
        <v>18</v>
      </c>
      <c r="B23" s="13">
        <v>8</v>
      </c>
      <c r="C23" s="19">
        <v>2457687</v>
      </c>
      <c r="D23" s="19">
        <v>6109035</v>
      </c>
    </row>
    <row r="24" spans="1:4">
      <c r="A24" s="20" t="s">
        <v>19</v>
      </c>
      <c r="B24" s="13">
        <v>9</v>
      </c>
      <c r="C24" s="19">
        <v>136208225</v>
      </c>
      <c r="D24" s="19">
        <v>117838422</v>
      </c>
    </row>
    <row r="25" spans="1:4">
      <c r="A25" s="20" t="s">
        <v>20</v>
      </c>
      <c r="B25" s="13">
        <v>10</v>
      </c>
      <c r="C25" s="19">
        <v>46382992</v>
      </c>
      <c r="D25" s="19">
        <v>50049179</v>
      </c>
    </row>
    <row r="26" spans="1:4">
      <c r="A26" s="20" t="s">
        <v>21</v>
      </c>
      <c r="B26" s="13">
        <v>11</v>
      </c>
      <c r="C26" s="19">
        <v>819854</v>
      </c>
      <c r="D26" s="19">
        <v>917489</v>
      </c>
    </row>
    <row r="27" spans="1:4">
      <c r="A27" s="20" t="s">
        <v>22</v>
      </c>
      <c r="B27" s="13">
        <v>12</v>
      </c>
      <c r="C27" s="19">
        <v>0</v>
      </c>
      <c r="D27" s="19">
        <v>0</v>
      </c>
    </row>
    <row r="28" spans="1:4">
      <c r="A28" s="20" t="s">
        <v>23</v>
      </c>
      <c r="B28" s="13">
        <v>13</v>
      </c>
      <c r="C28" s="19">
        <v>6560054</v>
      </c>
      <c r="D28" s="19">
        <v>7957401</v>
      </c>
    </row>
    <row r="29" spans="1:4">
      <c r="A29" s="20" t="s">
        <v>24</v>
      </c>
      <c r="B29" s="13">
        <v>14</v>
      </c>
      <c r="C29" s="19">
        <v>0</v>
      </c>
      <c r="D29" s="19">
        <v>0</v>
      </c>
    </row>
    <row r="30" spans="1:4" s="22" customFormat="1">
      <c r="A30" s="23" t="s">
        <v>25</v>
      </c>
      <c r="B30" s="13">
        <v>15</v>
      </c>
      <c r="C30" s="19">
        <v>138794</v>
      </c>
      <c r="D30" s="19">
        <v>167188</v>
      </c>
    </row>
    <row r="31" spans="1:4">
      <c r="A31" s="24" t="s">
        <v>26</v>
      </c>
      <c r="B31" s="13">
        <v>16</v>
      </c>
      <c r="C31" s="157">
        <v>2154553</v>
      </c>
      <c r="D31" s="19">
        <v>2173139</v>
      </c>
    </row>
    <row r="32" spans="1:4">
      <c r="A32" s="20" t="s">
        <v>27</v>
      </c>
      <c r="B32" s="13">
        <v>17</v>
      </c>
      <c r="C32" s="19">
        <v>2348874</v>
      </c>
      <c r="D32" s="19">
        <v>2701712</v>
      </c>
    </row>
    <row r="33" spans="1:4">
      <c r="A33" s="20" t="s">
        <v>28</v>
      </c>
      <c r="B33" s="13">
        <v>18</v>
      </c>
      <c r="C33" s="19">
        <v>0</v>
      </c>
      <c r="D33" s="19">
        <v>0</v>
      </c>
    </row>
    <row r="34" spans="1:4" s="42" customFormat="1">
      <c r="A34" s="20" t="s">
        <v>29</v>
      </c>
      <c r="B34" s="13">
        <v>19</v>
      </c>
      <c r="C34" s="19">
        <v>9280548</v>
      </c>
      <c r="D34" s="19">
        <v>23485711</v>
      </c>
    </row>
    <row r="35" spans="1:4">
      <c r="A35" s="26" t="s">
        <v>30</v>
      </c>
      <c r="B35" s="5">
        <v>20</v>
      </c>
      <c r="C35" s="66">
        <f>C11+C17+C18+C20+C22+C23+C24+C25+C26+C28+C30+C31+C32+C34+C33</f>
        <v>247835402</v>
      </c>
      <c r="D35" s="66">
        <f>D11+D15+D20+D22+D23+D24+D25+D26+D28+D30+D31+D32+D34+D33</f>
        <v>250484945</v>
      </c>
    </row>
    <row r="36" spans="1:4">
      <c r="A36" s="20"/>
      <c r="B36" s="13"/>
      <c r="C36" s="65"/>
      <c r="D36" s="59"/>
    </row>
    <row r="37" spans="1:4">
      <c r="A37" s="27" t="s">
        <v>31</v>
      </c>
      <c r="B37" s="13"/>
      <c r="C37" s="65"/>
      <c r="D37" s="59"/>
    </row>
    <row r="38" spans="1:4">
      <c r="A38" s="28" t="s">
        <v>32</v>
      </c>
      <c r="B38" s="13">
        <v>21</v>
      </c>
      <c r="C38" s="65"/>
      <c r="D38" s="59"/>
    </row>
    <row r="39" spans="1:4">
      <c r="A39" s="20" t="s">
        <v>195</v>
      </c>
      <c r="B39" s="13">
        <v>22</v>
      </c>
      <c r="C39" s="65"/>
      <c r="D39" s="59"/>
    </row>
    <row r="40" spans="1:4">
      <c r="A40" s="28" t="s">
        <v>33</v>
      </c>
      <c r="B40" s="13">
        <v>23</v>
      </c>
      <c r="C40" s="201">
        <v>46968577</v>
      </c>
      <c r="D40" s="19">
        <v>43177214</v>
      </c>
    </row>
    <row r="41" spans="1:4">
      <c r="A41" s="20" t="s">
        <v>34</v>
      </c>
      <c r="B41" s="13">
        <v>24</v>
      </c>
      <c r="C41" s="19"/>
      <c r="D41" s="19">
        <v>0</v>
      </c>
    </row>
    <row r="42" spans="1:4">
      <c r="A42" s="28" t="s">
        <v>216</v>
      </c>
      <c r="B42" s="13">
        <v>25</v>
      </c>
      <c r="C42" s="19">
        <v>133915526</v>
      </c>
      <c r="D42" s="19">
        <v>136726219</v>
      </c>
    </row>
    <row r="43" spans="1:4">
      <c r="A43" s="28" t="s">
        <v>35</v>
      </c>
      <c r="B43" s="13">
        <v>26</v>
      </c>
      <c r="C43" s="19">
        <v>3995641</v>
      </c>
      <c r="D43" s="19">
        <v>10211079</v>
      </c>
    </row>
    <row r="44" spans="1:4">
      <c r="A44" s="12" t="s">
        <v>36</v>
      </c>
      <c r="B44" s="13">
        <v>27</v>
      </c>
      <c r="C44" s="19"/>
      <c r="D44" s="19">
        <v>0</v>
      </c>
    </row>
    <row r="45" spans="1:4">
      <c r="A45" s="12" t="s">
        <v>37</v>
      </c>
      <c r="B45" s="13">
        <v>28</v>
      </c>
      <c r="C45" s="19"/>
      <c r="D45" s="19">
        <v>0</v>
      </c>
    </row>
    <row r="46" spans="1:4">
      <c r="A46" s="12" t="s">
        <v>38</v>
      </c>
      <c r="B46" s="13">
        <v>29</v>
      </c>
      <c r="C46" s="19"/>
      <c r="D46" s="19">
        <v>0</v>
      </c>
    </row>
    <row r="47" spans="1:4">
      <c r="A47" s="20" t="s">
        <v>39</v>
      </c>
      <c r="B47" s="13">
        <v>30</v>
      </c>
      <c r="C47" s="64">
        <v>6386</v>
      </c>
      <c r="D47" s="19">
        <v>62680</v>
      </c>
    </row>
    <row r="48" spans="1:4">
      <c r="A48" s="20" t="s">
        <v>40</v>
      </c>
      <c r="B48" s="162">
        <v>31</v>
      </c>
      <c r="C48" s="19">
        <v>1544726</v>
      </c>
      <c r="D48" s="64">
        <v>1309953</v>
      </c>
    </row>
    <row r="49" spans="1:5">
      <c r="A49" s="20" t="s">
        <v>41</v>
      </c>
      <c r="B49" s="162">
        <v>32</v>
      </c>
      <c r="C49" s="65">
        <v>234506</v>
      </c>
      <c r="D49" s="19">
        <v>188307</v>
      </c>
    </row>
    <row r="50" spans="1:5">
      <c r="A50" s="26" t="s">
        <v>42</v>
      </c>
      <c r="B50" s="5">
        <v>33</v>
      </c>
      <c r="C50" s="66">
        <f>SUM(C40:C49)</f>
        <v>186665362</v>
      </c>
      <c r="D50" s="66">
        <f>D40+D42+D43+D46+D47+D48+D49</f>
        <v>191675452</v>
      </c>
    </row>
    <row r="51" spans="1:5">
      <c r="A51" s="26"/>
      <c r="B51" s="13"/>
      <c r="C51" s="65"/>
      <c r="D51" s="59"/>
    </row>
    <row r="52" spans="1:5">
      <c r="A52" s="26" t="s">
        <v>43</v>
      </c>
      <c r="B52" s="13"/>
      <c r="C52" s="65"/>
      <c r="D52" s="61"/>
    </row>
    <row r="53" spans="1:5">
      <c r="A53" s="20" t="s">
        <v>44</v>
      </c>
      <c r="B53" s="13">
        <v>34</v>
      </c>
      <c r="C53" s="19">
        <v>63326461</v>
      </c>
      <c r="D53" s="61">
        <v>63326461</v>
      </c>
    </row>
    <row r="54" spans="1:5">
      <c r="A54" s="20" t="s">
        <v>52</v>
      </c>
      <c r="B54" s="13"/>
      <c r="C54" s="19"/>
      <c r="D54" s="59">
        <v>0</v>
      </c>
    </row>
    <row r="55" spans="1:5">
      <c r="A55" s="28" t="s">
        <v>45</v>
      </c>
      <c r="B55" s="21" t="s">
        <v>274</v>
      </c>
      <c r="C55" s="19">
        <v>63326461</v>
      </c>
      <c r="D55" s="19">
        <v>63326461</v>
      </c>
    </row>
    <row r="56" spans="1:5">
      <c r="A56" s="20" t="s">
        <v>46</v>
      </c>
      <c r="B56" s="21" t="s">
        <v>275</v>
      </c>
      <c r="C56" s="19">
        <v>0</v>
      </c>
      <c r="D56" s="19">
        <v>0</v>
      </c>
    </row>
    <row r="57" spans="1:5">
      <c r="A57" s="20" t="s">
        <v>47</v>
      </c>
      <c r="B57" s="13">
        <v>35</v>
      </c>
      <c r="C57" s="19">
        <v>5822856</v>
      </c>
      <c r="D57" s="19">
        <v>5822856</v>
      </c>
    </row>
    <row r="58" spans="1:5">
      <c r="A58" s="20" t="s">
        <v>48</v>
      </c>
      <c r="B58" s="13">
        <v>36</v>
      </c>
      <c r="C58" s="19">
        <v>-2597522</v>
      </c>
      <c r="D58" s="19">
        <v>-2597522</v>
      </c>
    </row>
    <row r="59" spans="1:5">
      <c r="A59" s="20" t="s">
        <v>49</v>
      </c>
      <c r="B59" s="13">
        <v>37</v>
      </c>
      <c r="C59" s="19">
        <v>2734447</v>
      </c>
      <c r="D59" s="19">
        <v>2734447</v>
      </c>
      <c r="E59" s="25"/>
    </row>
    <row r="60" spans="1:5">
      <c r="A60" s="20" t="s">
        <v>50</v>
      </c>
      <c r="B60" s="13">
        <v>38</v>
      </c>
      <c r="C60" s="19">
        <v>0</v>
      </c>
      <c r="D60" s="19">
        <v>-1366764</v>
      </c>
    </row>
    <row r="61" spans="1:5">
      <c r="A61" s="20" t="s">
        <v>51</v>
      </c>
      <c r="B61" s="18" t="s">
        <v>276</v>
      </c>
      <c r="C61" s="19">
        <v>-8116202</v>
      </c>
      <c r="D61" s="64">
        <v>-9109985</v>
      </c>
    </row>
    <row r="62" spans="1:5">
      <c r="A62" s="20" t="s">
        <v>52</v>
      </c>
      <c r="B62" s="18"/>
      <c r="C62" s="19">
        <v>0</v>
      </c>
      <c r="D62" s="59"/>
    </row>
    <row r="63" spans="1:5">
      <c r="A63" s="16" t="s">
        <v>53</v>
      </c>
      <c r="B63" s="18" t="s">
        <v>277</v>
      </c>
      <c r="C63" s="65">
        <v>-11704873</v>
      </c>
      <c r="D63" s="19">
        <v>-12805108</v>
      </c>
    </row>
    <row r="64" spans="1:5">
      <c r="A64" s="20" t="s">
        <v>54</v>
      </c>
      <c r="B64" s="18" t="s">
        <v>278</v>
      </c>
      <c r="C64" s="65">
        <v>3588671</v>
      </c>
      <c r="D64" s="19">
        <v>3695123</v>
      </c>
    </row>
    <row r="65" spans="1:4">
      <c r="A65" s="26" t="s">
        <v>56</v>
      </c>
      <c r="B65" s="30">
        <v>40</v>
      </c>
      <c r="C65" s="58">
        <f>C53+C57+C58+C59+C60+C61</f>
        <v>61170040</v>
      </c>
      <c r="D65" s="58">
        <f>D53+D57+D58+D59+D60+D61</f>
        <v>58809493</v>
      </c>
    </row>
    <row r="66" spans="1:4">
      <c r="A66" s="26"/>
      <c r="B66" s="30"/>
      <c r="C66" s="159"/>
      <c r="D66" s="60"/>
    </row>
    <row r="67" spans="1:4">
      <c r="A67" s="26" t="s">
        <v>197</v>
      </c>
      <c r="B67" s="30">
        <v>42</v>
      </c>
      <c r="C67" s="160">
        <f>C50+C65</f>
        <v>247835402</v>
      </c>
      <c r="D67" s="160">
        <f>D50+D65</f>
        <v>250484945</v>
      </c>
    </row>
    <row r="68" spans="1:4">
      <c r="A68" s="26"/>
      <c r="B68" s="174"/>
      <c r="C68" s="175"/>
      <c r="D68" s="175"/>
    </row>
    <row r="69" spans="1:4">
      <c r="A69" s="173" t="s">
        <v>226</v>
      </c>
      <c r="B69" s="56" t="s">
        <v>227</v>
      </c>
      <c r="C69" s="200">
        <v>10036</v>
      </c>
      <c r="D69" s="200">
        <v>9643</v>
      </c>
    </row>
    <row r="70" spans="1:4">
      <c r="A70" s="32"/>
      <c r="B70" s="33"/>
      <c r="C70" s="141"/>
    </row>
    <row r="71" spans="1:4" ht="15">
      <c r="A71" s="37"/>
      <c r="B71" s="38"/>
      <c r="C71" s="142"/>
      <c r="D71" s="34"/>
    </row>
    <row r="72" spans="1:4">
      <c r="A72" s="161" t="s">
        <v>192</v>
      </c>
      <c r="B72" s="161"/>
      <c r="C72" s="161"/>
      <c r="D72" s="161"/>
    </row>
    <row r="73" spans="1:4" ht="15">
      <c r="A73" s="38"/>
      <c r="B73" s="38"/>
      <c r="C73" s="142"/>
      <c r="D73" s="34"/>
    </row>
    <row r="74" spans="1:4" ht="15">
      <c r="A74" s="38"/>
      <c r="B74" s="38"/>
      <c r="C74" s="142"/>
      <c r="D74" s="199"/>
    </row>
    <row r="75" spans="1:4" ht="15">
      <c r="A75" s="39" t="s">
        <v>266</v>
      </c>
      <c r="B75" s="31"/>
      <c r="C75" s="143"/>
      <c r="D75" s="38"/>
    </row>
    <row r="76" spans="1:4" ht="15">
      <c r="A76" s="39"/>
      <c r="B76" s="38"/>
      <c r="C76" s="144"/>
      <c r="D76" s="31"/>
    </row>
    <row r="77" spans="1:4" s="36" customFormat="1" ht="15">
      <c r="A77" s="33" t="s">
        <v>260</v>
      </c>
      <c r="B77" s="31"/>
      <c r="C77" s="143"/>
      <c r="D77" s="38"/>
    </row>
    <row r="78" spans="1:4" s="36" customFormat="1" ht="15">
      <c r="A78" s="38"/>
      <c r="B78" s="38"/>
      <c r="C78" s="142"/>
      <c r="D78" s="31"/>
    </row>
    <row r="79" spans="1:4" s="36" customFormat="1" ht="15">
      <c r="A79" s="33" t="s">
        <v>287</v>
      </c>
      <c r="B79" s="38"/>
      <c r="C79" s="144"/>
      <c r="D79" s="38"/>
    </row>
    <row r="80" spans="1:4" s="36" customFormat="1" ht="15">
      <c r="A80" s="33"/>
      <c r="B80" s="38"/>
      <c r="C80" s="142"/>
      <c r="D80" s="38"/>
    </row>
    <row r="81" spans="1:4" s="36" customFormat="1" ht="15">
      <c r="A81" s="33" t="s">
        <v>151</v>
      </c>
      <c r="B81" s="38"/>
      <c r="C81" s="142"/>
      <c r="D81" s="38"/>
    </row>
    <row r="82" spans="1:4" s="36" customFormat="1" ht="15">
      <c r="A82" s="42"/>
      <c r="B82" s="42"/>
      <c r="C82" s="145"/>
      <c r="D82" s="38"/>
    </row>
    <row r="83" spans="1:4" s="36" customFormat="1" ht="15">
      <c r="A83" s="1"/>
      <c r="B83" s="1"/>
      <c r="C83" s="146"/>
      <c r="D83" s="43"/>
    </row>
    <row r="84" spans="1:4" s="36" customFormat="1" ht="15">
      <c r="A84" s="1"/>
      <c r="B84" s="1"/>
      <c r="C84" s="146"/>
      <c r="D84" s="29"/>
    </row>
    <row r="85" spans="1:4" s="36" customFormat="1" ht="15">
      <c r="A85" s="1"/>
      <c r="B85" s="1"/>
      <c r="C85" s="146"/>
      <c r="D85" s="29"/>
    </row>
    <row r="86" spans="1:4" s="36" customFormat="1" ht="15">
      <c r="A86" s="1"/>
      <c r="B86" s="1"/>
      <c r="C86" s="146"/>
      <c r="D86" s="29"/>
    </row>
    <row r="87" spans="1:4" s="36" customFormat="1" ht="15">
      <c r="A87" s="1"/>
      <c r="B87" s="25"/>
      <c r="C87" s="146"/>
      <c r="D87" s="29"/>
    </row>
    <row r="88" spans="1:4" s="36" customFormat="1" ht="15">
      <c r="A88" s="1"/>
      <c r="B88" s="1"/>
      <c r="C88" s="146"/>
      <c r="D88" s="29"/>
    </row>
  </sheetData>
  <mergeCells count="5"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0"/>
  <sheetViews>
    <sheetView zoomScale="85" zoomScaleNormal="85" zoomScaleSheetLayoutView="70" workbookViewId="0">
      <selection activeCell="D2" sqref="D2"/>
    </sheetView>
  </sheetViews>
  <sheetFormatPr defaultColWidth="9.140625" defaultRowHeight="12.75"/>
  <cols>
    <col min="1" max="1" width="51.28515625" style="45" customWidth="1"/>
    <col min="2" max="2" width="14.28515625" style="45" customWidth="1"/>
    <col min="3" max="3" width="9.42578125" style="45" customWidth="1"/>
    <col min="4" max="4" width="14.28515625" style="45" customWidth="1"/>
    <col min="5" max="5" width="17.28515625" style="45" customWidth="1"/>
    <col min="6" max="6" width="20.5703125" style="45" customWidth="1"/>
    <col min="7" max="7" width="9.140625" style="163"/>
    <col min="8" max="16384" width="9.140625" style="45"/>
  </cols>
  <sheetData>
    <row r="1" spans="1:6">
      <c r="A1" s="44"/>
      <c r="B1" s="44"/>
      <c r="C1" s="44"/>
      <c r="D1" s="44"/>
      <c r="E1" s="44"/>
      <c r="F1" s="44"/>
    </row>
    <row r="2" spans="1:6">
      <c r="A2" s="44"/>
      <c r="B2" s="44"/>
      <c r="C2" s="44"/>
      <c r="D2" s="44"/>
      <c r="E2" s="44"/>
      <c r="F2" s="46" t="s">
        <v>57</v>
      </c>
    </row>
    <row r="3" spans="1:6">
      <c r="A3" s="212" t="s">
        <v>191</v>
      </c>
      <c r="B3" s="212"/>
      <c r="C3" s="212"/>
      <c r="D3" s="212"/>
      <c r="E3" s="212"/>
      <c r="F3" s="212"/>
    </row>
    <row r="4" spans="1:6">
      <c r="A4" s="208" t="s">
        <v>1</v>
      </c>
      <c r="B4" s="208"/>
      <c r="C4" s="208"/>
      <c r="D4" s="208"/>
      <c r="E4" s="208"/>
      <c r="F4" s="208"/>
    </row>
    <row r="5" spans="1:6">
      <c r="A5" s="213" t="s">
        <v>58</v>
      </c>
      <c r="B5" s="213"/>
      <c r="C5" s="213"/>
      <c r="D5" s="213"/>
      <c r="E5" s="213"/>
      <c r="F5" s="213"/>
    </row>
    <row r="6" spans="1:6">
      <c r="A6" s="212" t="str">
        <f>'форма 1'!A6:D6</f>
        <v xml:space="preserve"> по состоянию на "01" октября 2018 года</v>
      </c>
      <c r="B6" s="212"/>
      <c r="C6" s="212"/>
      <c r="D6" s="212"/>
      <c r="E6" s="212"/>
      <c r="F6" s="212"/>
    </row>
    <row r="7" spans="1:6">
      <c r="A7" s="211" t="s">
        <v>59</v>
      </c>
      <c r="B7" s="211"/>
      <c r="C7" s="211"/>
      <c r="D7" s="211"/>
      <c r="E7" s="211"/>
      <c r="F7" s="211"/>
    </row>
    <row r="8" spans="1:6" ht="65.25" customHeight="1">
      <c r="A8" s="217" t="s">
        <v>3</v>
      </c>
      <c r="B8" s="218"/>
      <c r="C8" s="219"/>
      <c r="D8" s="47" t="s">
        <v>60</v>
      </c>
      <c r="E8" s="47" t="s">
        <v>61</v>
      </c>
      <c r="F8" s="47" t="s">
        <v>62</v>
      </c>
    </row>
    <row r="9" spans="1:6" ht="13.5">
      <c r="A9" s="220">
        <v>1</v>
      </c>
      <c r="B9" s="221"/>
      <c r="C9" s="222"/>
      <c r="D9" s="48">
        <v>2</v>
      </c>
      <c r="E9" s="48" t="s">
        <v>63</v>
      </c>
      <c r="F9" s="48" t="s">
        <v>13</v>
      </c>
    </row>
    <row r="10" spans="1:6">
      <c r="A10" s="214" t="s">
        <v>198</v>
      </c>
      <c r="B10" s="215"/>
      <c r="C10" s="216"/>
      <c r="D10" s="49" t="s">
        <v>64</v>
      </c>
      <c r="E10" s="50">
        <f>E12+E13+E14+E15+E16+E17</f>
        <v>13324373</v>
      </c>
      <c r="F10" s="50">
        <f>F12+F13+F14+F15+F16+F17+F18</f>
        <v>12208063</v>
      </c>
    </row>
    <row r="11" spans="1:6">
      <c r="A11" s="214" t="s">
        <v>52</v>
      </c>
      <c r="B11" s="215"/>
      <c r="C11" s="216"/>
      <c r="D11" s="49"/>
      <c r="E11" s="51"/>
      <c r="F11" s="51"/>
    </row>
    <row r="12" spans="1:6">
      <c r="A12" s="214" t="s">
        <v>65</v>
      </c>
      <c r="B12" s="215"/>
      <c r="C12" s="216"/>
      <c r="D12" s="49" t="s">
        <v>10</v>
      </c>
      <c r="E12" s="19">
        <v>710184</v>
      </c>
      <c r="F12" s="19">
        <v>2206712</v>
      </c>
    </row>
    <row r="13" spans="1:6">
      <c r="A13" s="214" t="s">
        <v>66</v>
      </c>
      <c r="B13" s="215"/>
      <c r="C13" s="216"/>
      <c r="D13" s="49" t="s">
        <v>12</v>
      </c>
      <c r="E13" s="19">
        <v>283469</v>
      </c>
      <c r="F13" s="19">
        <v>3505</v>
      </c>
    </row>
    <row r="14" spans="1:6">
      <c r="A14" s="214" t="s">
        <v>224</v>
      </c>
      <c r="B14" s="215"/>
      <c r="C14" s="216"/>
      <c r="D14" s="49" t="s">
        <v>67</v>
      </c>
      <c r="E14" s="19">
        <v>4335133</v>
      </c>
      <c r="F14" s="19">
        <v>4476252</v>
      </c>
    </row>
    <row r="15" spans="1:6">
      <c r="A15" s="214" t="s">
        <v>68</v>
      </c>
      <c r="B15" s="215"/>
      <c r="C15" s="216"/>
      <c r="D15" s="49" t="s">
        <v>69</v>
      </c>
      <c r="E15" s="19">
        <v>5837914</v>
      </c>
      <c r="F15" s="19">
        <v>4639641</v>
      </c>
    </row>
    <row r="16" spans="1:6">
      <c r="A16" s="214" t="s">
        <v>70</v>
      </c>
      <c r="B16" s="215"/>
      <c r="C16" s="216"/>
      <c r="D16" s="49" t="s">
        <v>71</v>
      </c>
      <c r="E16" s="19">
        <v>1545517</v>
      </c>
      <c r="F16" s="19">
        <v>881953</v>
      </c>
    </row>
    <row r="17" spans="1:6">
      <c r="A17" s="214" t="s">
        <v>72</v>
      </c>
      <c r="B17" s="215"/>
      <c r="C17" s="216"/>
      <c r="D17" s="49" t="s">
        <v>73</v>
      </c>
      <c r="E17" s="19">
        <v>612156</v>
      </c>
      <c r="F17" s="19">
        <v>0</v>
      </c>
    </row>
    <row r="18" spans="1:6">
      <c r="A18" s="214" t="s">
        <v>74</v>
      </c>
      <c r="B18" s="215"/>
      <c r="C18" s="216"/>
      <c r="D18" s="49" t="s">
        <v>75</v>
      </c>
      <c r="E18" s="19"/>
      <c r="F18" s="19"/>
    </row>
    <row r="19" spans="1:6">
      <c r="A19" s="214" t="s">
        <v>76</v>
      </c>
      <c r="B19" s="215"/>
      <c r="C19" s="216"/>
      <c r="D19" s="49" t="s">
        <v>77</v>
      </c>
      <c r="E19" s="51"/>
      <c r="F19" s="51"/>
    </row>
    <row r="20" spans="1:6" ht="12.75" customHeight="1">
      <c r="A20" s="214" t="s">
        <v>78</v>
      </c>
      <c r="B20" s="215"/>
      <c r="C20" s="216"/>
      <c r="D20" s="49" t="s">
        <v>63</v>
      </c>
      <c r="E20" s="51"/>
      <c r="F20" s="51"/>
    </row>
    <row r="21" spans="1:6">
      <c r="A21" s="214" t="s">
        <v>52</v>
      </c>
      <c r="B21" s="215"/>
      <c r="C21" s="216"/>
      <c r="D21" s="49"/>
      <c r="E21" s="51"/>
      <c r="F21" s="51"/>
    </row>
    <row r="22" spans="1:6">
      <c r="A22" s="214" t="s">
        <v>79</v>
      </c>
      <c r="B22" s="215"/>
      <c r="C22" s="216"/>
      <c r="D22" s="49" t="s">
        <v>80</v>
      </c>
      <c r="E22" s="51"/>
      <c r="F22" s="51"/>
    </row>
    <row r="23" spans="1:6">
      <c r="A23" s="214" t="s">
        <v>81</v>
      </c>
      <c r="B23" s="215"/>
      <c r="C23" s="216"/>
      <c r="D23" s="49" t="s">
        <v>82</v>
      </c>
      <c r="E23" s="51"/>
      <c r="F23" s="51"/>
    </row>
    <row r="24" spans="1:6">
      <c r="A24" s="214" t="s">
        <v>83</v>
      </c>
      <c r="B24" s="215"/>
      <c r="C24" s="216"/>
      <c r="D24" s="49" t="s">
        <v>84</v>
      </c>
      <c r="E24" s="51"/>
      <c r="F24" s="51"/>
    </row>
    <row r="25" spans="1:6">
      <c r="A25" s="214" t="s">
        <v>85</v>
      </c>
      <c r="B25" s="215"/>
      <c r="C25" s="216"/>
      <c r="D25" s="49" t="s">
        <v>86</v>
      </c>
      <c r="E25" s="51"/>
      <c r="F25" s="51"/>
    </row>
    <row r="26" spans="1:6">
      <c r="A26" s="214" t="s">
        <v>87</v>
      </c>
      <c r="B26" s="215"/>
      <c r="C26" s="216"/>
      <c r="D26" s="49" t="s">
        <v>88</v>
      </c>
      <c r="E26" s="51"/>
      <c r="F26" s="51"/>
    </row>
    <row r="27" spans="1:6" ht="12.75" customHeight="1">
      <c r="A27" s="214" t="s">
        <v>89</v>
      </c>
      <c r="B27" s="215"/>
      <c r="C27" s="216"/>
      <c r="D27" s="49" t="s">
        <v>90</v>
      </c>
      <c r="E27" s="51"/>
      <c r="F27" s="51"/>
    </row>
    <row r="28" spans="1:6">
      <c r="A28" s="214" t="s">
        <v>91</v>
      </c>
      <c r="B28" s="215"/>
      <c r="C28" s="216"/>
      <c r="D28" s="49" t="s">
        <v>13</v>
      </c>
      <c r="E28" s="50">
        <f>E31</f>
        <v>310427</v>
      </c>
      <c r="F28" s="50">
        <f>F30</f>
        <v>0</v>
      </c>
    </row>
    <row r="29" spans="1:6">
      <c r="A29" s="214" t="s">
        <v>52</v>
      </c>
      <c r="B29" s="215"/>
      <c r="C29" s="216"/>
      <c r="D29" s="49"/>
      <c r="E29" s="51"/>
      <c r="F29" s="51"/>
    </row>
    <row r="30" spans="1:6" ht="12.75" customHeight="1">
      <c r="A30" s="214" t="s">
        <v>92</v>
      </c>
      <c r="B30" s="215"/>
      <c r="C30" s="216"/>
      <c r="D30" s="49" t="s">
        <v>93</v>
      </c>
      <c r="E30" s="51"/>
      <c r="F30" s="51"/>
    </row>
    <row r="31" spans="1:6" ht="39" customHeight="1">
      <c r="A31" s="214" t="s">
        <v>94</v>
      </c>
      <c r="B31" s="215"/>
      <c r="C31" s="216"/>
      <c r="D31" s="49" t="s">
        <v>95</v>
      </c>
      <c r="E31" s="51">
        <v>310427</v>
      </c>
      <c r="F31" s="51"/>
    </row>
    <row r="32" spans="1:6" ht="12.75" customHeight="1">
      <c r="A32" s="214" t="s">
        <v>96</v>
      </c>
      <c r="B32" s="215"/>
      <c r="C32" s="216"/>
      <c r="D32" s="49" t="s">
        <v>97</v>
      </c>
      <c r="E32" s="19">
        <v>-61357</v>
      </c>
      <c r="F32" s="19">
        <v>-32029</v>
      </c>
    </row>
    <row r="33" spans="1:6" ht="12.75" customHeight="1">
      <c r="A33" s="214" t="s">
        <v>199</v>
      </c>
      <c r="B33" s="215"/>
      <c r="C33" s="216"/>
      <c r="D33" s="49" t="s">
        <v>98</v>
      </c>
      <c r="E33" s="148">
        <v>3309919</v>
      </c>
      <c r="F33" s="19">
        <v>3705871</v>
      </c>
    </row>
    <row r="34" spans="1:6">
      <c r="A34" s="214" t="s">
        <v>200</v>
      </c>
      <c r="B34" s="215"/>
      <c r="C34" s="216"/>
      <c r="D34" s="49" t="s">
        <v>99</v>
      </c>
      <c r="E34" s="148">
        <v>0</v>
      </c>
      <c r="F34" s="19">
        <v>0</v>
      </c>
    </row>
    <row r="35" spans="1:6" ht="12.75" customHeight="1">
      <c r="A35" s="214" t="s">
        <v>201</v>
      </c>
      <c r="B35" s="215"/>
      <c r="C35" s="216"/>
      <c r="D35" s="49" t="s">
        <v>16</v>
      </c>
      <c r="E35" s="19">
        <v>0</v>
      </c>
      <c r="F35" s="19">
        <v>0</v>
      </c>
    </row>
    <row r="36" spans="1:6">
      <c r="A36" s="214" t="s">
        <v>202</v>
      </c>
      <c r="B36" s="215"/>
      <c r="C36" s="216"/>
      <c r="D36" s="49" t="s">
        <v>101</v>
      </c>
      <c r="E36" s="19">
        <v>93372</v>
      </c>
      <c r="F36" s="19">
        <v>3115</v>
      </c>
    </row>
    <row r="37" spans="1:6">
      <c r="A37" s="226" t="s">
        <v>100</v>
      </c>
      <c r="B37" s="227"/>
      <c r="C37" s="228"/>
      <c r="D37" s="49" t="s">
        <v>102</v>
      </c>
      <c r="E37" s="19">
        <v>440122</v>
      </c>
      <c r="F37" s="19">
        <v>1105385</v>
      </c>
    </row>
    <row r="38" spans="1:6">
      <c r="A38" s="223" t="s">
        <v>203</v>
      </c>
      <c r="B38" s="224"/>
      <c r="C38" s="225"/>
      <c r="D38" s="47" t="s">
        <v>104</v>
      </c>
      <c r="E38" s="52">
        <f>E37+E36+E33+E32+E10+E28</f>
        <v>17416856</v>
      </c>
      <c r="F38" s="52">
        <f>F37+F36+F33+F32+F10+F28</f>
        <v>16990405</v>
      </c>
    </row>
    <row r="39" spans="1:6">
      <c r="A39" s="214"/>
      <c r="B39" s="215"/>
      <c r="C39" s="216"/>
      <c r="D39" s="49"/>
      <c r="E39" s="51"/>
      <c r="F39" s="51"/>
    </row>
    <row r="40" spans="1:6">
      <c r="A40" s="214" t="s">
        <v>103</v>
      </c>
      <c r="B40" s="215"/>
      <c r="C40" s="216"/>
      <c r="D40" s="49" t="s">
        <v>112</v>
      </c>
      <c r="E40" s="50">
        <f>E43+E45+E47</f>
        <v>6108725</v>
      </c>
      <c r="F40" s="50">
        <f>F43+F45+F47</f>
        <v>4960201</v>
      </c>
    </row>
    <row r="41" spans="1:6">
      <c r="A41" s="214" t="s">
        <v>52</v>
      </c>
      <c r="B41" s="215"/>
      <c r="C41" s="216"/>
      <c r="D41" s="49"/>
      <c r="E41" s="51"/>
      <c r="F41" s="51"/>
    </row>
    <row r="42" spans="1:6">
      <c r="A42" s="214" t="s">
        <v>105</v>
      </c>
      <c r="B42" s="215"/>
      <c r="C42" s="216"/>
      <c r="D42" s="49" t="s">
        <v>114</v>
      </c>
      <c r="E42" s="51"/>
      <c r="F42" s="51"/>
    </row>
    <row r="43" spans="1:6">
      <c r="A43" s="214" t="s">
        <v>106</v>
      </c>
      <c r="B43" s="215"/>
      <c r="C43" s="216"/>
      <c r="D43" s="49" t="s">
        <v>116</v>
      </c>
      <c r="E43" s="19">
        <v>1767326</v>
      </c>
      <c r="F43" s="19">
        <v>1882578</v>
      </c>
    </row>
    <row r="44" spans="1:6">
      <c r="A44" s="214" t="s">
        <v>107</v>
      </c>
      <c r="B44" s="215"/>
      <c r="C44" s="216"/>
      <c r="D44" s="49" t="s">
        <v>204</v>
      </c>
      <c r="E44" s="19">
        <v>0</v>
      </c>
      <c r="F44" s="19">
        <v>0</v>
      </c>
    </row>
    <row r="45" spans="1:6">
      <c r="A45" s="214" t="s">
        <v>108</v>
      </c>
      <c r="B45" s="215"/>
      <c r="C45" s="216"/>
      <c r="D45" s="49" t="s">
        <v>205</v>
      </c>
      <c r="E45" s="19">
        <v>4036666</v>
      </c>
      <c r="F45" s="19">
        <v>2552633</v>
      </c>
    </row>
    <row r="46" spans="1:6">
      <c r="A46" s="214" t="s">
        <v>109</v>
      </c>
      <c r="B46" s="215"/>
      <c r="C46" s="216"/>
      <c r="D46" s="49" t="s">
        <v>206</v>
      </c>
      <c r="E46" s="19">
        <v>0</v>
      </c>
      <c r="F46" s="19">
        <v>0</v>
      </c>
    </row>
    <row r="47" spans="1:6">
      <c r="A47" s="214" t="s">
        <v>110</v>
      </c>
      <c r="B47" s="215"/>
      <c r="C47" s="216"/>
      <c r="D47" s="49" t="s">
        <v>207</v>
      </c>
      <c r="E47" s="19">
        <v>304733</v>
      </c>
      <c r="F47" s="19">
        <v>524990</v>
      </c>
    </row>
    <row r="48" spans="1:6">
      <c r="A48" s="214" t="s">
        <v>111</v>
      </c>
      <c r="B48" s="215"/>
      <c r="C48" s="216"/>
      <c r="D48" s="49" t="s">
        <v>118</v>
      </c>
      <c r="E48" s="19">
        <v>154047</v>
      </c>
      <c r="F48" s="19">
        <v>165660</v>
      </c>
    </row>
    <row r="49" spans="1:6">
      <c r="A49" s="214" t="s">
        <v>52</v>
      </c>
      <c r="B49" s="215"/>
      <c r="C49" s="216"/>
      <c r="D49" s="49"/>
      <c r="E49" s="51"/>
      <c r="F49" s="51"/>
    </row>
    <row r="50" spans="1:6">
      <c r="A50" s="214" t="s">
        <v>113</v>
      </c>
      <c r="B50" s="215"/>
      <c r="C50" s="216"/>
      <c r="D50" s="49" t="s">
        <v>120</v>
      </c>
      <c r="E50" s="51"/>
      <c r="F50" s="51"/>
    </row>
    <row r="51" spans="1:6">
      <c r="A51" s="214" t="s">
        <v>115</v>
      </c>
      <c r="B51" s="215"/>
      <c r="C51" s="216"/>
      <c r="D51" s="49" t="s">
        <v>122</v>
      </c>
      <c r="E51" s="51"/>
      <c r="F51" s="51"/>
    </row>
    <row r="52" spans="1:6" ht="12.75" customHeight="1">
      <c r="A52" s="214" t="s">
        <v>117</v>
      </c>
      <c r="B52" s="215"/>
      <c r="C52" s="216"/>
      <c r="D52" s="49" t="s">
        <v>127</v>
      </c>
      <c r="E52" s="50">
        <f>E54</f>
        <v>1138</v>
      </c>
      <c r="F52" s="50">
        <f>F54</f>
        <v>819</v>
      </c>
    </row>
    <row r="53" spans="1:6">
      <c r="A53" s="214" t="s">
        <v>52</v>
      </c>
      <c r="B53" s="215"/>
      <c r="C53" s="216"/>
      <c r="D53" s="49"/>
      <c r="E53" s="51"/>
      <c r="F53" s="51">
        <v>0</v>
      </c>
    </row>
    <row r="54" spans="1:6">
      <c r="A54" s="214" t="s">
        <v>119</v>
      </c>
      <c r="B54" s="215"/>
      <c r="C54" s="216"/>
      <c r="D54" s="49" t="s">
        <v>129</v>
      </c>
      <c r="E54" s="158">
        <v>1138</v>
      </c>
      <c r="F54" s="19">
        <v>819</v>
      </c>
    </row>
    <row r="55" spans="1:6">
      <c r="A55" s="214" t="s">
        <v>121</v>
      </c>
      <c r="B55" s="215"/>
      <c r="C55" s="216"/>
      <c r="D55" s="49" t="s">
        <v>131</v>
      </c>
      <c r="E55" s="51"/>
      <c r="F55" s="51"/>
    </row>
    <row r="56" spans="1:6">
      <c r="A56" s="214" t="s">
        <v>123</v>
      </c>
      <c r="B56" s="215"/>
      <c r="C56" s="216"/>
      <c r="D56" s="49" t="s">
        <v>133</v>
      </c>
      <c r="E56" s="51"/>
      <c r="F56" s="51"/>
    </row>
    <row r="57" spans="1:6">
      <c r="A57" s="214" t="s">
        <v>124</v>
      </c>
      <c r="B57" s="215"/>
      <c r="C57" s="216"/>
      <c r="D57" s="49" t="s">
        <v>135</v>
      </c>
      <c r="E57" s="51"/>
      <c r="F57" s="51"/>
    </row>
    <row r="58" spans="1:6">
      <c r="A58" s="214" t="s">
        <v>125</v>
      </c>
      <c r="B58" s="215"/>
      <c r="C58" s="216"/>
      <c r="D58" s="49" t="s">
        <v>208</v>
      </c>
      <c r="E58" s="51"/>
      <c r="F58" s="51"/>
    </row>
    <row r="59" spans="1:6" ht="12.75" customHeight="1">
      <c r="A59" s="226" t="s">
        <v>209</v>
      </c>
      <c r="B59" s="227"/>
      <c r="C59" s="228"/>
      <c r="D59" s="49" t="s">
        <v>137</v>
      </c>
      <c r="E59" s="61">
        <v>4609785</v>
      </c>
      <c r="F59" s="51">
        <v>4735424</v>
      </c>
    </row>
    <row r="60" spans="1:6">
      <c r="A60" s="214" t="s">
        <v>126</v>
      </c>
      <c r="B60" s="215"/>
      <c r="C60" s="216"/>
      <c r="D60" s="49" t="s">
        <v>139</v>
      </c>
      <c r="E60" s="50">
        <f>E62+E63+E65</f>
        <v>1518003</v>
      </c>
      <c r="F60" s="50">
        <f>F62+F63+F65</f>
        <v>1587032</v>
      </c>
    </row>
    <row r="61" spans="1:6">
      <c r="A61" s="214" t="s">
        <v>52</v>
      </c>
      <c r="B61" s="215"/>
      <c r="C61" s="216"/>
      <c r="D61" s="49"/>
      <c r="E61" s="51"/>
      <c r="F61" s="51"/>
    </row>
    <row r="62" spans="1:6">
      <c r="A62" s="214" t="s">
        <v>128</v>
      </c>
      <c r="B62" s="215"/>
      <c r="C62" s="216"/>
      <c r="D62" s="49" t="s">
        <v>210</v>
      </c>
      <c r="E62" s="19">
        <v>1135798</v>
      </c>
      <c r="F62" s="19">
        <v>1195359</v>
      </c>
    </row>
    <row r="63" spans="1:6">
      <c r="A63" s="214" t="s">
        <v>130</v>
      </c>
      <c r="B63" s="215"/>
      <c r="C63" s="216"/>
      <c r="D63" s="49" t="s">
        <v>211</v>
      </c>
      <c r="E63" s="19">
        <v>107404</v>
      </c>
      <c r="F63" s="19">
        <v>92058</v>
      </c>
    </row>
    <row r="64" spans="1:6">
      <c r="A64" s="214" t="s">
        <v>132</v>
      </c>
      <c r="B64" s="215"/>
      <c r="C64" s="216"/>
      <c r="D64" s="49" t="s">
        <v>212</v>
      </c>
      <c r="E64" s="19">
        <v>0</v>
      </c>
      <c r="F64" s="19">
        <v>0</v>
      </c>
    </row>
    <row r="65" spans="1:7" ht="27.75" customHeight="1">
      <c r="A65" s="214" t="s">
        <v>134</v>
      </c>
      <c r="B65" s="215"/>
      <c r="C65" s="216"/>
      <c r="D65" s="49" t="s">
        <v>213</v>
      </c>
      <c r="E65" s="19">
        <v>274801</v>
      </c>
      <c r="F65" s="19">
        <v>299615</v>
      </c>
    </row>
    <row r="66" spans="1:7">
      <c r="A66" s="214" t="s">
        <v>136</v>
      </c>
      <c r="B66" s="215"/>
      <c r="C66" s="216"/>
      <c r="D66" s="49" t="s">
        <v>140</v>
      </c>
      <c r="E66" s="19">
        <v>32362</v>
      </c>
      <c r="F66" s="19">
        <v>154206</v>
      </c>
    </row>
    <row r="67" spans="1:7">
      <c r="A67" s="214" t="s">
        <v>138</v>
      </c>
      <c r="B67" s="215"/>
      <c r="C67" s="216"/>
      <c r="D67" s="49" t="s">
        <v>141</v>
      </c>
      <c r="E67" s="19">
        <v>660165</v>
      </c>
      <c r="F67" s="19">
        <v>861742</v>
      </c>
    </row>
    <row r="68" spans="1:7" s="53" customFormat="1">
      <c r="A68" s="229" t="s">
        <v>214</v>
      </c>
      <c r="B68" s="230"/>
      <c r="C68" s="231"/>
      <c r="D68" s="47" t="s">
        <v>142</v>
      </c>
      <c r="E68" s="52">
        <f>E40+E48+E52+E59+E60+E66+E67</f>
        <v>13084225</v>
      </c>
      <c r="F68" s="52">
        <f>F40+F48+F52+F59+F60+F66+F67</f>
        <v>12465084</v>
      </c>
      <c r="G68" s="164"/>
    </row>
    <row r="69" spans="1:7">
      <c r="A69" s="214"/>
      <c r="B69" s="215"/>
      <c r="C69" s="216"/>
      <c r="D69" s="49"/>
      <c r="E69" s="51"/>
      <c r="F69" s="51"/>
    </row>
    <row r="70" spans="1:7" ht="12.75" customHeight="1">
      <c r="A70" s="223" t="s">
        <v>223</v>
      </c>
      <c r="B70" s="224"/>
      <c r="C70" s="225"/>
      <c r="D70" s="47" t="s">
        <v>143</v>
      </c>
      <c r="E70" s="50">
        <f>E38-E68</f>
        <v>4332631</v>
      </c>
      <c r="F70" s="50">
        <f>F38-F68</f>
        <v>4525321</v>
      </c>
    </row>
    <row r="71" spans="1:7">
      <c r="A71" s="214"/>
      <c r="B71" s="215"/>
      <c r="C71" s="216"/>
      <c r="D71" s="49"/>
      <c r="E71" s="51"/>
      <c r="F71" s="51"/>
    </row>
    <row r="72" spans="1:7">
      <c r="A72" s="214" t="s">
        <v>144</v>
      </c>
      <c r="B72" s="215"/>
      <c r="C72" s="216"/>
      <c r="D72" s="49" t="s">
        <v>145</v>
      </c>
      <c r="E72" s="51">
        <v>743960</v>
      </c>
      <c r="F72" s="51">
        <v>885129</v>
      </c>
    </row>
    <row r="73" spans="1:7">
      <c r="A73" s="214"/>
      <c r="B73" s="215"/>
      <c r="C73" s="216"/>
      <c r="D73" s="49"/>
      <c r="E73" s="51"/>
      <c r="F73" s="51"/>
    </row>
    <row r="74" spans="1:7" ht="12.75" customHeight="1">
      <c r="A74" s="223" t="s">
        <v>146</v>
      </c>
      <c r="B74" s="224"/>
      <c r="C74" s="225"/>
      <c r="D74" s="47" t="s">
        <v>147</v>
      </c>
      <c r="E74" s="52">
        <f>E70-E72</f>
        <v>3588671</v>
      </c>
      <c r="F74" s="52">
        <f>F70-F72</f>
        <v>3640192</v>
      </c>
    </row>
    <row r="75" spans="1:7">
      <c r="A75" s="214" t="s">
        <v>148</v>
      </c>
      <c r="B75" s="215"/>
      <c r="C75" s="216"/>
      <c r="D75" s="49" t="s">
        <v>149</v>
      </c>
      <c r="E75" s="51"/>
      <c r="F75" s="51"/>
    </row>
    <row r="76" spans="1:7">
      <c r="A76" s="236"/>
      <c r="B76" s="237"/>
      <c r="C76" s="238"/>
      <c r="D76" s="54"/>
      <c r="E76" s="52"/>
      <c r="F76" s="55"/>
    </row>
    <row r="77" spans="1:7">
      <c r="A77" s="239" t="s">
        <v>215</v>
      </c>
      <c r="B77" s="239"/>
      <c r="C77" s="239"/>
      <c r="D77" s="56" t="s">
        <v>217</v>
      </c>
      <c r="E77" s="50">
        <f>E74</f>
        <v>3588671</v>
      </c>
      <c r="F77" s="50">
        <f>F74</f>
        <v>3640192</v>
      </c>
    </row>
    <row r="78" spans="1:7">
      <c r="A78" s="240"/>
      <c r="B78" s="241"/>
      <c r="C78" s="242"/>
      <c r="D78" s="56"/>
      <c r="E78" s="166"/>
      <c r="F78" s="57"/>
    </row>
    <row r="79" spans="1:7">
      <c r="A79" s="243" t="s">
        <v>218</v>
      </c>
      <c r="B79" s="244"/>
      <c r="C79" s="245"/>
      <c r="D79" s="56" t="s">
        <v>150</v>
      </c>
      <c r="E79" s="58"/>
      <c r="F79" s="58"/>
      <c r="G79" s="45"/>
    </row>
    <row r="80" spans="1:7" s="168" customFormat="1" ht="12.75" customHeight="1">
      <c r="A80" s="246" t="s">
        <v>286</v>
      </c>
      <c r="B80" s="247"/>
      <c r="C80" s="248"/>
      <c r="D80" s="171" t="s">
        <v>219</v>
      </c>
      <c r="E80" s="204"/>
      <c r="F80" s="204">
        <v>-65509</v>
      </c>
    </row>
    <row r="81" spans="1:7">
      <c r="A81" s="235" t="s">
        <v>221</v>
      </c>
      <c r="B81" s="235"/>
      <c r="C81" s="235"/>
      <c r="D81" s="56" t="s">
        <v>220</v>
      </c>
      <c r="E81" s="169">
        <f>E80</f>
        <v>0</v>
      </c>
      <c r="F81" s="169">
        <f>F80</f>
        <v>-65509</v>
      </c>
      <c r="G81" s="45"/>
    </row>
    <row r="82" spans="1:7">
      <c r="A82" s="232"/>
      <c r="B82" s="233"/>
      <c r="C82" s="234"/>
      <c r="D82" s="170"/>
      <c r="E82" s="170"/>
      <c r="F82" s="170"/>
      <c r="G82" s="45"/>
    </row>
    <row r="83" spans="1:7">
      <c r="A83" s="235" t="s">
        <v>225</v>
      </c>
      <c r="B83" s="235"/>
      <c r="C83" s="235"/>
      <c r="D83" s="56" t="s">
        <v>222</v>
      </c>
      <c r="E83" s="169">
        <f>E77+E81</f>
        <v>3588671</v>
      </c>
      <c r="F83" s="169">
        <f>F77+F81</f>
        <v>3574683</v>
      </c>
      <c r="G83" s="45"/>
    </row>
    <row r="84" spans="1:7">
      <c r="A84" s="232"/>
      <c r="B84" s="233"/>
      <c r="C84" s="234"/>
      <c r="D84" s="170"/>
      <c r="E84" s="176"/>
      <c r="F84" s="177"/>
    </row>
    <row r="85" spans="1:7">
      <c r="A85" s="235" t="s">
        <v>228</v>
      </c>
      <c r="B85" s="235"/>
      <c r="C85" s="235"/>
      <c r="D85" s="179" t="s">
        <v>229</v>
      </c>
      <c r="E85" s="178">
        <v>590</v>
      </c>
      <c r="F85" s="178">
        <v>626</v>
      </c>
    </row>
    <row r="86" spans="1:7">
      <c r="A86" s="150"/>
      <c r="B86" s="150"/>
      <c r="C86" s="150"/>
      <c r="D86" s="151"/>
      <c r="E86" s="166"/>
      <c r="F86" s="167"/>
    </row>
    <row r="87" spans="1:7">
      <c r="A87" s="149"/>
      <c r="B87" s="149"/>
      <c r="C87" s="149"/>
      <c r="D87" s="149"/>
      <c r="E87" s="149"/>
      <c r="F87" s="149"/>
    </row>
    <row r="88" spans="1:7">
      <c r="A88" s="149"/>
      <c r="B88" s="149"/>
      <c r="C88" s="149"/>
      <c r="D88" s="149"/>
      <c r="E88" s="149"/>
      <c r="F88" s="149"/>
    </row>
    <row r="89" spans="1:7" s="36" customFormat="1" ht="15">
      <c r="A89" s="210" t="s">
        <v>193</v>
      </c>
      <c r="B89" s="210"/>
      <c r="C89" s="210"/>
      <c r="D89" s="210"/>
      <c r="E89" s="210"/>
      <c r="F89" s="35"/>
      <c r="G89" s="165"/>
    </row>
    <row r="90" spans="1:7" s="36" customFormat="1" ht="15">
      <c r="A90" s="38"/>
      <c r="B90" s="38"/>
      <c r="C90" s="38"/>
      <c r="D90" s="34"/>
      <c r="E90" s="38"/>
      <c r="F90" s="35"/>
      <c r="G90" s="165"/>
    </row>
    <row r="91" spans="1:7" s="36" customFormat="1" ht="15">
      <c r="A91" s="38"/>
      <c r="B91" s="38"/>
      <c r="C91" s="38"/>
      <c r="D91" s="34"/>
      <c r="E91" s="38"/>
      <c r="F91" s="35"/>
      <c r="G91" s="165"/>
    </row>
    <row r="92" spans="1:7" s="36" customFormat="1" ht="15">
      <c r="A92" s="39" t="s">
        <v>267</v>
      </c>
      <c r="B92" s="31"/>
      <c r="C92" s="38"/>
      <c r="D92" s="34"/>
      <c r="E92" s="38"/>
      <c r="F92" s="35"/>
      <c r="G92" s="165"/>
    </row>
    <row r="93" spans="1:7" s="36" customFormat="1" ht="15">
      <c r="C93" s="38"/>
      <c r="D93" s="34"/>
      <c r="E93" s="38"/>
      <c r="F93" s="35"/>
      <c r="G93" s="165"/>
    </row>
    <row r="94" spans="1:7" s="36" customFormat="1" ht="15">
      <c r="A94" s="63" t="s">
        <v>261</v>
      </c>
      <c r="B94" s="62"/>
      <c r="C94" s="31"/>
      <c r="D94" s="38"/>
      <c r="E94" s="31"/>
      <c r="F94" s="40"/>
      <c r="G94" s="165"/>
    </row>
    <row r="95" spans="1:7" s="36" customFormat="1" ht="15">
      <c r="A95" s="39"/>
      <c r="B95" s="38"/>
      <c r="C95" s="41"/>
      <c r="D95" s="31"/>
      <c r="E95" s="38"/>
      <c r="G95" s="165"/>
    </row>
    <row r="96" spans="1:7" s="36" customFormat="1" ht="15">
      <c r="A96" s="33" t="s">
        <v>287</v>
      </c>
      <c r="B96" s="31"/>
      <c r="C96" s="31"/>
      <c r="D96" s="38"/>
      <c r="E96" s="31"/>
      <c r="F96" s="40"/>
      <c r="G96" s="165"/>
    </row>
    <row r="97" spans="1:7" s="36" customFormat="1" ht="15">
      <c r="A97" s="33"/>
      <c r="B97" s="38"/>
      <c r="C97" s="38"/>
      <c r="D97" s="31"/>
      <c r="E97" s="38"/>
      <c r="G97" s="165"/>
    </row>
    <row r="98" spans="1:7" s="36" customFormat="1" ht="15">
      <c r="A98" s="33" t="s">
        <v>151</v>
      </c>
      <c r="B98" s="38"/>
      <c r="C98" s="41"/>
      <c r="D98" s="38"/>
      <c r="E98" s="38"/>
      <c r="G98" s="165"/>
    </row>
    <row r="99" spans="1:7" s="36" customFormat="1" ht="15">
      <c r="A99" s="33"/>
      <c r="B99" s="38"/>
      <c r="C99" s="38"/>
      <c r="D99" s="38"/>
      <c r="E99" s="38"/>
      <c r="G99" s="165"/>
    </row>
    <row r="100" spans="1:7" s="36" customFormat="1" ht="15">
      <c r="A100" s="33"/>
      <c r="B100" s="38"/>
      <c r="C100" s="38"/>
      <c r="D100" s="38"/>
      <c r="E100" s="38"/>
      <c r="G100" s="165"/>
    </row>
  </sheetData>
  <mergeCells count="84">
    <mergeCell ref="A84:C84"/>
    <mergeCell ref="A85:C85"/>
    <mergeCell ref="A83:C83"/>
    <mergeCell ref="A72:C72"/>
    <mergeCell ref="A76:C76"/>
    <mergeCell ref="A77:C77"/>
    <mergeCell ref="A74:C74"/>
    <mergeCell ref="A75:C75"/>
    <mergeCell ref="A73:C73"/>
    <mergeCell ref="A78:C78"/>
    <mergeCell ref="A79:C79"/>
    <mergeCell ref="A80:C80"/>
    <mergeCell ref="A81:C81"/>
    <mergeCell ref="A82:C82"/>
    <mergeCell ref="A70:C70"/>
    <mergeCell ref="A71:C71"/>
    <mergeCell ref="A67:C67"/>
    <mergeCell ref="A68:C68"/>
    <mergeCell ref="A69:C69"/>
    <mergeCell ref="A66:C66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64:C64"/>
    <mergeCell ref="A65:C65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1:C41"/>
    <mergeCell ref="A29:C29"/>
    <mergeCell ref="A30:C30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17:C17"/>
    <mergeCell ref="A18:C18"/>
    <mergeCell ref="A28:C28"/>
    <mergeCell ref="A20:C20"/>
    <mergeCell ref="A21:C21"/>
    <mergeCell ref="A22:C22"/>
    <mergeCell ref="A23:C23"/>
    <mergeCell ref="A24:C24"/>
    <mergeCell ref="A25:C25"/>
    <mergeCell ref="A26:C26"/>
    <mergeCell ref="A27:C27"/>
    <mergeCell ref="A89:E89"/>
    <mergeCell ref="A7:F7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4803149606299213" right="0.39370078740157483" top="0.19685039370078741" bottom="0.19685039370078741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70"/>
  <sheetViews>
    <sheetView zoomScaleSheetLayoutView="80" workbookViewId="0">
      <selection activeCell="D51" sqref="D51"/>
    </sheetView>
  </sheetViews>
  <sheetFormatPr defaultColWidth="9.140625" defaultRowHeight="12.75"/>
  <cols>
    <col min="1" max="1" width="67" style="67" customWidth="1"/>
    <col min="2" max="2" width="14.140625" style="67" customWidth="1"/>
    <col min="3" max="3" width="16.7109375" style="68" customWidth="1"/>
    <col min="4" max="4" width="21" style="67" customWidth="1"/>
    <col min="5" max="16384" width="9.140625" style="67"/>
  </cols>
  <sheetData>
    <row r="1" spans="1:4">
      <c r="D1" s="103" t="s">
        <v>158</v>
      </c>
    </row>
    <row r="2" spans="1:4">
      <c r="A2" s="249" t="s">
        <v>259</v>
      </c>
      <c r="B2" s="249"/>
      <c r="C2" s="249"/>
      <c r="D2" s="249"/>
    </row>
    <row r="3" spans="1:4">
      <c r="A3" s="250" t="s">
        <v>1</v>
      </c>
      <c r="B3" s="250"/>
      <c r="C3" s="250"/>
      <c r="D3" s="250"/>
    </row>
    <row r="4" spans="1:4">
      <c r="A4" s="251" t="s">
        <v>58</v>
      </c>
      <c r="B4" s="251"/>
      <c r="C4" s="251"/>
      <c r="D4" s="251"/>
    </row>
    <row r="5" spans="1:4">
      <c r="A5" s="252" t="str">
        <f>'форма 2'!A6:F6</f>
        <v xml:space="preserve"> по состоянию на "01" октября 2018 года</v>
      </c>
      <c r="B5" s="252"/>
      <c r="C5" s="252"/>
      <c r="D5" s="252"/>
    </row>
    <row r="6" spans="1:4" s="100" customFormat="1" ht="10.5" customHeight="1">
      <c r="A6" s="102"/>
      <c r="B6" s="102"/>
      <c r="C6" s="101"/>
      <c r="D6" s="102"/>
    </row>
    <row r="7" spans="1:4" s="100" customFormat="1" ht="10.5" customHeight="1">
      <c r="A7" s="102"/>
      <c r="B7" s="102"/>
      <c r="C7" s="101"/>
      <c r="D7" s="4" t="s">
        <v>196</v>
      </c>
    </row>
    <row r="8" spans="1:4" s="97" customFormat="1" ht="85.5" customHeight="1">
      <c r="A8" s="98" t="s">
        <v>3</v>
      </c>
      <c r="B8" s="98" t="s">
        <v>60</v>
      </c>
      <c r="C8" s="99" t="s">
        <v>61</v>
      </c>
      <c r="D8" s="98" t="s">
        <v>157</v>
      </c>
    </row>
    <row r="9" spans="1:4">
      <c r="A9" s="95">
        <v>1</v>
      </c>
      <c r="B9" s="95">
        <v>2</v>
      </c>
      <c r="C9" s="96">
        <v>3</v>
      </c>
      <c r="D9" s="95">
        <v>4</v>
      </c>
    </row>
    <row r="10" spans="1:4" ht="15" customHeight="1">
      <c r="A10" s="180" t="s">
        <v>230</v>
      </c>
      <c r="B10" s="181" t="s">
        <v>156</v>
      </c>
      <c r="C10" s="81"/>
      <c r="D10" s="81"/>
    </row>
    <row r="11" spans="1:4" ht="15.75" customHeight="1">
      <c r="A11" s="182" t="s">
        <v>231</v>
      </c>
      <c r="B11" s="183">
        <v>2</v>
      </c>
      <c r="C11" s="184">
        <v>9814890</v>
      </c>
      <c r="D11" s="184">
        <v>9588150</v>
      </c>
    </row>
    <row r="12" spans="1:4" ht="15" customHeight="1">
      <c r="A12" s="92" t="s">
        <v>232</v>
      </c>
      <c r="B12" s="185">
        <v>3</v>
      </c>
      <c r="C12" s="90">
        <v>-3638267</v>
      </c>
      <c r="D12" s="90">
        <v>-3135973</v>
      </c>
    </row>
    <row r="13" spans="1:4" ht="15" customHeight="1">
      <c r="A13" s="87" t="s">
        <v>233</v>
      </c>
      <c r="B13" s="185">
        <v>4</v>
      </c>
      <c r="C13" s="90">
        <v>3102</v>
      </c>
      <c r="D13" s="90">
        <v>506</v>
      </c>
    </row>
    <row r="14" spans="1:4" ht="15" customHeight="1">
      <c r="A14" s="86" t="s">
        <v>234</v>
      </c>
      <c r="B14" s="186">
        <v>5</v>
      </c>
      <c r="C14" s="90">
        <v>-87872</v>
      </c>
      <c r="D14" s="90">
        <v>-91681</v>
      </c>
    </row>
    <row r="15" spans="1:4" ht="15" customHeight="1">
      <c r="A15" s="91" t="s">
        <v>235</v>
      </c>
      <c r="B15" s="187">
        <v>6</v>
      </c>
      <c r="C15" s="90">
        <v>222145</v>
      </c>
      <c r="D15" s="203">
        <v>706485</v>
      </c>
    </row>
    <row r="16" spans="1:4" ht="15" customHeight="1">
      <c r="A16" s="87" t="s">
        <v>236</v>
      </c>
      <c r="B16" s="185">
        <v>7</v>
      </c>
      <c r="C16" s="90">
        <v>-1164777</v>
      </c>
      <c r="D16" s="90">
        <v>-1108087</v>
      </c>
    </row>
    <row r="17" spans="1:4" ht="15" customHeight="1">
      <c r="A17" s="87" t="s">
        <v>237</v>
      </c>
      <c r="B17" s="185">
        <v>8</v>
      </c>
      <c r="C17" s="90">
        <v>-864089</v>
      </c>
      <c r="D17" s="90">
        <v>-964875</v>
      </c>
    </row>
    <row r="18" spans="1:4">
      <c r="A18" s="87"/>
      <c r="B18" s="188" t="s">
        <v>155</v>
      </c>
      <c r="C18" s="83">
        <f>SUM(C11:C17)</f>
        <v>4285132</v>
      </c>
      <c r="D18" s="83">
        <f>SUM(D11:D17)</f>
        <v>4994525</v>
      </c>
    </row>
    <row r="19" spans="1:4" ht="17.25" customHeight="1">
      <c r="A19" s="84" t="s">
        <v>238</v>
      </c>
      <c r="B19" s="183" t="s">
        <v>154</v>
      </c>
      <c r="C19" s="106"/>
      <c r="D19" s="106"/>
    </row>
    <row r="20" spans="1:4" ht="29.25" customHeight="1">
      <c r="A20" s="92" t="s">
        <v>239</v>
      </c>
      <c r="B20" s="183">
        <v>11</v>
      </c>
      <c r="C20" s="90">
        <v>3646937</v>
      </c>
      <c r="D20" s="90">
        <v>-2841595</v>
      </c>
    </row>
    <row r="21" spans="1:4" ht="29.25" customHeight="1">
      <c r="A21" s="92" t="s">
        <v>289</v>
      </c>
      <c r="B21" s="183">
        <v>12</v>
      </c>
      <c r="C21" s="90">
        <v>1400</v>
      </c>
      <c r="D21" s="90"/>
    </row>
    <row r="22" spans="1:4" ht="32.25" customHeight="1">
      <c r="A22" s="202" t="s">
        <v>240</v>
      </c>
      <c r="B22" s="185">
        <v>13</v>
      </c>
      <c r="C22" s="203">
        <v>3842872</v>
      </c>
      <c r="D22" s="85">
        <v>7501711</v>
      </c>
    </row>
    <row r="23" spans="1:4" ht="33" customHeight="1">
      <c r="A23" s="202" t="s">
        <v>281</v>
      </c>
      <c r="B23" s="185">
        <v>14</v>
      </c>
      <c r="C23" s="203">
        <v>3896191</v>
      </c>
      <c r="D23" s="85">
        <v>2594668</v>
      </c>
    </row>
    <row r="24" spans="1:4" ht="16.5" customHeight="1">
      <c r="A24" s="91" t="s">
        <v>241</v>
      </c>
      <c r="B24" s="187">
        <v>15</v>
      </c>
      <c r="C24" s="203">
        <v>-820768</v>
      </c>
      <c r="D24" s="203">
        <v>-8171035</v>
      </c>
    </row>
    <row r="25" spans="1:4" ht="16.5" customHeight="1">
      <c r="A25" s="87" t="s">
        <v>242</v>
      </c>
      <c r="B25" s="185">
        <v>16</v>
      </c>
      <c r="C25" s="203">
        <v>-5539473</v>
      </c>
      <c r="D25" s="203">
        <v>-8152909</v>
      </c>
    </row>
    <row r="26" spans="1:4" ht="16.5" customHeight="1">
      <c r="A26" s="87" t="s">
        <v>29</v>
      </c>
      <c r="B26" s="185">
        <v>17</v>
      </c>
      <c r="C26" s="203">
        <v>-417449</v>
      </c>
      <c r="D26" s="203">
        <v>-106508</v>
      </c>
    </row>
    <row r="27" spans="1:4" ht="20.25" customHeight="1">
      <c r="A27" s="189" t="s">
        <v>243</v>
      </c>
      <c r="B27" s="188">
        <v>18</v>
      </c>
      <c r="C27" s="190"/>
      <c r="D27" s="190"/>
    </row>
    <row r="28" spans="1:4" ht="29.25" customHeight="1">
      <c r="A28" s="191" t="s">
        <v>41</v>
      </c>
      <c r="B28" s="183">
        <v>19</v>
      </c>
      <c r="C28" s="184">
        <v>-3311912</v>
      </c>
      <c r="D28" s="192">
        <v>5046391</v>
      </c>
    </row>
    <row r="29" spans="1:4" ht="28.5" customHeight="1">
      <c r="A29" s="193" t="s">
        <v>244</v>
      </c>
      <c r="B29" s="188">
        <v>20</v>
      </c>
      <c r="C29" s="194">
        <f>SUM(C18:C28)</f>
        <v>5582930</v>
      </c>
      <c r="D29" s="194">
        <f>SUM(D18:D28)</f>
        <v>865248</v>
      </c>
    </row>
    <row r="30" spans="1:4" ht="29.25" customHeight="1">
      <c r="A30" s="87" t="s">
        <v>245</v>
      </c>
      <c r="B30" s="185">
        <v>21</v>
      </c>
      <c r="C30" s="89">
        <v>-30159</v>
      </c>
      <c r="D30" s="85">
        <v>-362665</v>
      </c>
    </row>
    <row r="31" spans="1:4" ht="27.75" customHeight="1">
      <c r="A31" s="189" t="s">
        <v>246</v>
      </c>
      <c r="B31" s="188">
        <v>22</v>
      </c>
      <c r="C31" s="194">
        <f>C29+C30</f>
        <v>5552771</v>
      </c>
      <c r="D31" s="194">
        <f>D29+D30</f>
        <v>502583</v>
      </c>
    </row>
    <row r="32" spans="1:4" ht="17.25" customHeight="1">
      <c r="A32" s="87" t="s">
        <v>247</v>
      </c>
      <c r="B32" s="185">
        <v>23</v>
      </c>
      <c r="C32" s="89"/>
      <c r="D32" s="85"/>
    </row>
    <row r="33" spans="1:4" ht="17.25" customHeight="1">
      <c r="A33" s="94" t="s">
        <v>282</v>
      </c>
      <c r="B33" s="186">
        <v>24</v>
      </c>
      <c r="C33" s="89">
        <v>-9157463</v>
      </c>
      <c r="D33" s="85"/>
    </row>
    <row r="34" spans="1:4" ht="17.25" customHeight="1">
      <c r="A34" s="91" t="s">
        <v>283</v>
      </c>
      <c r="B34" s="187">
        <v>25</v>
      </c>
      <c r="C34" s="172">
        <v>-82147</v>
      </c>
      <c r="D34" s="93">
        <v>-53297</v>
      </c>
    </row>
    <row r="35" spans="1:4" ht="17.25" customHeight="1">
      <c r="A35" s="180" t="s">
        <v>284</v>
      </c>
      <c r="B35" s="183">
        <v>26</v>
      </c>
      <c r="C35" s="184">
        <v>29200</v>
      </c>
      <c r="D35" s="192">
        <v>24800</v>
      </c>
    </row>
    <row r="36" spans="1:4" ht="15.75" customHeight="1">
      <c r="A36" s="189" t="s">
        <v>248</v>
      </c>
      <c r="B36" s="188" t="s">
        <v>153</v>
      </c>
      <c r="C36" s="190">
        <f>SUM(C33:C35)</f>
        <v>-9210410</v>
      </c>
      <c r="D36" s="190">
        <f>SUM(D33:D35)</f>
        <v>-28497</v>
      </c>
    </row>
    <row r="37" spans="1:4" ht="27.75" customHeight="1">
      <c r="A37" s="180" t="s">
        <v>249</v>
      </c>
      <c r="B37" s="195" t="s">
        <v>152</v>
      </c>
      <c r="C37" s="83"/>
      <c r="D37" s="82"/>
    </row>
    <row r="38" spans="1:4" ht="15.75" customHeight="1">
      <c r="A38" s="196" t="s">
        <v>250</v>
      </c>
      <c r="B38" s="187">
        <v>29</v>
      </c>
      <c r="C38" s="90">
        <v>-7920500</v>
      </c>
      <c r="D38" s="85">
        <v>-3712045</v>
      </c>
    </row>
    <row r="39" spans="1:4" ht="15.75" customHeight="1">
      <c r="A39" s="196" t="s">
        <v>251</v>
      </c>
      <c r="B39" s="185">
        <v>30</v>
      </c>
      <c r="C39" s="90"/>
      <c r="D39" s="89"/>
    </row>
    <row r="40" spans="1:4" ht="15.75" customHeight="1">
      <c r="A40" s="196" t="s">
        <v>262</v>
      </c>
      <c r="B40" s="187">
        <v>31</v>
      </c>
      <c r="C40" s="90"/>
      <c r="D40" s="89">
        <v>-10000000</v>
      </c>
    </row>
    <row r="41" spans="1:4" ht="15.75" customHeight="1">
      <c r="A41" s="196" t="s">
        <v>285</v>
      </c>
      <c r="B41" s="185">
        <v>32</v>
      </c>
      <c r="C41" s="90">
        <v>11356189</v>
      </c>
      <c r="D41" s="89"/>
    </row>
    <row r="42" spans="1:4" ht="15.75" customHeight="1">
      <c r="A42" s="196" t="s">
        <v>252</v>
      </c>
      <c r="B42" s="187">
        <v>33</v>
      </c>
      <c r="C42" s="90">
        <v>-1621372</v>
      </c>
      <c r="D42" s="90">
        <v>-3575000</v>
      </c>
    </row>
    <row r="43" spans="1:4" ht="15.75" customHeight="1">
      <c r="A43" s="88" t="s">
        <v>263</v>
      </c>
      <c r="B43" s="185">
        <v>34</v>
      </c>
      <c r="C43" s="90"/>
      <c r="D43" s="90">
        <v>5200000</v>
      </c>
    </row>
    <row r="44" spans="1:4" ht="15.75" customHeight="1">
      <c r="A44" s="87" t="s">
        <v>253</v>
      </c>
      <c r="B44" s="187">
        <v>35</v>
      </c>
      <c r="C44" s="90">
        <v>-1108575</v>
      </c>
      <c r="D44" s="90">
        <v>-926801</v>
      </c>
    </row>
    <row r="45" spans="1:4" ht="16.5" customHeight="1">
      <c r="A45" s="197" t="s">
        <v>254</v>
      </c>
      <c r="B45" s="198">
        <v>36</v>
      </c>
      <c r="C45" s="190">
        <f>SUM(C38:C44)</f>
        <v>705742</v>
      </c>
      <c r="D45" s="190">
        <f>SUM(D38:D44)</f>
        <v>-13013846</v>
      </c>
    </row>
    <row r="46" spans="1:4">
      <c r="A46" s="193" t="s">
        <v>255</v>
      </c>
      <c r="B46" s="188">
        <v>37</v>
      </c>
      <c r="C46" s="190">
        <f>C45+C36+C31</f>
        <v>-2951897</v>
      </c>
      <c r="D46" s="190">
        <f>D45+D36+D31</f>
        <v>-12539760</v>
      </c>
    </row>
    <row r="47" spans="1:4" ht="25.5" customHeight="1">
      <c r="A47" s="180" t="s">
        <v>256</v>
      </c>
      <c r="B47" s="185">
        <v>38</v>
      </c>
      <c r="C47" s="90">
        <v>58738</v>
      </c>
      <c r="D47" s="90">
        <v>11540</v>
      </c>
    </row>
    <row r="48" spans="1:4" ht="13.5" customHeight="1">
      <c r="A48" s="180" t="s">
        <v>257</v>
      </c>
      <c r="B48" s="183">
        <v>39</v>
      </c>
      <c r="C48" s="184">
        <v>21800196</v>
      </c>
      <c r="D48" s="192">
        <v>38665521</v>
      </c>
    </row>
    <row r="49" spans="1:5" ht="13.5" customHeight="1">
      <c r="A49" s="193" t="s">
        <v>258</v>
      </c>
      <c r="B49" s="188">
        <v>40</v>
      </c>
      <c r="C49" s="190">
        <f>'форма 1'!C11</f>
        <v>18907037</v>
      </c>
      <c r="D49" s="194">
        <v>26137301</v>
      </c>
    </row>
    <row r="50" spans="1:5" ht="13.5" customHeight="1">
      <c r="A50" s="78"/>
      <c r="B50" s="78"/>
      <c r="C50" s="76">
        <f>C46+C47+C48-C49</f>
        <v>0</v>
      </c>
      <c r="D50" s="76">
        <f>D46+D47+D48-D49</f>
        <v>0</v>
      </c>
    </row>
    <row r="51" spans="1:5" ht="13.5" customHeight="1">
      <c r="A51" s="78"/>
      <c r="B51" s="78"/>
      <c r="C51" s="80"/>
      <c r="D51" s="79"/>
      <c r="E51" s="67" t="s">
        <v>159</v>
      </c>
    </row>
    <row r="52" spans="1:5" ht="13.5" customHeight="1">
      <c r="A52" s="77"/>
      <c r="B52" s="77"/>
      <c r="C52" s="80"/>
      <c r="D52" s="76"/>
    </row>
    <row r="53" spans="1:5" ht="13.5" customHeight="1">
      <c r="A53" s="210" t="s">
        <v>193</v>
      </c>
      <c r="B53" s="210"/>
      <c r="C53" s="210"/>
      <c r="D53" s="210"/>
    </row>
    <row r="54" spans="1:5" ht="13.5" customHeight="1">
      <c r="A54" s="75"/>
      <c r="B54" s="70"/>
      <c r="C54" s="70"/>
      <c r="D54" s="74"/>
    </row>
    <row r="55" spans="1:5" ht="15.75" customHeight="1">
      <c r="A55" s="70"/>
      <c r="B55" s="70"/>
      <c r="C55" s="70"/>
      <c r="D55" s="70"/>
    </row>
    <row r="56" spans="1:5" ht="15" customHeight="1">
      <c r="A56" s="39" t="s">
        <v>268</v>
      </c>
      <c r="B56" s="72"/>
      <c r="C56" s="72"/>
      <c r="D56" s="72"/>
    </row>
    <row r="57" spans="1:5" ht="15" customHeight="1">
      <c r="A57" s="69"/>
      <c r="B57" s="69"/>
      <c r="C57" s="69"/>
      <c r="D57" s="70"/>
    </row>
    <row r="58" spans="1:5" ht="15" customHeight="1">
      <c r="A58" s="33" t="s">
        <v>265</v>
      </c>
      <c r="B58" s="70"/>
      <c r="C58" s="71"/>
      <c r="D58" s="72"/>
    </row>
    <row r="59" spans="1:5" s="78" customFormat="1" ht="15" hidden="1">
      <c r="A59" s="70"/>
      <c r="B59" s="72"/>
      <c r="C59" s="72"/>
      <c r="D59" s="72"/>
    </row>
    <row r="60" spans="1:5" ht="40.5" customHeight="1">
      <c r="A60" s="33" t="s">
        <v>288</v>
      </c>
      <c r="B60" s="70"/>
      <c r="C60" s="70"/>
      <c r="D60" s="70"/>
    </row>
    <row r="61" spans="1:5" s="69" customFormat="1" ht="14.25" customHeight="1">
      <c r="A61" s="33"/>
      <c r="B61" s="70"/>
      <c r="C61" s="71"/>
      <c r="D61" s="70"/>
      <c r="E61" s="73"/>
    </row>
    <row r="62" spans="1:5" s="69" customFormat="1" ht="13.5" customHeight="1">
      <c r="A62" s="33" t="s">
        <v>151</v>
      </c>
      <c r="B62" s="70"/>
      <c r="C62" s="70"/>
      <c r="D62" s="70"/>
      <c r="E62" s="73"/>
    </row>
    <row r="63" spans="1:5" s="69" customFormat="1" ht="14.25" customHeight="1">
      <c r="A63" s="67"/>
      <c r="B63" s="67"/>
      <c r="C63" s="68"/>
      <c r="D63" s="67"/>
    </row>
    <row r="64" spans="1:5" s="69" customFormat="1" ht="18" customHeight="1">
      <c r="A64" s="67"/>
      <c r="B64" s="67"/>
      <c r="C64" s="68"/>
      <c r="D64" s="67"/>
    </row>
    <row r="65" spans="1:4" s="69" customFormat="1" ht="21" customHeight="1">
      <c r="A65" s="67"/>
      <c r="B65" s="67"/>
      <c r="C65" s="68"/>
      <c r="D65" s="67"/>
    </row>
    <row r="66" spans="1:4" s="69" customFormat="1" ht="11.25" customHeight="1">
      <c r="A66" s="67"/>
      <c r="B66" s="67"/>
      <c r="C66" s="68"/>
      <c r="D66" s="67"/>
    </row>
    <row r="67" spans="1:4" s="69" customFormat="1" ht="6.75" customHeight="1">
      <c r="A67" s="67"/>
      <c r="B67" s="67"/>
      <c r="C67" s="68"/>
      <c r="D67" s="67"/>
    </row>
    <row r="68" spans="1:4" s="69" customFormat="1" ht="15">
      <c r="A68" s="67"/>
      <c r="B68" s="67"/>
      <c r="C68" s="68"/>
      <c r="D68" s="67"/>
    </row>
    <row r="69" spans="1:4" s="69" customFormat="1" ht="9.75" customHeight="1">
      <c r="A69" s="67"/>
      <c r="B69" s="67"/>
      <c r="C69" s="68"/>
      <c r="D69" s="67"/>
    </row>
    <row r="70" spans="1:4" s="69" customFormat="1" ht="15">
      <c r="A70" s="67"/>
      <c r="B70" s="67"/>
      <c r="C70" s="68"/>
      <c r="D70" s="67"/>
    </row>
  </sheetData>
  <mergeCells count="5">
    <mergeCell ref="A2:D2"/>
    <mergeCell ref="A3:D3"/>
    <mergeCell ref="A4:D4"/>
    <mergeCell ref="A5:D5"/>
    <mergeCell ref="A53:D53"/>
  </mergeCells>
  <pageMargins left="0.98425196850393704" right="0.59055118110236227" top="0.59055118110236227" bottom="0.55118110236220474" header="0.15748031496062992" footer="0.23622047244094491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5"/>
  <sheetViews>
    <sheetView topLeftCell="A25" zoomScaleNormal="100" zoomScaleSheetLayoutView="80" workbookViewId="0">
      <pane xSplit="2" topLeftCell="C1" activePane="topRight" state="frozen"/>
      <selection activeCell="E81" sqref="E81"/>
      <selection pane="topRight" activeCell="H28" sqref="H28"/>
    </sheetView>
  </sheetViews>
  <sheetFormatPr defaultColWidth="9.140625" defaultRowHeight="12.75"/>
  <cols>
    <col min="1" max="1" width="59.85546875" style="68" customWidth="1"/>
    <col min="2" max="2" width="9.140625" style="68"/>
    <col min="3" max="3" width="15" style="68" customWidth="1"/>
    <col min="4" max="4" width="14" style="68" customWidth="1"/>
    <col min="5" max="5" width="14.85546875" style="68" customWidth="1"/>
    <col min="6" max="6" width="14.28515625" style="68" customWidth="1"/>
    <col min="7" max="7" width="17.7109375" style="68" customWidth="1"/>
    <col min="8" max="8" width="15.85546875" style="68" customWidth="1"/>
    <col min="9" max="9" width="14.140625" style="68" customWidth="1"/>
    <col min="10" max="10" width="15.140625" style="68" customWidth="1"/>
    <col min="11" max="11" width="14.28515625" style="68" customWidth="1"/>
    <col min="12" max="12" width="11" style="68" customWidth="1"/>
    <col min="13" max="13" width="15.5703125" style="68" customWidth="1"/>
    <col min="14" max="16384" width="9.140625" style="68"/>
  </cols>
  <sheetData>
    <row r="1" spans="1:12">
      <c r="H1" s="253"/>
      <c r="I1" s="253"/>
      <c r="J1" s="253"/>
      <c r="K1" s="103" t="s">
        <v>188</v>
      </c>
    </row>
    <row r="3" spans="1:12">
      <c r="A3" s="254" t="s">
        <v>189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2">
      <c r="A4" s="208" t="s">
        <v>1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2">
      <c r="A5" s="255" t="s">
        <v>58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2">
      <c r="A6" s="207" t="str">
        <f>'форма 3'!A5:D5</f>
        <v xml:space="preserve"> по состоянию на "01" октября 2018 года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2" s="134" customFormat="1">
      <c r="B7" s="101"/>
      <c r="C7" s="101"/>
      <c r="D7" s="101"/>
      <c r="E7" s="101"/>
      <c r="K7" s="4" t="s">
        <v>196</v>
      </c>
    </row>
    <row r="8" spans="1:12" s="130" customFormat="1" ht="25.5" customHeight="1">
      <c r="A8" s="256" t="s">
        <v>3</v>
      </c>
      <c r="B8" s="258" t="s">
        <v>187</v>
      </c>
      <c r="C8" s="260" t="s">
        <v>186</v>
      </c>
      <c r="D8" s="261"/>
      <c r="E8" s="261"/>
      <c r="F8" s="261"/>
      <c r="G8" s="261"/>
      <c r="H8" s="261"/>
      <c r="I8" s="262"/>
      <c r="J8" s="133" t="s">
        <v>55</v>
      </c>
      <c r="K8" s="133" t="s">
        <v>185</v>
      </c>
    </row>
    <row r="9" spans="1:12" s="130" customFormat="1" ht="47.25" customHeight="1">
      <c r="A9" s="257"/>
      <c r="B9" s="259"/>
      <c r="C9" s="98" t="s">
        <v>44</v>
      </c>
      <c r="D9" s="98" t="s">
        <v>48</v>
      </c>
      <c r="E9" s="98" t="s">
        <v>184</v>
      </c>
      <c r="F9" s="98" t="s">
        <v>49</v>
      </c>
      <c r="G9" s="98" t="s">
        <v>50</v>
      </c>
      <c r="H9" s="132" t="s">
        <v>183</v>
      </c>
      <c r="I9" s="132" t="s">
        <v>182</v>
      </c>
      <c r="J9" s="131"/>
      <c r="K9" s="131"/>
    </row>
    <row r="10" spans="1:12">
      <c r="A10" s="128">
        <v>1</v>
      </c>
      <c r="B10" s="129"/>
      <c r="C10" s="128">
        <v>1</v>
      </c>
      <c r="D10" s="128">
        <v>2</v>
      </c>
      <c r="E10" s="128">
        <v>3</v>
      </c>
      <c r="F10" s="128">
        <v>4</v>
      </c>
      <c r="G10" s="128">
        <v>5</v>
      </c>
      <c r="H10" s="128">
        <v>6</v>
      </c>
      <c r="I10" s="128">
        <v>7</v>
      </c>
      <c r="J10" s="128">
        <v>8</v>
      </c>
      <c r="K10" s="128">
        <v>9</v>
      </c>
    </row>
    <row r="11" spans="1:12">
      <c r="A11" s="119" t="s">
        <v>181</v>
      </c>
      <c r="B11" s="109">
        <v>1</v>
      </c>
      <c r="C11" s="156">
        <v>58126461</v>
      </c>
      <c r="D11" s="114">
        <v>-2597522</v>
      </c>
      <c r="E11" s="114">
        <v>5822856</v>
      </c>
      <c r="F11" s="114">
        <v>2734447</v>
      </c>
      <c r="G11" s="114">
        <v>-1206178</v>
      </c>
      <c r="H11" s="155">
        <v>-11878306</v>
      </c>
      <c r="I11" s="153">
        <v>51001758</v>
      </c>
      <c r="J11" s="106"/>
      <c r="K11" s="111">
        <v>51001758</v>
      </c>
      <c r="L11" s="104"/>
    </row>
    <row r="12" spans="1:12">
      <c r="A12" s="121" t="s">
        <v>177</v>
      </c>
      <c r="B12" s="109">
        <v>2</v>
      </c>
      <c r="C12" s="127"/>
      <c r="D12" s="127"/>
      <c r="E12" s="127"/>
      <c r="F12" s="127"/>
      <c r="G12" s="127"/>
      <c r="H12" s="127"/>
      <c r="I12" s="114"/>
      <c r="J12" s="106"/>
      <c r="K12" s="111"/>
    </row>
    <row r="13" spans="1:12">
      <c r="A13" s="119" t="s">
        <v>180</v>
      </c>
      <c r="B13" s="109">
        <v>3</v>
      </c>
      <c r="C13" s="108">
        <v>58126461</v>
      </c>
      <c r="D13" s="108">
        <v>-2597522</v>
      </c>
      <c r="E13" s="108">
        <v>5822856</v>
      </c>
      <c r="F13" s="108">
        <v>2734447</v>
      </c>
      <c r="G13" s="108">
        <v>-1206178</v>
      </c>
      <c r="H13" s="108">
        <v>-11878306</v>
      </c>
      <c r="I13" s="114">
        <v>51001758</v>
      </c>
      <c r="J13" s="106"/>
      <c r="K13" s="111">
        <v>51001758</v>
      </c>
      <c r="L13" s="104"/>
    </row>
    <row r="14" spans="1:12" ht="15" customHeight="1">
      <c r="A14" s="118" t="s">
        <v>175</v>
      </c>
      <c r="B14" s="95">
        <v>4</v>
      </c>
      <c r="C14" s="114"/>
      <c r="D14" s="114"/>
      <c r="E14" s="114"/>
      <c r="F14" s="114"/>
      <c r="G14" s="114"/>
      <c r="H14" s="114"/>
      <c r="I14" s="114"/>
      <c r="J14" s="106"/>
      <c r="K14" s="111"/>
    </row>
    <row r="15" spans="1:12">
      <c r="A15" s="115" t="s">
        <v>174</v>
      </c>
      <c r="B15" s="95">
        <v>5</v>
      </c>
      <c r="C15" s="114"/>
      <c r="D15" s="114"/>
      <c r="E15" s="114"/>
      <c r="F15" s="114"/>
      <c r="G15" s="113">
        <f>'форма 2'!F80</f>
        <v>-65509</v>
      </c>
      <c r="H15" s="114"/>
      <c r="I15" s="114"/>
      <c r="J15" s="106"/>
      <c r="K15" s="111"/>
    </row>
    <row r="16" spans="1:12">
      <c r="A16" s="115" t="s">
        <v>173</v>
      </c>
      <c r="B16" s="95">
        <v>6</v>
      </c>
      <c r="C16" s="114"/>
      <c r="D16" s="114"/>
      <c r="E16" s="114"/>
      <c r="F16" s="114"/>
      <c r="G16" s="114"/>
      <c r="H16" s="114"/>
      <c r="I16" s="114"/>
      <c r="J16" s="106"/>
      <c r="K16" s="111"/>
    </row>
    <row r="17" spans="1:13" s="125" customFormat="1">
      <c r="A17" s="119" t="s">
        <v>172</v>
      </c>
      <c r="B17" s="95">
        <v>7</v>
      </c>
      <c r="C17" s="114"/>
      <c r="D17" s="114"/>
      <c r="E17" s="114"/>
      <c r="F17" s="114"/>
      <c r="G17" s="114"/>
      <c r="H17" s="114"/>
      <c r="I17" s="114"/>
      <c r="J17" s="126"/>
      <c r="K17" s="111"/>
    </row>
    <row r="18" spans="1:13" s="125" customFormat="1" ht="12.75" customHeight="1">
      <c r="A18" s="119" t="s">
        <v>171</v>
      </c>
      <c r="B18" s="95">
        <v>8</v>
      </c>
      <c r="C18" s="107">
        <v>0</v>
      </c>
      <c r="D18" s="107">
        <v>0</v>
      </c>
      <c r="E18" s="107">
        <v>0</v>
      </c>
      <c r="F18" s="107">
        <v>0</v>
      </c>
      <c r="G18" s="107">
        <f>G15</f>
        <v>-65509</v>
      </c>
      <c r="H18" s="107">
        <v>0</v>
      </c>
      <c r="I18" s="114">
        <f>G18</f>
        <v>-65509</v>
      </c>
      <c r="J18" s="126"/>
      <c r="K18" s="111">
        <f>I18</f>
        <v>-65509</v>
      </c>
    </row>
    <row r="19" spans="1:13" s="125" customFormat="1">
      <c r="A19" s="119" t="s">
        <v>170</v>
      </c>
      <c r="B19" s="95">
        <v>9</v>
      </c>
      <c r="C19" s="107"/>
      <c r="D19" s="107"/>
      <c r="E19" s="107"/>
      <c r="F19" s="107"/>
      <c r="G19" s="107"/>
      <c r="H19" s="116"/>
      <c r="I19" s="114"/>
      <c r="J19" s="126"/>
      <c r="K19" s="111"/>
    </row>
    <row r="20" spans="1:13" s="125" customFormat="1">
      <c r="A20" s="119" t="s">
        <v>169</v>
      </c>
      <c r="B20" s="95">
        <v>10</v>
      </c>
      <c r="C20" s="114"/>
      <c r="D20" s="114"/>
      <c r="E20" s="114"/>
      <c r="F20" s="114"/>
      <c r="G20" s="114"/>
      <c r="H20" s="116">
        <f>'форма 2'!F77</f>
        <v>3640192</v>
      </c>
      <c r="I20" s="114"/>
      <c r="J20" s="126"/>
      <c r="K20" s="111"/>
    </row>
    <row r="21" spans="1:13" s="125" customFormat="1">
      <c r="A21" s="119" t="s">
        <v>168</v>
      </c>
      <c r="B21" s="95">
        <v>11</v>
      </c>
      <c r="C21" s="107">
        <v>0</v>
      </c>
      <c r="D21" s="107">
        <v>0</v>
      </c>
      <c r="E21" s="107">
        <v>0</v>
      </c>
      <c r="F21" s="107">
        <v>0</v>
      </c>
      <c r="G21" s="107">
        <v>0</v>
      </c>
      <c r="H21" s="147">
        <f>H20</f>
        <v>3640192</v>
      </c>
      <c r="I21" s="114">
        <f>H21</f>
        <v>3640192</v>
      </c>
      <c r="J21" s="126"/>
      <c r="K21" s="111">
        <f>I21</f>
        <v>3640192</v>
      </c>
    </row>
    <row r="22" spans="1:13">
      <c r="A22" s="118" t="s">
        <v>167</v>
      </c>
      <c r="B22" s="95">
        <v>12</v>
      </c>
      <c r="C22" s="114"/>
      <c r="D22" s="114"/>
      <c r="E22" s="114"/>
      <c r="F22" s="114"/>
      <c r="G22" s="114"/>
      <c r="H22" s="113">
        <v>-926802</v>
      </c>
      <c r="I22" s="114">
        <f>H22</f>
        <v>-926802</v>
      </c>
      <c r="J22" s="106"/>
      <c r="K22" s="111">
        <f>I22</f>
        <v>-926802</v>
      </c>
    </row>
    <row r="23" spans="1:13">
      <c r="A23" s="118" t="s">
        <v>166</v>
      </c>
      <c r="B23" s="95">
        <v>13</v>
      </c>
      <c r="C23" s="113">
        <v>5200000</v>
      </c>
      <c r="D23" s="114"/>
      <c r="E23" s="113"/>
      <c r="F23" s="114"/>
      <c r="G23" s="114"/>
      <c r="H23" s="114"/>
      <c r="I23" s="114">
        <f>C23</f>
        <v>5200000</v>
      </c>
      <c r="J23" s="106"/>
      <c r="K23" s="111">
        <f>I23</f>
        <v>5200000</v>
      </c>
    </row>
    <row r="24" spans="1:13">
      <c r="A24" s="115" t="s">
        <v>165</v>
      </c>
      <c r="B24" s="95">
        <v>14</v>
      </c>
      <c r="C24" s="114"/>
      <c r="D24" s="113"/>
      <c r="E24" s="114"/>
      <c r="F24" s="114"/>
      <c r="G24" s="114"/>
      <c r="H24" s="114"/>
      <c r="I24" s="114"/>
      <c r="J24" s="106"/>
      <c r="K24" s="111"/>
    </row>
    <row r="25" spans="1:13">
      <c r="A25" s="115" t="s">
        <v>164</v>
      </c>
      <c r="B25" s="95">
        <v>15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14">
        <v>0</v>
      </c>
      <c r="J25" s="106"/>
      <c r="K25" s="111">
        <v>0</v>
      </c>
    </row>
    <row r="26" spans="1:13">
      <c r="A26" s="115" t="s">
        <v>163</v>
      </c>
      <c r="B26" s="95">
        <v>16</v>
      </c>
      <c r="C26" s="114"/>
      <c r="D26" s="114"/>
      <c r="E26" s="114"/>
      <c r="F26" s="114"/>
      <c r="G26" s="114"/>
      <c r="H26" s="113"/>
      <c r="I26" s="114"/>
      <c r="J26" s="106"/>
      <c r="K26" s="111"/>
    </row>
    <row r="27" spans="1:13">
      <c r="A27" s="115" t="s">
        <v>162</v>
      </c>
      <c r="B27" s="95">
        <v>17</v>
      </c>
      <c r="C27" s="114"/>
      <c r="D27" s="114"/>
      <c r="E27" s="113"/>
      <c r="F27" s="113"/>
      <c r="G27" s="113"/>
      <c r="H27" s="113"/>
      <c r="I27" s="114"/>
      <c r="J27" s="106"/>
      <c r="K27" s="111"/>
    </row>
    <row r="28" spans="1:13">
      <c r="A28" s="115" t="s">
        <v>161</v>
      </c>
      <c r="B28" s="95">
        <v>18</v>
      </c>
      <c r="C28" s="114"/>
      <c r="D28" s="114"/>
      <c r="E28" s="113"/>
      <c r="F28" s="114"/>
      <c r="G28" s="113"/>
      <c r="H28" s="113"/>
      <c r="I28" s="123"/>
      <c r="J28" s="106"/>
      <c r="K28" s="111"/>
    </row>
    <row r="29" spans="1:13">
      <c r="A29" s="110" t="s">
        <v>179</v>
      </c>
      <c r="B29" s="95">
        <v>19</v>
      </c>
      <c r="C29" s="114">
        <f>C13+C23</f>
        <v>63326461</v>
      </c>
      <c r="D29" s="114">
        <f t="shared" ref="D29:F29" si="0">D13</f>
        <v>-2597522</v>
      </c>
      <c r="E29" s="114">
        <f t="shared" si="0"/>
        <v>5822856</v>
      </c>
      <c r="F29" s="114">
        <f t="shared" si="0"/>
        <v>2734447</v>
      </c>
      <c r="G29" s="114">
        <f>G13+G18</f>
        <v>-1271687</v>
      </c>
      <c r="H29" s="114">
        <f>H13+H20+H22</f>
        <v>-9164916</v>
      </c>
      <c r="I29" s="123">
        <f>C29+D29+E29+F29+G29+H29</f>
        <v>58849639</v>
      </c>
      <c r="J29" s="106"/>
      <c r="K29" s="111">
        <f>K13+K18+K21+K22+K23</f>
        <v>58849639</v>
      </c>
      <c r="M29" s="124"/>
    </row>
    <row r="30" spans="1:13">
      <c r="A30" s="115"/>
      <c r="B30" s="109"/>
      <c r="C30" s="114"/>
      <c r="D30" s="114"/>
      <c r="E30" s="114"/>
      <c r="F30" s="114"/>
      <c r="G30" s="114"/>
      <c r="H30" s="113"/>
      <c r="I30" s="123"/>
      <c r="J30" s="106"/>
      <c r="K30" s="111"/>
    </row>
    <row r="31" spans="1:13">
      <c r="A31" s="110" t="s">
        <v>178</v>
      </c>
      <c r="B31" s="109">
        <v>20</v>
      </c>
      <c r="C31" s="122">
        <v>63326461</v>
      </c>
      <c r="D31" s="122">
        <v>-2597522</v>
      </c>
      <c r="E31" s="122">
        <v>5822856</v>
      </c>
      <c r="F31" s="122">
        <v>2734447</v>
      </c>
      <c r="G31" s="122">
        <f>'форма 1'!D60</f>
        <v>-1366764</v>
      </c>
      <c r="H31" s="154">
        <f>'форма 1'!D61</f>
        <v>-9109985</v>
      </c>
      <c r="I31" s="114">
        <f>C31+D31+E31+F31+G31+H31</f>
        <v>58809493</v>
      </c>
      <c r="J31" s="106"/>
      <c r="K31" s="111">
        <f>I31</f>
        <v>58809493</v>
      </c>
      <c r="L31" s="104"/>
    </row>
    <row r="32" spans="1:13" ht="14.25" customHeight="1">
      <c r="A32" s="121" t="s">
        <v>177</v>
      </c>
      <c r="B32" s="109">
        <v>21</v>
      </c>
      <c r="C32" s="114"/>
      <c r="D32" s="114"/>
      <c r="E32" s="114"/>
      <c r="F32" s="114"/>
      <c r="G32" s="114"/>
      <c r="H32" s="114"/>
      <c r="I32" s="114"/>
      <c r="J32" s="106"/>
      <c r="K32" s="111"/>
    </row>
    <row r="33" spans="1:13">
      <c r="A33" s="119" t="s">
        <v>176</v>
      </c>
      <c r="B33" s="109">
        <v>22</v>
      </c>
      <c r="C33" s="107">
        <f>C31</f>
        <v>63326461</v>
      </c>
      <c r="D33" s="107">
        <f t="shared" ref="D33:G33" si="1">D31</f>
        <v>-2597522</v>
      </c>
      <c r="E33" s="107">
        <f t="shared" si="1"/>
        <v>5822856</v>
      </c>
      <c r="F33" s="107">
        <f t="shared" si="1"/>
        <v>2734447</v>
      </c>
      <c r="G33" s="107">
        <f t="shared" si="1"/>
        <v>-1366764</v>
      </c>
      <c r="H33" s="107">
        <f>H31</f>
        <v>-9109985</v>
      </c>
      <c r="I33" s="112">
        <f>C33+D33+E33+F33+G33+H33</f>
        <v>58809493</v>
      </c>
      <c r="J33" s="106"/>
      <c r="K33" s="111">
        <f>K31</f>
        <v>58809493</v>
      </c>
      <c r="M33" s="104"/>
    </row>
    <row r="34" spans="1:13" ht="25.5">
      <c r="A34" s="118" t="s">
        <v>279</v>
      </c>
      <c r="B34" s="109">
        <v>23</v>
      </c>
      <c r="C34" s="107"/>
      <c r="D34" s="107"/>
      <c r="E34" s="107"/>
      <c r="F34" s="107"/>
      <c r="G34" s="116">
        <v>1366764</v>
      </c>
      <c r="H34" s="116">
        <v>-1486313.0000000019</v>
      </c>
      <c r="I34" s="112"/>
      <c r="J34" s="106"/>
      <c r="K34" s="111"/>
      <c r="M34" s="104"/>
    </row>
    <row r="35" spans="1:13">
      <c r="A35" s="119" t="s">
        <v>280</v>
      </c>
      <c r="B35" s="109">
        <v>24</v>
      </c>
      <c r="C35" s="107"/>
      <c r="D35" s="107"/>
      <c r="E35" s="107"/>
      <c r="F35" s="107"/>
      <c r="G35" s="107">
        <f t="shared" ref="G35" si="2">G34</f>
        <v>1366764</v>
      </c>
      <c r="H35" s="107">
        <f>H34</f>
        <v>-1486313.0000000019</v>
      </c>
      <c r="I35" s="112"/>
      <c r="J35" s="106"/>
      <c r="K35" s="111">
        <f>SUM(C35:J35)</f>
        <v>-119549.00000000186</v>
      </c>
      <c r="M35" s="104"/>
    </row>
    <row r="36" spans="1:13" ht="13.5" customHeight="1">
      <c r="A36" s="118" t="s">
        <v>175</v>
      </c>
      <c r="B36" s="109">
        <v>25</v>
      </c>
      <c r="C36" s="114"/>
      <c r="D36" s="114"/>
      <c r="E36" s="114"/>
      <c r="F36" s="114"/>
      <c r="G36" s="114"/>
      <c r="H36" s="114"/>
      <c r="I36" s="112"/>
      <c r="J36" s="106"/>
      <c r="K36" s="111"/>
    </row>
    <row r="37" spans="1:13">
      <c r="A37" s="115" t="s">
        <v>174</v>
      </c>
      <c r="B37" s="109">
        <v>26</v>
      </c>
      <c r="C37" s="114"/>
      <c r="D37" s="114"/>
      <c r="E37" s="114"/>
      <c r="F37" s="114"/>
      <c r="G37" s="113"/>
      <c r="H37" s="114"/>
      <c r="I37" s="112"/>
      <c r="J37" s="106"/>
      <c r="K37" s="111"/>
      <c r="M37" s="104"/>
    </row>
    <row r="38" spans="1:13">
      <c r="A38" s="115" t="s">
        <v>173</v>
      </c>
      <c r="B38" s="109">
        <v>27</v>
      </c>
      <c r="C38" s="114"/>
      <c r="D38" s="114"/>
      <c r="E38" s="114"/>
      <c r="F38" s="114"/>
      <c r="G38" s="114"/>
      <c r="H38" s="114"/>
      <c r="I38" s="112"/>
      <c r="J38" s="106"/>
      <c r="K38" s="111"/>
    </row>
    <row r="39" spans="1:13">
      <c r="A39" s="119" t="s">
        <v>172</v>
      </c>
      <c r="B39" s="109">
        <v>28</v>
      </c>
      <c r="C39" s="114"/>
      <c r="D39" s="114"/>
      <c r="E39" s="114"/>
      <c r="F39" s="114"/>
      <c r="G39" s="114"/>
      <c r="H39" s="113"/>
      <c r="I39" s="112"/>
      <c r="J39" s="106"/>
      <c r="K39" s="111"/>
    </row>
    <row r="40" spans="1:13" ht="12.75" customHeight="1">
      <c r="A40" s="119" t="s">
        <v>171</v>
      </c>
      <c r="B40" s="109">
        <v>29</v>
      </c>
      <c r="C40" s="107">
        <v>0</v>
      </c>
      <c r="D40" s="107">
        <v>0</v>
      </c>
      <c r="E40" s="107">
        <v>0</v>
      </c>
      <c r="F40" s="107">
        <v>0</v>
      </c>
      <c r="G40" s="107">
        <f>G37</f>
        <v>0</v>
      </c>
      <c r="H40" s="107">
        <v>0</v>
      </c>
      <c r="I40" s="112">
        <f>G40</f>
        <v>0</v>
      </c>
      <c r="J40" s="106"/>
      <c r="K40" s="111">
        <f>I40</f>
        <v>0</v>
      </c>
    </row>
    <row r="41" spans="1:13">
      <c r="A41" s="119" t="s">
        <v>170</v>
      </c>
      <c r="B41" s="109">
        <v>30</v>
      </c>
      <c r="C41" s="107"/>
      <c r="D41" s="107"/>
      <c r="E41" s="107"/>
      <c r="F41" s="107"/>
      <c r="G41" s="107"/>
      <c r="H41" s="116"/>
      <c r="I41" s="112"/>
      <c r="J41" s="106"/>
      <c r="K41" s="111"/>
    </row>
    <row r="42" spans="1:13">
      <c r="A42" s="119" t="s">
        <v>169</v>
      </c>
      <c r="B42" s="109">
        <v>31</v>
      </c>
      <c r="C42" s="114"/>
      <c r="D42" s="114"/>
      <c r="E42" s="114"/>
      <c r="F42" s="114"/>
      <c r="G42" s="114"/>
      <c r="H42" s="120">
        <f>'форма 1'!C64</f>
        <v>3588671</v>
      </c>
      <c r="I42" s="112"/>
      <c r="J42" s="106"/>
      <c r="K42" s="111"/>
    </row>
    <row r="43" spans="1:13">
      <c r="A43" s="119" t="s">
        <v>168</v>
      </c>
      <c r="B43" s="109">
        <v>32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f>H42</f>
        <v>3588671</v>
      </c>
      <c r="I43" s="112">
        <f>H43</f>
        <v>3588671</v>
      </c>
      <c r="J43" s="106"/>
      <c r="K43" s="111">
        <f>I43</f>
        <v>3588671</v>
      </c>
    </row>
    <row r="44" spans="1:13">
      <c r="A44" s="118" t="s">
        <v>167</v>
      </c>
      <c r="B44" s="109">
        <v>33</v>
      </c>
      <c r="C44" s="114"/>
      <c r="D44" s="114"/>
      <c r="E44" s="114"/>
      <c r="F44" s="114"/>
      <c r="G44" s="114"/>
      <c r="H44" s="113">
        <v>-1108575</v>
      </c>
      <c r="I44" s="112">
        <f>H44</f>
        <v>-1108575</v>
      </c>
      <c r="J44" s="106"/>
      <c r="K44" s="111">
        <f>H44</f>
        <v>-1108575</v>
      </c>
    </row>
    <row r="45" spans="1:13">
      <c r="A45" s="118" t="s">
        <v>166</v>
      </c>
      <c r="B45" s="109">
        <v>34</v>
      </c>
      <c r="C45" s="113"/>
      <c r="D45" s="106"/>
      <c r="E45" s="117"/>
      <c r="F45" s="114"/>
      <c r="G45" s="114"/>
      <c r="H45" s="114"/>
      <c r="I45" s="112"/>
      <c r="J45" s="106"/>
      <c r="K45" s="111"/>
    </row>
    <row r="46" spans="1:13">
      <c r="A46" s="115" t="s">
        <v>165</v>
      </c>
      <c r="B46" s="109">
        <v>35</v>
      </c>
      <c r="C46" s="114"/>
      <c r="D46" s="116"/>
      <c r="E46" s="114"/>
      <c r="F46" s="114"/>
      <c r="G46" s="114"/>
      <c r="H46" s="114"/>
      <c r="I46" s="112"/>
      <c r="J46" s="106"/>
      <c r="K46" s="111"/>
    </row>
    <row r="47" spans="1:13">
      <c r="A47" s="115" t="s">
        <v>164</v>
      </c>
      <c r="B47" s="109">
        <v>36</v>
      </c>
      <c r="C47" s="107">
        <v>0</v>
      </c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112">
        <v>0</v>
      </c>
      <c r="J47" s="106"/>
      <c r="K47" s="111">
        <v>0</v>
      </c>
    </row>
    <row r="48" spans="1:13">
      <c r="A48" s="115" t="s">
        <v>163</v>
      </c>
      <c r="B48" s="109">
        <v>37</v>
      </c>
      <c r="C48" s="114"/>
      <c r="D48" s="114"/>
      <c r="E48" s="114"/>
      <c r="F48" s="114"/>
      <c r="G48" s="114"/>
      <c r="H48" s="114"/>
      <c r="I48" s="112"/>
      <c r="J48" s="106"/>
      <c r="K48" s="111"/>
    </row>
    <row r="49" spans="1:13">
      <c r="A49" s="115" t="s">
        <v>162</v>
      </c>
      <c r="B49" s="109">
        <v>38</v>
      </c>
      <c r="C49" s="114"/>
      <c r="D49" s="114"/>
      <c r="E49" s="114"/>
      <c r="F49" s="113"/>
      <c r="G49" s="113"/>
      <c r="H49" s="113"/>
      <c r="I49" s="112"/>
      <c r="J49" s="106"/>
      <c r="K49" s="111"/>
    </row>
    <row r="50" spans="1:13">
      <c r="A50" s="115" t="s">
        <v>161</v>
      </c>
      <c r="B50" s="109">
        <v>39</v>
      </c>
      <c r="C50" s="114"/>
      <c r="D50" s="114"/>
      <c r="E50" s="113"/>
      <c r="F50" s="113"/>
      <c r="G50" s="113"/>
      <c r="H50" s="113"/>
      <c r="I50" s="112"/>
      <c r="J50" s="106"/>
      <c r="K50" s="111"/>
    </row>
    <row r="51" spans="1:13" ht="15.75" customHeight="1">
      <c r="A51" s="110" t="s">
        <v>160</v>
      </c>
      <c r="B51" s="109">
        <v>40</v>
      </c>
      <c r="C51" s="108">
        <f>C33+C45</f>
        <v>63326461</v>
      </c>
      <c r="D51" s="108">
        <v>-2597522</v>
      </c>
      <c r="E51" s="108">
        <v>5822856</v>
      </c>
      <c r="F51" s="108">
        <v>2734447</v>
      </c>
      <c r="G51" s="107">
        <f>G33+G35</f>
        <v>0</v>
      </c>
      <c r="H51" s="108">
        <f>H33+H35+H43+H44+H50</f>
        <v>-8116202.0000000019</v>
      </c>
      <c r="I51" s="107">
        <f>C51+D51+E51+F51+G51+H51</f>
        <v>61170040</v>
      </c>
      <c r="J51" s="106"/>
      <c r="K51" s="152">
        <f>K33+K35+K40+K43+K44+K45+K50</f>
        <v>61170040</v>
      </c>
      <c r="M51" s="104"/>
    </row>
    <row r="52" spans="1:13">
      <c r="A52" s="105"/>
      <c r="C52" s="104"/>
      <c r="D52" s="104"/>
      <c r="E52" s="104"/>
      <c r="F52" s="104"/>
      <c r="G52" s="104"/>
      <c r="H52" s="104"/>
    </row>
    <row r="53" spans="1:13">
      <c r="A53" s="105"/>
      <c r="C53" s="104"/>
      <c r="D53" s="104"/>
      <c r="E53" s="104"/>
      <c r="F53" s="104"/>
      <c r="G53" s="104"/>
      <c r="H53" s="104"/>
    </row>
    <row r="54" spans="1:13">
      <c r="A54" s="105"/>
      <c r="C54" s="104"/>
      <c r="D54" s="104"/>
      <c r="E54" s="104"/>
      <c r="F54" s="104"/>
      <c r="G54" s="104"/>
      <c r="H54" s="104"/>
    </row>
    <row r="55" spans="1:13" s="36" customFormat="1" ht="14.25" customHeight="1">
      <c r="A55" s="210" t="s">
        <v>194</v>
      </c>
      <c r="B55" s="210"/>
      <c r="C55" s="210"/>
      <c r="D55" s="210"/>
      <c r="E55" s="210"/>
      <c r="F55" s="35"/>
      <c r="G55" s="35"/>
    </row>
    <row r="56" spans="1:13" s="36" customFormat="1" ht="13.5" customHeight="1">
      <c r="A56" s="37"/>
      <c r="B56" s="38"/>
      <c r="C56" s="38"/>
      <c r="D56" s="34"/>
      <c r="E56" s="38"/>
      <c r="F56" s="35"/>
      <c r="G56" s="35"/>
    </row>
    <row r="57" spans="1:13" s="36" customFormat="1" ht="13.5" customHeight="1">
      <c r="A57" s="38"/>
      <c r="B57" s="38"/>
      <c r="C57" s="38"/>
      <c r="D57" s="38"/>
      <c r="E57" s="31"/>
      <c r="F57" s="40"/>
    </row>
    <row r="58" spans="1:13" s="36" customFormat="1" ht="18.75" customHeight="1">
      <c r="A58" s="39" t="s">
        <v>269</v>
      </c>
      <c r="B58" s="31"/>
      <c r="C58" s="31"/>
      <c r="D58" s="31"/>
      <c r="E58" s="38"/>
    </row>
    <row r="59" spans="1:13" s="36" customFormat="1" ht="21" customHeight="1">
      <c r="D59" s="38"/>
      <c r="E59" s="38"/>
    </row>
    <row r="60" spans="1:13" s="36" customFormat="1" ht="11.25" customHeight="1">
      <c r="A60" s="32" t="s">
        <v>264</v>
      </c>
      <c r="B60" s="38"/>
      <c r="C60" s="41"/>
      <c r="D60" s="31"/>
      <c r="E60" s="38"/>
    </row>
    <row r="61" spans="1:13" s="36" customFormat="1" ht="11.25" customHeight="1">
      <c r="A61" s="38"/>
      <c r="B61" s="31"/>
      <c r="C61" s="31"/>
      <c r="D61" s="31"/>
      <c r="E61" s="38"/>
    </row>
    <row r="62" spans="1:13" s="36" customFormat="1" ht="18" customHeight="1">
      <c r="A62" s="33" t="s">
        <v>288</v>
      </c>
      <c r="B62" s="38"/>
      <c r="C62" s="38"/>
      <c r="D62" s="38"/>
      <c r="E62" s="38"/>
    </row>
    <row r="63" spans="1:13" s="36" customFormat="1" ht="9.75" customHeight="1">
      <c r="A63" s="33"/>
      <c r="B63" s="38"/>
      <c r="C63" s="41"/>
      <c r="D63" s="38"/>
      <c r="E63" s="38"/>
    </row>
    <row r="64" spans="1:13" s="36" customFormat="1" ht="15">
      <c r="A64" s="33" t="s">
        <v>151</v>
      </c>
      <c r="B64" s="38"/>
      <c r="C64" s="38"/>
      <c r="D64" s="38"/>
      <c r="E64" s="38"/>
    </row>
    <row r="67" spans="1:11">
      <c r="C67" s="104"/>
      <c r="D67" s="104"/>
      <c r="E67" s="104"/>
      <c r="F67" s="104"/>
      <c r="G67" s="104"/>
      <c r="H67" s="104"/>
      <c r="I67" s="104"/>
      <c r="J67" s="104"/>
      <c r="K67" s="104"/>
    </row>
    <row r="75" spans="1:11">
      <c r="A75" s="68" t="s">
        <v>159</v>
      </c>
    </row>
  </sheetData>
  <mergeCells count="9">
    <mergeCell ref="A55:E55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Айгерим О. Сарсебаева</cp:lastModifiedBy>
  <cp:lastPrinted>2018-10-25T03:22:33Z</cp:lastPrinted>
  <dcterms:created xsi:type="dcterms:W3CDTF">2015-06-05T04:36:16Z</dcterms:created>
  <dcterms:modified xsi:type="dcterms:W3CDTF">2018-10-25T03:55:34Z</dcterms:modified>
</cp:coreProperties>
</file>