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05" yWindow="-180" windowWidth="13410" windowHeight="12315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[0]!Макрос1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1'!$A$1:$D$91</definedName>
    <definedName name="_xlnm.Print_Area" localSheetId="1">'форма 2'!$A$1:$G$99</definedName>
    <definedName name="_xlnm.Print_Area" localSheetId="2">'форма 3'!$A$1:$D$67</definedName>
    <definedName name="_xlnm.Print_Area" localSheetId="3">'форма 4'!$A$1:$N$62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[0]!прил14_нов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45621"/>
</workbook>
</file>

<file path=xl/calcChain.xml><?xml version="1.0" encoding="utf-8"?>
<calcChain xmlns="http://schemas.openxmlformats.org/spreadsheetml/2006/main">
  <c r="C25" i="4" l="1"/>
  <c r="C49" i="4"/>
  <c r="H42" i="5"/>
  <c r="H40" i="5" l="1"/>
  <c r="G35" i="5"/>
  <c r="H20" i="5"/>
  <c r="A6" i="5" l="1"/>
  <c r="A5" i="4"/>
  <c r="A6" i="3"/>
  <c r="E25" i="5" l="1"/>
  <c r="E29" i="5" s="1"/>
  <c r="C47" i="4"/>
  <c r="C52" i="4"/>
  <c r="D25" i="5" l="1"/>
  <c r="H21" i="5" l="1"/>
  <c r="I11" i="5" l="1"/>
  <c r="C26" i="4" l="1"/>
  <c r="K11" i="5" l="1"/>
  <c r="C13" i="5"/>
  <c r="D13" i="5"/>
  <c r="E13" i="5"/>
  <c r="F13" i="5"/>
  <c r="F29" i="5" s="1"/>
  <c r="G13" i="5"/>
  <c r="H13" i="5"/>
  <c r="C18" i="5"/>
  <c r="D18" i="5"/>
  <c r="E18" i="5"/>
  <c r="F18" i="5"/>
  <c r="G18" i="5"/>
  <c r="G29" i="5" s="1"/>
  <c r="H18" i="5"/>
  <c r="C21" i="5"/>
  <c r="D21" i="5"/>
  <c r="E21" i="5"/>
  <c r="F21" i="5"/>
  <c r="G21" i="5"/>
  <c r="H29" i="5"/>
  <c r="I23" i="5"/>
  <c r="K23" i="5" s="1"/>
  <c r="I24" i="5"/>
  <c r="K24" i="5" s="1"/>
  <c r="C25" i="5"/>
  <c r="F25" i="5"/>
  <c r="G25" i="5"/>
  <c r="H25" i="5"/>
  <c r="D29" i="5"/>
  <c r="I31" i="5"/>
  <c r="K31" i="5" s="1"/>
  <c r="C33" i="5"/>
  <c r="C49" i="5" s="1"/>
  <c r="D33" i="5"/>
  <c r="D49" i="5" s="1"/>
  <c r="E33" i="5"/>
  <c r="E49" i="5" s="1"/>
  <c r="F33" i="5"/>
  <c r="G33" i="5"/>
  <c r="H33" i="5"/>
  <c r="C38" i="5"/>
  <c r="D38" i="5"/>
  <c r="E38" i="5"/>
  <c r="G38" i="5"/>
  <c r="H38" i="5"/>
  <c r="C41" i="5"/>
  <c r="D41" i="5"/>
  <c r="E41" i="5"/>
  <c r="F41" i="5"/>
  <c r="G41" i="5"/>
  <c r="H41" i="5"/>
  <c r="I42" i="5"/>
  <c r="K42" i="5" s="1"/>
  <c r="I43" i="5"/>
  <c r="K43" i="5"/>
  <c r="I44" i="5"/>
  <c r="K44" i="5"/>
  <c r="C45" i="5"/>
  <c r="D45" i="5"/>
  <c r="E45" i="5"/>
  <c r="F45" i="5"/>
  <c r="G45" i="5"/>
  <c r="H45" i="5"/>
  <c r="I48" i="5"/>
  <c r="K48" i="5" s="1"/>
  <c r="C11" i="4"/>
  <c r="C18" i="4" s="1"/>
  <c r="D11" i="4"/>
  <c r="D18" i="4" s="1"/>
  <c r="C19" i="4"/>
  <c r="D19" i="4"/>
  <c r="D26" i="4"/>
  <c r="C44" i="4"/>
  <c r="D44" i="4"/>
  <c r="D52" i="4"/>
  <c r="D34" i="4" l="1"/>
  <c r="D36" i="4" s="1"/>
  <c r="D53" i="4" s="1"/>
  <c r="D57" i="4" s="1"/>
  <c r="C34" i="4"/>
  <c r="C36" i="4" s="1"/>
  <c r="C53" i="4" s="1"/>
  <c r="C57" i="4" s="1"/>
  <c r="G49" i="5"/>
  <c r="I25" i="5"/>
  <c r="K25" i="5" s="1"/>
  <c r="I41" i="5"/>
  <c r="K41" i="5" s="1"/>
  <c r="I21" i="5"/>
  <c r="K21" i="5" s="1"/>
  <c r="I13" i="5"/>
  <c r="F49" i="5"/>
  <c r="I38" i="5"/>
  <c r="K38" i="5" s="1"/>
  <c r="I33" i="5"/>
  <c r="I45" i="5"/>
  <c r="K45" i="5" s="1"/>
  <c r="H49" i="5"/>
  <c r="I18" i="5"/>
  <c r="K18" i="5" s="1"/>
  <c r="K33" i="5"/>
  <c r="C29" i="5"/>
  <c r="I29" i="5" l="1"/>
  <c r="I49" i="5"/>
  <c r="K49" i="5"/>
  <c r="K13" i="5"/>
  <c r="K29" i="5" s="1"/>
  <c r="C56" i="4"/>
  <c r="D56" i="4"/>
  <c r="D11" i="1" l="1"/>
  <c r="F61" i="3" l="1"/>
  <c r="E61" i="3"/>
  <c r="F54" i="3"/>
  <c r="E54" i="3"/>
  <c r="F42" i="3"/>
  <c r="E42" i="3"/>
  <c r="F31" i="3"/>
  <c r="E31" i="3"/>
  <c r="F10" i="3"/>
  <c r="E10" i="3"/>
  <c r="D66" i="1"/>
  <c r="D58" i="1"/>
  <c r="C58" i="1"/>
  <c r="D55" i="1"/>
  <c r="C55" i="1"/>
  <c r="D38" i="1"/>
  <c r="C11" i="1"/>
  <c r="C38" i="1" s="1"/>
  <c r="E40" i="3" l="1"/>
  <c r="D71" i="1"/>
  <c r="D73" i="1" s="1"/>
  <c r="F40" i="3"/>
  <c r="F69" i="3"/>
  <c r="C71" i="1"/>
  <c r="C73" i="1" s="1"/>
  <c r="E69" i="3"/>
  <c r="E76" i="3" l="1"/>
  <c r="E80" i="3" s="1"/>
  <c r="E85" i="3" s="1"/>
  <c r="E89" i="3" s="1"/>
  <c r="F76" i="3"/>
  <c r="F80" i="3" s="1"/>
  <c r="F85" i="3" s="1"/>
  <c r="F89" i="3" s="1"/>
</calcChain>
</file>

<file path=xl/sharedStrings.xml><?xml version="1.0" encoding="utf-8"?>
<sst xmlns="http://schemas.openxmlformats.org/spreadsheetml/2006/main" count="375" uniqueCount="317">
  <si>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</si>
  <si>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</si>
  <si>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</si>
  <si>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(в тысячах казахстанских тенге)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</si>
  <si>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</si>
  <si>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</si>
  <si>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</si>
  <si>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</si>
  <si>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</si>
  <si>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</si>
  <si>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</si>
  <si>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</si>
  <si>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</si>
  <si>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</si>
  <si>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</si>
  <si>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</si>
  <si>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Ценные бумаги, оцениваемые по справедливой стоимости, изменения которых отражаются в составе прибыли или убытка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</si>
  <si>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</si>
  <si>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</si>
  <si>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</si>
  <si>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</si>
  <si>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</si>
  <si>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</si>
  <si>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>7.1</t>
  </si>
  <si>
    <t xml:space="preserve">   от инвестиционного дохода (убытка) по пенсионным активам</t>
  </si>
  <si>
    <t>7.2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</si>
  <si>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</si>
  <si>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</si>
  <si>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</si>
  <si>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</si>
  <si>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</si>
  <si>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</si>
  <si>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</si>
  <si>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</si>
  <si>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</si>
  <si>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</si>
  <si>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</si>
  <si>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</si>
  <si>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</si>
  <si>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</si>
  <si>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</si>
  <si>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</si>
  <si>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</si>
  <si>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</si>
  <si>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</si>
  <si>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</si>
  <si>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Полученные займы</t>
  </si>
  <si>
    <t>Кредиторская задолженность</t>
  </si>
  <si>
    <t>Резервы</t>
  </si>
  <si>
    <t>по возмещению разницы между показателем номинальной доходности и минимальным значением доходности</t>
  </si>
  <si>
    <t>29.1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</si>
  <si>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</si>
  <si>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</si>
  <si>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</si>
  <si>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</si>
  <si>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</si>
  <si>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</si>
  <si>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</si>
  <si>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</si>
  <si>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</si>
  <si>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</si>
  <si>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</si>
  <si>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</si>
  <si>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>36.1</t>
  </si>
  <si>
    <t xml:space="preserve">      привилегированные акции </t>
  </si>
  <si>
    <t>36.2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</si>
  <si>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</si>
  <si>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</si>
  <si>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</si>
  <si>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</si>
  <si>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</si>
  <si>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41</t>
  </si>
  <si>
    <t>в том числе:</t>
  </si>
  <si>
    <t xml:space="preserve">     предыдущих лет</t>
  </si>
  <si>
    <t>41.1</t>
  </si>
  <si>
    <t xml:space="preserve">    отчетного периода</t>
  </si>
  <si>
    <t>41.2</t>
  </si>
  <si>
    <t>Доля меньшинства</t>
  </si>
  <si>
    <t>42</t>
  </si>
  <si>
    <t xml:space="preserve">Итого капитал: </t>
  </si>
  <si>
    <t>Итого капитал и обязательства (стр.35+стр.43):</t>
  </si>
  <si>
    <t xml:space="preserve">      Статья «Доля меньшинства» заполняется при составлении консолидированной финансовой отчетности. </t>
  </si>
  <si>
    <t>Приложение 8 к Инструкции о перечне, формах и сроках представления финансовой отчетности финансовыми организациями и АО "Банк Развития Казахстана"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</si>
  <si>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</si>
  <si>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</si>
  <si>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</si>
  <si>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</si>
  <si>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</si>
  <si>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</si>
  <si>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</si>
  <si>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Доходы, связанные с получением вознаграждения:</t>
  </si>
  <si>
    <t>1</t>
  </si>
  <si>
    <t>по корреспондентским и текущим счетам</t>
  </si>
  <si>
    <t>по размещенным вкладам</t>
  </si>
  <si>
    <t>по предоставленным займам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</si>
  <si>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</si>
  <si>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</si>
  <si>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</si>
  <si>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</si>
  <si>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</si>
  <si>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</si>
  <si>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</si>
  <si>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</si>
  <si>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</si>
  <si>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</si>
  <si>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</si>
  <si>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от пенсионных активов</t>
  </si>
  <si>
    <t>2.1</t>
  </si>
  <si>
    <t>от инвестиционного дохода (убытка)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</si>
  <si>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</si>
  <si>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</si>
  <si>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</si>
  <si>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</si>
  <si>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</si>
  <si>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</si>
  <si>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</si>
  <si>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</si>
  <si>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</si>
  <si>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</si>
  <si>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</si>
  <si>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</si>
  <si>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</si>
  <si>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</si>
  <si>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</si>
  <si>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</si>
  <si>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</si>
  <si>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</si>
  <si>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</si>
  <si>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</si>
  <si>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</si>
  <si>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Дивиденды</t>
  </si>
  <si>
    <t>6</t>
  </si>
  <si>
    <t>Доходы, связанные с участием в ассоциированных организациях</t>
  </si>
  <si>
    <t>7</t>
  </si>
  <si>
    <t>Доходы от реализации (выбытия) активов</t>
  </si>
  <si>
    <t>Прочие доходы</t>
  </si>
  <si>
    <t>9</t>
  </si>
  <si>
    <t>Итого доходов (сумма строк с 1 по 9)</t>
  </si>
  <si>
    <t>10</t>
  </si>
  <si>
    <t>Расходы, связанные с выплатой вознаграждения</t>
  </si>
  <si>
    <t>11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</si>
  <si>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</si>
  <si>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</si>
  <si>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</si>
  <si>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</si>
  <si>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</si>
  <si>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</si>
  <si>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</si>
  <si>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</si>
  <si>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</si>
  <si>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</si>
  <si>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</si>
  <si>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</si>
  <si>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</si>
  <si>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</si>
  <si>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</si>
  <si>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</si>
  <si>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</si>
  <si>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</si>
  <si>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</si>
  <si>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</si>
  <si>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</si>
  <si>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</si>
  <si>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</si>
  <si>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</si>
  <si>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</si>
  <si>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</si>
  <si>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</si>
  <si>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</si>
  <si>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</si>
  <si>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</si>
  <si>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</si>
  <si>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</si>
  <si>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</si>
  <si>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</si>
  <si>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</si>
  <si>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</si>
  <si>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</si>
  <si>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</si>
  <si>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</si>
  <si>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</si>
  <si>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</si>
  <si>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</si>
  <si>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</si>
  <si>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</si>
  <si>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Итого расходов (сумма строк с 11 по 16)</t>
  </si>
  <si>
    <t>17</t>
  </si>
  <si>
    <t>Прибыль (убыток) до отчисления в резервы (провизии) (стр.10 - стр.17)</t>
  </si>
  <si>
    <t>18</t>
  </si>
  <si>
    <t>Резервы (восстановление резервов) на возможные потери по операциям</t>
  </si>
  <si>
    <t>19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</si>
  <si>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</si>
  <si>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</si>
  <si>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корпоративного подоходного налога (стр. 18 - стр. 19)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</si>
  <si>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</si>
  <si>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</si>
  <si>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</si>
  <si>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</si>
  <si>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</si>
  <si>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</si>
  <si>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</si>
  <si>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24</t>
  </si>
  <si>
    <t>Итого чистая прибыль (убыток) за период (стр.22+/- стр.23-стр.24)</t>
  </si>
  <si>
    <t>25</t>
  </si>
  <si>
    <t>Прочий совокупный доход</t>
  </si>
  <si>
    <t>26</t>
  </si>
  <si>
    <t>Резерв по переоценке активов, имеющихся в наличии для продажи</t>
  </si>
  <si>
    <t>Прочий совокупный доход, за вычетом налога</t>
  </si>
  <si>
    <t>27</t>
  </si>
  <si>
    <t xml:space="preserve">Главный бухгалтер                     ____________________ Жуманова Ш.    </t>
  </si>
  <si>
    <t>телефон: 344-12-22 вн.1249</t>
  </si>
  <si>
    <t>Место для печати</t>
  </si>
  <si>
    <t>Главный бухгалтер                    ____________________ Жуманова Ш.</t>
  </si>
  <si>
    <t>Телефон: 344-12-22 вн.1249</t>
  </si>
  <si>
    <t xml:space="preserve">Остаток денег и денежных эквивалентов на конец отчетного периода </t>
  </si>
  <si>
    <t>Остаток денег и денежных эквивалентов на начало отчетного периода</t>
  </si>
  <si>
    <t>Итого чистое увеличение или уменьшение денег за отчетный период</t>
  </si>
  <si>
    <t>Итого увеличение или уменьшение денег от финансовой деятельности</t>
  </si>
  <si>
    <t>Прочие поступления и платежи</t>
  </si>
  <si>
    <t> 41</t>
  </si>
  <si>
    <t>Увеличение (уменьшение) доли меньшинства</t>
  </si>
  <si>
    <t>Выплата дивидендов</t>
  </si>
  <si>
    <t>Выкупленные собственные акции или доли участников</t>
  </si>
  <si>
    <t>Выпуск долговых обязательств</t>
  </si>
  <si>
    <t>Изменения в уставном капитале</t>
  </si>
  <si>
    <t> 36</t>
  </si>
  <si>
    <t>Денежные поступления и платежи, связанные с финансовой деятельностью</t>
  </si>
  <si>
    <t> 35</t>
  </si>
  <si>
    <t>Итого увеличение или уменьшение денег от инвестиционной деятельности</t>
  </si>
  <si>
    <t>Инвестиции  в капитал других юридических лиц и субординированный долг</t>
  </si>
  <si>
    <t>Продажа основных средств и нематериальных активов</t>
  </si>
  <si>
    <t>Покупка основных средств и нематериальных активов</t>
  </si>
  <si>
    <t>Продажа ценных бумаг, удерживаемых до погашения</t>
  </si>
  <si>
    <t xml:space="preserve">Покупка ценных бумаг, удерживаемых до погашения </t>
  </si>
  <si>
    <t> 28</t>
  </si>
  <si>
    <t>Денежные поступления и платежи, связанные с инвестиционной деятельностью</t>
  </si>
  <si>
    <t> 27</t>
  </si>
  <si>
    <t>Итого увеличение (уменьшение) денег от операционной деятельности после налогообложения</t>
  </si>
  <si>
    <t>Начисленный корпоративный подоходный налог</t>
  </si>
  <si>
    <t> 25</t>
  </si>
  <si>
    <t>Увеличение или уменьшение денег от операционной деятельности</t>
  </si>
  <si>
    <t>Увеличение (уменьшение) прочих обязательств</t>
  </si>
  <si>
    <t>Увеличение (уменьшение) налоговых обязательств</t>
  </si>
  <si>
    <t>Увеличение (уменьшение) прочих привлеченных средств</t>
  </si>
  <si>
    <r>
      <t>Увеличение (уменьшение)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задолженности перед банками и организациями, осуществляющими отдельные виды банковских операций</t>
    </r>
  </si>
  <si>
    <t>Увеличение (уменьшение) задолженности перед Правительством Республики Казахстан</t>
  </si>
  <si>
    <t>Увеличение (уменьшение) вкладов и текущих счетов физических и юридических лиц</t>
  </si>
  <si>
    <t>Увеличение (уменьшение) вкладов банков и организаций, осуществляющих отдельные виды банковских операций</t>
  </si>
  <si>
    <t> 17</t>
  </si>
  <si>
    <t>Увеличение (уменьшение) в операционных обязательствах</t>
  </si>
  <si>
    <t>(Увеличение) уменьшение прочих активов</t>
  </si>
  <si>
    <t>(Увеличение) уменьшение прочих требований к клиентам</t>
  </si>
  <si>
    <t>(Увеличение) уменьшение займа и финансовой аренды</t>
  </si>
  <si>
    <t>(Увеличение) уменьшение вкладов и корреспондентских счетов в банках и  организациях, осуществляющих отдельные виды банковских операций</t>
  </si>
  <si>
    <t>(Увеличение) уменьшение ценных бумаг, учитываемых по справедливой стоимости через прибыль и убыток и имеющихся в наличии для продажи</t>
  </si>
  <si>
    <t>(Увеличение) уменьшение вкладов и корреспондентских счетов в Национальном Банке Республики Казахстан</t>
  </si>
  <si>
    <t> 10</t>
  </si>
  <si>
    <t>(Увеличение) уменьшение в операционных активах</t>
  </si>
  <si>
    <t> 9</t>
  </si>
  <si>
    <t>Операционный доход (расход) до изменения в операционных активах и обязательствах</t>
  </si>
  <si>
    <t>прочие корректировки на неденежные статьи</t>
  </si>
  <si>
    <t>расходы, начисленные по выплате вознаграждения</t>
  </si>
  <si>
    <t>доходы, начисленные в виде вознаграждения к получению</t>
  </si>
  <si>
    <r>
      <t xml:space="preserve">нереализованные  доходы и расходы </t>
    </r>
    <r>
      <rPr>
        <sz val="10"/>
        <color indexed="8"/>
        <rFont val="Times New Roman"/>
        <family val="1"/>
      </rPr>
      <t>по операциям с иностранной валютой</t>
    </r>
  </si>
  <si>
    <t>расходы по резервам по сомнительным долгам</t>
  </si>
  <si>
    <t>амортизационные отчисления и износ</t>
  </si>
  <si>
    <t>Корректировки на неденежные операционные статьи:</t>
  </si>
  <si>
    <t xml:space="preserve"> 1 </t>
  </si>
  <si>
    <t>Прибыль (убыток) до налогообложения</t>
  </si>
  <si>
    <t>За аналогичный период с начала предыдущего года (с нарастающим итогом)               (пересчитано)</t>
  </si>
  <si>
    <t>Консолидированный отчет о движении денежных средств (косвенный метод)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</si>
  <si>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</si>
  <si>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</si>
  <si>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</si>
  <si>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</si>
  <si>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</si>
  <si>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</si>
  <si>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</si>
  <si>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</si>
  <si>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</si>
  <si>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</si>
  <si>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</si>
  <si>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</si>
  <si>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</si>
  <si>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</si>
  <si>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</si>
  <si>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</si>
  <si>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</si>
  <si>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</si>
  <si>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</si>
  <si>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</si>
  <si>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</si>
  <si>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</si>
  <si>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</si>
  <si>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</si>
  <si>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</si>
  <si>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</si>
  <si>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</si>
  <si>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</si>
  <si>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</si>
  <si>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</si>
  <si>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Консолидированный отчет об изменениях в капитале</t>
  </si>
  <si>
    <t>Форма № 4</t>
  </si>
  <si>
    <t xml:space="preserve">Главный бухгалтер                                              ______________________Жуманова Ш.                                                                                      </t>
  </si>
  <si>
    <t>Главный бухгалтер                                         ______________________ Жуманова Ш.</t>
  </si>
  <si>
    <t>Консолидированный отчет о финансовом положении</t>
  </si>
  <si>
    <t>Консолидированный отчет о совокупном доходе</t>
  </si>
  <si>
    <t>Управляющий директор         _________________Сагимкулова Б.Д.</t>
  </si>
  <si>
    <t>Управляющий директор        _____________________Сагимкулова Б.Д.</t>
  </si>
  <si>
    <t>Управляющий директор                          _______________________Сагимкулова Б.Д.</t>
  </si>
  <si>
    <t>Балансовая стоимость на одну акцию</t>
  </si>
  <si>
    <t>Базовая и разводненная прибыль на акцию</t>
  </si>
  <si>
    <t xml:space="preserve"> по состоянию на "01" октября 2015 года</t>
  </si>
  <si>
    <t>Исполнитель                                ____________________Малгаждарова А.</t>
  </si>
  <si>
    <t>Исполнитель                            ____________________Малгаждарова А.</t>
  </si>
  <si>
    <t>Исполнитель           __________________  Малгаждарова А.   дата  __________</t>
  </si>
  <si>
    <t>Исполнитель           __________________  Малгаждарова А.    дата 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</si>
</sst>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2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_р_._-;\-* #,##0.0_р_._-;_-* &quot;-&quot;?_р_._-;_-@_-"/>
    <numFmt numFmtId="168" formatCode="#,##0.00_ ;\-#,##0.00\ "/>
    <numFmt numFmtId="169" formatCode="#,##0_);\(#,##0\);0_)"/>
    <numFmt numFmtId="170" formatCode="_-#,##0_-;\(#,##0\);_-\ \ &quot;-&quot;_-;_-@_-"/>
    <numFmt numFmtId="171" formatCode="_-#,##0.00_-;\(#,##0.00\);_-\ \ &quot;-&quot;_-;_-@_-"/>
    <numFmt numFmtId="172" formatCode="mmm/dd/yyyy;_-\ &quot;N/A&quot;_-;_-\ &quot;-&quot;_-"/>
    <numFmt numFmtId="173" formatCode="mmm/yyyy;_-\ &quot;N/A&quot;_-;_-\ &quot;-&quot;_-"/>
    <numFmt numFmtId="174" formatCode="_-#,##0%_-;\(#,##0%\);_-\ &quot;-&quot;_-"/>
    <numFmt numFmtId="175" formatCode="_-#,###,_-;\(#,###,\);_-\ \ &quot;-&quot;_-;_-@_-"/>
    <numFmt numFmtId="176" formatCode="_-#,###.00,_-;\(#,###.00,\);_-\ \ &quot;-&quot;_-;_-@_-"/>
    <numFmt numFmtId="177" formatCode="_-#0&quot;.&quot;0,_-;\(#0&quot;.&quot;0,\);_-\ \ &quot;-&quot;_-;_-@_-"/>
    <numFmt numFmtId="178" formatCode="_-#0&quot;.&quot;0000_-;\(#0&quot;.&quot;0000\);_-\ \ &quot;-&quot;_-;_-@_-"/>
    <numFmt numFmtId="179" formatCode="&quot;$&quot;#,##0_);\(&quot;$&quot;#,##0\)"/>
    <numFmt numFmtId="180" formatCode="#,##0;\-#,##0;&quot;-&quot;"/>
    <numFmt numFmtId="181" formatCode="General_)"/>
    <numFmt numFmtId="182" formatCode="0.000"/>
    <numFmt numFmtId="183" formatCode="#,##0.0_);\(#,##0.0\)"/>
    <numFmt numFmtId="184" formatCode="#,##0.000_);\(#,##0.000\)"/>
    <numFmt numFmtId="185" formatCode="_(* #,##0.0_);_(* \(#,##0.00\);_(* &quot;-&quot;??_);_(@_)"/>
    <numFmt numFmtId="186" formatCode="&quot;$&quot;#,\);\(&quot;$&quot;#,##0\)"/>
    <numFmt numFmtId="187" formatCode="#,##0_)_%;\(#,##0\)_%;"/>
    <numFmt numFmtId="188" formatCode="_._.* #,##0.0_)_%;_._.* \(#,##0.0\)_%"/>
    <numFmt numFmtId="189" formatCode="#,##0.0_)_%;\(#,##0.0\)_%;\ \ .0_)_%"/>
    <numFmt numFmtId="190" formatCode="_._.* #,##0.00_)_%;_._.* \(#,##0.00\)_%"/>
    <numFmt numFmtId="191" formatCode="#,##0.00_)_%;\(#,##0.00\)_%;\ \ .00_)_%"/>
    <numFmt numFmtId="192" formatCode="_._.* #,##0.000_)_%;_._.* \(#,##0.000\)_%"/>
    <numFmt numFmtId="193" formatCode="#,##0.000_)_%;\(#,##0.000\)_%;\ \ .000_)_%"/>
    <numFmt numFmtId="194" formatCode="_-* #,##0.00_-;\-* #,##0.00_-;_-* &quot;-&quot;??_-;_-@_-"/>
    <numFmt numFmtId="195" formatCode="_(* #,##0.00_);_(* \(#,##0.00\);_(* &quot;-&quot;??_);_(@_)"/>
    <numFmt numFmtId="196" formatCode="_._.* \(#,##0\)_%;_._.* #,##0_)_%;_._.* 0_)_%;_._.@_)_%"/>
    <numFmt numFmtId="197" formatCode="_._.&quot;$&quot;* \(#,##0\)_%;_._.&quot;$&quot;* #,##0_)_%;_._.&quot;$&quot;* 0_)_%;_._.@_)_%"/>
    <numFmt numFmtId="198" formatCode="* \(#,##0\);* #,##0_);&quot;-&quot;??_);@"/>
    <numFmt numFmtId="199" formatCode="&quot;$&quot;* #,##0_)_%;&quot;$&quot;* \(#,##0\)_%;&quot;$&quot;* &quot;-&quot;??_)_%;@_)_%"/>
    <numFmt numFmtId="200" formatCode="_._.&quot;$&quot;* #,##0.0_)_%;_._.&quot;$&quot;* \(#,##0.0\)_%"/>
    <numFmt numFmtId="201" formatCode="&quot;$&quot;* #,##0.0_)_%;&quot;$&quot;* \(#,##0.0\)_%;&quot;$&quot;* \ .0_)_%"/>
    <numFmt numFmtId="202" formatCode="_._.&quot;$&quot;* #,##0.00_)_%;_._.&quot;$&quot;* \(#,##0.00\)_%"/>
    <numFmt numFmtId="203" formatCode="&quot;$&quot;* #,##0.00_)_%;&quot;$&quot;* \(#,##0.00\)_%;&quot;$&quot;* \ .00_)_%"/>
    <numFmt numFmtId="204" formatCode="_._.&quot;$&quot;* #,##0.000_)_%;_._.&quot;$&quot;* \(#,##0.000\)_%"/>
    <numFmt numFmtId="205" formatCode="&quot;$&quot;* #,##0.000_)_%;&quot;$&quot;* \(#,##0.000\)_%;&quot;$&quot;* \ .000_)_%"/>
    <numFmt numFmtId="206" formatCode="mmmm\ d\,\ yyyy"/>
    <numFmt numFmtId="207" formatCode="* #,##0_);* \(#,##0\);&quot;-&quot;??_);@"/>
    <numFmt numFmtId="208" formatCode="_-* #,##0.00[$€-1]_-;\-* #,##0.00[$€-1]_-;_-* &quot;-&quot;??[$€-1]_-"/>
    <numFmt numFmtId="209" formatCode="#,##0\ \ ;\(#,##0\)\ ;\—\ \ \ \ "/>
    <numFmt numFmtId="210" formatCode="&quot;$&quot;#,##0\ ;\-&quot;$&quot;#,##0"/>
    <numFmt numFmtId="211" formatCode="&quot;$&quot;#,##0.00\ ;\(&quot;$&quot;#,##0.00\)"/>
    <numFmt numFmtId="212" formatCode="mmm/dd"/>
    <numFmt numFmtId="213" formatCode="_-* #,##0\ _đ_._-;\-* #,##0\ _đ_._-;_-* &quot;-&quot;\ _đ_._-;_-@_-"/>
    <numFmt numFmtId="214" formatCode="_(* #,##0_);_(* \(#,##0\);_(* &quot;-&quot;_);_(@_)"/>
    <numFmt numFmtId="215" formatCode="0_)%;\(0\)%"/>
    <numFmt numFmtId="216" formatCode="_._._(* 0_)%;_._.* \(0\)%"/>
    <numFmt numFmtId="217" formatCode="_(0_)%;\(0\)%"/>
    <numFmt numFmtId="218" formatCode="0%_);\(0%\)"/>
    <numFmt numFmtId="219" formatCode="\60\4\7\:"/>
    <numFmt numFmtId="220" formatCode="_(0.0_)%;\(0.0\)%"/>
    <numFmt numFmtId="221" formatCode="_._._(* 0.0_)%;_._.* \(0.0\)%"/>
    <numFmt numFmtId="222" formatCode="_(0.00_)%;\(0.00\)%"/>
    <numFmt numFmtId="223" formatCode="_._._(* 0.00_)%;_._.* \(0.00\)%"/>
    <numFmt numFmtId="224" formatCode="_(0.000_)%;\(0.000\)%"/>
    <numFmt numFmtId="225" formatCode="_._._(* 0.000_)%;_._.* \(0.000\)%"/>
    <numFmt numFmtId="226" formatCode="mm/dd/yy"/>
    <numFmt numFmtId="227" formatCode="\ #,##0;[Red]\-#,##0"/>
    <numFmt numFmtId="228" formatCode="&quot;$&quot;#,\);\(&quot;$&quot;#,\)"/>
    <numFmt numFmtId="229" formatCode="&quot;$&quot;#,;\(&quot;$&quot;#,\)"/>
    <numFmt numFmtId="230" formatCode="#,##0;[Red]&quot;-&quot;#,##0"/>
    <numFmt numFmtId="231" formatCode="#,##0.00;[Red]&quot;-&quot;#,##0.00"/>
    <numFmt numFmtId="232" formatCode="#,##0\ &quot;kr&quot;;[Red]\-#,##0\ &quot;kr&quot;"/>
    <numFmt numFmtId="233" formatCode="#,##0.00\ &quot;kr&quot;;[Red]\-#,##0.00\ &quot;kr&quot;"/>
    <numFmt numFmtId="234" formatCode="_-* #,##0.00\ _T_L_-;\-* #,##0.00\ _T_L_-;_-* &quot;-&quot;??\ _T_L_-;_-@_-"/>
    <numFmt numFmtId="235" formatCode="_-* #,##0.00\ _р_._-;\-* #,##0.00\ _р_._-;_-* &quot;-&quot;??\ _р_._-;_-@_-"/>
  </numFmts>
  <fonts count="1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0"/>
      <color theme="0" tint="-4.9989318521683403E-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8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21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22" fillId="0" borderId="0" applyBorder="0">
      <alignment shrinkToFit="1"/>
    </xf>
    <xf numFmtId="0" fontId="21" fillId="0" borderId="0"/>
    <xf numFmtId="0" fontId="19" fillId="0" borderId="0"/>
    <xf numFmtId="0" fontId="19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2" fillId="0" borderId="0"/>
    <xf numFmtId="0" fontId="12" fillId="0" borderId="0"/>
    <xf numFmtId="0" fontId="20" fillId="0" borderId="0"/>
    <xf numFmtId="0" fontId="19" fillId="0" borderId="0"/>
    <xf numFmtId="0" fontId="19" fillId="0" borderId="0"/>
    <xf numFmtId="0" fontId="17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9" fillId="0" borderId="0" applyFill="0" applyBorder="0" applyProtection="0">
      <alignment horizontal="right"/>
    </xf>
    <xf numFmtId="171" fontId="9" fillId="0" borderId="0" applyFill="0" applyBorder="0" applyProtection="0">
      <alignment horizontal="right"/>
    </xf>
    <xf numFmtId="172" fontId="24" fillId="0" borderId="0" applyFill="0" applyBorder="0" applyProtection="0">
      <alignment horizontal="center"/>
    </xf>
    <xf numFmtId="173" fontId="24" fillId="0" borderId="0" applyFill="0" applyBorder="0" applyProtection="0">
      <alignment horizontal="center"/>
    </xf>
    <xf numFmtId="174" fontId="25" fillId="0" borderId="0" applyFill="0" applyBorder="0" applyProtection="0">
      <alignment horizontal="right"/>
    </xf>
    <xf numFmtId="175" fontId="9" fillId="0" borderId="0" applyFill="0" applyBorder="0" applyProtection="0">
      <alignment horizontal="right"/>
    </xf>
    <xf numFmtId="176" fontId="9" fillId="0" borderId="0" applyFill="0" applyBorder="0" applyProtection="0">
      <alignment horizontal="right"/>
    </xf>
    <xf numFmtId="177" fontId="9" fillId="0" borderId="0" applyFill="0" applyBorder="0" applyProtection="0">
      <alignment horizontal="right"/>
    </xf>
    <xf numFmtId="178" fontId="9" fillId="0" borderId="0" applyFill="0" applyBorder="0" applyProtection="0">
      <alignment horizontal="right"/>
    </xf>
    <xf numFmtId="0" fontId="26" fillId="0" borderId="0"/>
    <xf numFmtId="0" fontId="27" fillId="0" borderId="0"/>
    <xf numFmtId="0" fontId="21" fillId="0" borderId="0">
      <protection locked="0"/>
    </xf>
    <xf numFmtId="2" fontId="28" fillId="0" borderId="0" applyNumberFormat="0" applyFill="0" applyBorder="0" applyAlignment="0" applyProtection="0"/>
    <xf numFmtId="2" fontId="29" fillId="0" borderId="0" applyNumberFormat="0" applyFill="0" applyBorder="0" applyAlignment="0" applyProtection="0"/>
    <xf numFmtId="0" fontId="30" fillId="2" borderId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>
      <alignment horizontal="right"/>
    </xf>
    <xf numFmtId="0" fontId="11" fillId="5" borderId="7" applyNumberFormat="0" applyFont="0" applyAlignment="0" applyProtection="0"/>
    <xf numFmtId="0" fontId="34" fillId="11" borderId="8" applyNumberFormat="0" applyAlignment="0" applyProtection="0"/>
    <xf numFmtId="0" fontId="35" fillId="0" borderId="0" applyNumberFormat="0" applyFill="0" applyBorder="0" applyAlignment="0" applyProtection="0"/>
    <xf numFmtId="179" fontId="36" fillId="0" borderId="9" applyAlignment="0" applyProtection="0"/>
    <xf numFmtId="0" fontId="37" fillId="12" borderId="0" applyNumberFormat="0" applyBorder="0" applyAlignment="0" applyProtection="0"/>
    <xf numFmtId="180" fontId="38" fillId="0" borderId="0" applyFill="0" applyBorder="0" applyAlignment="0"/>
    <xf numFmtId="181" fontId="39" fillId="0" borderId="0" applyFill="0" applyBorder="0" applyAlignment="0"/>
    <xf numFmtId="182" fontId="39" fillId="0" borderId="0" applyFill="0" applyBorder="0" applyAlignment="0"/>
    <xf numFmtId="183" fontId="40" fillId="0" borderId="0" applyFill="0" applyBorder="0" applyAlignment="0"/>
    <xf numFmtId="184" fontId="40" fillId="0" borderId="0" applyFill="0" applyBorder="0" applyAlignment="0"/>
    <xf numFmtId="185" fontId="39" fillId="0" borderId="0" applyFill="0" applyBorder="0" applyAlignment="0"/>
    <xf numFmtId="186" fontId="40" fillId="0" borderId="0" applyFill="0" applyBorder="0" applyAlignment="0"/>
    <xf numFmtId="181" fontId="39" fillId="0" borderId="0" applyFill="0" applyBorder="0" applyAlignment="0"/>
    <xf numFmtId="0" fontId="41" fillId="0" borderId="0" applyFill="0" applyBorder="0" applyProtection="0">
      <alignment horizontal="center"/>
      <protection locked="0"/>
    </xf>
    <xf numFmtId="0" fontId="42" fillId="0" borderId="6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7" fontId="12" fillId="0" borderId="0" applyFont="0" applyFill="0" applyBorder="0" applyAlignment="0" applyProtection="0"/>
    <xf numFmtId="185" fontId="39" fillId="0" borderId="0" applyFont="0" applyFill="0" applyBorder="0" applyAlignment="0" applyProtection="0"/>
    <xf numFmtId="188" fontId="43" fillId="0" borderId="0" applyFont="0" applyFill="0" applyBorder="0" applyAlignment="0" applyProtection="0"/>
    <xf numFmtId="189" fontId="44" fillId="0" borderId="0" applyFont="0" applyFill="0" applyBorder="0" applyAlignment="0" applyProtection="0"/>
    <xf numFmtId="190" fontId="45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45" fillId="0" borderId="0" applyFont="0" applyFill="0" applyBorder="0" applyAlignment="0" applyProtection="0"/>
    <xf numFmtId="193" fontId="44" fillId="0" borderId="0" applyFon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Alignment="0">
      <alignment horizontal="left"/>
    </xf>
    <xf numFmtId="196" fontId="49" fillId="0" borderId="0" applyFill="0" applyBorder="0" applyProtection="0"/>
    <xf numFmtId="197" fontId="43" fillId="0" borderId="0" applyFont="0" applyFill="0" applyBorder="0" applyAlignment="0" applyProtection="0"/>
    <xf numFmtId="198" fontId="9" fillId="0" borderId="0" applyFill="0" applyBorder="0" applyProtection="0"/>
    <xf numFmtId="198" fontId="9" fillId="0" borderId="9" applyFill="0" applyProtection="0"/>
    <xf numFmtId="198" fontId="9" fillId="0" borderId="10" applyFill="0" applyProtection="0"/>
    <xf numFmtId="199" fontId="12" fillId="0" borderId="0" applyFont="0" applyFill="0" applyBorder="0" applyAlignment="0" applyProtection="0"/>
    <xf numFmtId="181" fontId="39" fillId="0" borderId="0" applyFont="0" applyFill="0" applyBorder="0" applyAlignment="0" applyProtection="0"/>
    <xf numFmtId="200" fontId="45" fillId="0" borderId="0" applyFont="0" applyFill="0" applyBorder="0" applyAlignment="0" applyProtection="0"/>
    <xf numFmtId="201" fontId="44" fillId="0" borderId="0" applyFont="0" applyFill="0" applyBorder="0" applyAlignment="0" applyProtection="0"/>
    <xf numFmtId="202" fontId="45" fillId="0" borderId="0" applyFont="0" applyFill="0" applyBorder="0" applyAlignment="0" applyProtection="0"/>
    <xf numFmtId="203" fontId="44" fillId="0" borderId="0" applyFont="0" applyFill="0" applyBorder="0" applyAlignment="0" applyProtection="0"/>
    <xf numFmtId="204" fontId="45" fillId="0" borderId="0" applyFont="0" applyFill="0" applyBorder="0" applyAlignment="0" applyProtection="0"/>
    <xf numFmtId="205" fontId="44" fillId="0" borderId="0" applyFont="0" applyFill="0" applyBorder="0" applyAlignment="0" applyProtection="0"/>
    <xf numFmtId="37" fontId="50" fillId="0" borderId="11" applyFont="0" applyFill="0" applyBorder="0">
      <protection locked="0"/>
    </xf>
    <xf numFmtId="0" fontId="51" fillId="0" borderId="0" applyFont="0" applyFill="0" applyBorder="0" applyAlignment="0" applyProtection="0"/>
    <xf numFmtId="0" fontId="52" fillId="13" borderId="12" applyNumberFormat="0" applyFont="0" applyBorder="0" applyAlignment="0" applyProtection="0"/>
    <xf numFmtId="0" fontId="53" fillId="14" borderId="0" applyNumberFormat="0" applyBorder="0" applyAlignment="0" applyProtection="0"/>
    <xf numFmtId="206" fontId="12" fillId="0" borderId="0" applyFont="0" applyFill="0" applyBorder="0" applyAlignment="0" applyProtection="0"/>
    <xf numFmtId="14" fontId="38" fillId="0" borderId="0" applyFill="0" applyBorder="0" applyAlignment="0"/>
    <xf numFmtId="207" fontId="9" fillId="0" borderId="0" applyFill="0" applyBorder="0" applyProtection="0"/>
    <xf numFmtId="207" fontId="9" fillId="0" borderId="9" applyFill="0" applyProtection="0"/>
    <xf numFmtId="207" fontId="9" fillId="0" borderId="10" applyFill="0" applyProtection="0"/>
    <xf numFmtId="38" fontId="30" fillId="0" borderId="13">
      <alignment vertical="center"/>
    </xf>
    <xf numFmtId="195" fontId="1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85" fontId="39" fillId="0" borderId="0" applyFill="0" applyBorder="0" applyAlignment="0"/>
    <xf numFmtId="181" fontId="39" fillId="0" borderId="0" applyFill="0" applyBorder="0" applyAlignment="0"/>
    <xf numFmtId="185" fontId="39" fillId="0" borderId="0" applyFill="0" applyBorder="0" applyAlignment="0"/>
    <xf numFmtId="186" fontId="40" fillId="0" borderId="0" applyFill="0" applyBorder="0" applyAlignment="0"/>
    <xf numFmtId="181" fontId="39" fillId="0" borderId="0" applyFill="0" applyBorder="0" applyAlignment="0"/>
    <xf numFmtId="0" fontId="55" fillId="0" borderId="0" applyNumberFormat="0" applyAlignment="0">
      <alignment horizontal="left"/>
    </xf>
    <xf numFmtId="208" fontId="1" fillId="0" borderId="0" applyFont="0" applyFill="0" applyBorder="0" applyAlignment="0" applyProtection="0">
      <alignment horizontal="left" indent="1"/>
    </xf>
    <xf numFmtId="0" fontId="32" fillId="10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2" fontId="46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209" fontId="58" fillId="0" borderId="0">
      <alignment horizontal="right"/>
    </xf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ont="0" applyBorder="0" applyAlignment="0"/>
    <xf numFmtId="38" fontId="61" fillId="19" borderId="0" applyNumberFormat="0" applyBorder="0" applyAlignment="0" applyProtection="0"/>
    <xf numFmtId="0" fontId="62" fillId="0" borderId="15" applyNumberFormat="0" applyAlignment="0" applyProtection="0">
      <alignment horizontal="left" vertical="center"/>
    </xf>
    <xf numFmtId="0" fontId="62" fillId="0" borderId="16">
      <alignment horizontal="left" vertical="center"/>
    </xf>
    <xf numFmtId="14" fontId="63" fillId="20" borderId="17">
      <alignment horizontal="center" vertical="center" wrapText="1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Fill="0" applyAlignment="0" applyProtection="0">
      <protection locked="0"/>
    </xf>
    <xf numFmtId="0" fontId="41" fillId="0" borderId="18" applyFill="0" applyAlignment="0" applyProtection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68" fillId="8" borderId="8" applyNumberFormat="0" applyAlignment="0" applyProtection="0"/>
    <xf numFmtId="10" fontId="61" fillId="21" borderId="1" applyNumberFormat="0" applyBorder="0" applyAlignment="0" applyProtection="0"/>
    <xf numFmtId="0" fontId="69" fillId="0" borderId="1"/>
    <xf numFmtId="40" fontId="70" fillId="0" borderId="0">
      <protection locked="0"/>
    </xf>
    <xf numFmtId="1" fontId="71" fillId="0" borderId="0">
      <alignment horizontal="center"/>
      <protection locked="0"/>
    </xf>
    <xf numFmtId="210" fontId="72" fillId="0" borderId="0" applyFont="0" applyFill="0" applyBorder="0" applyAlignment="0" applyProtection="0"/>
    <xf numFmtId="211" fontId="73" fillId="0" borderId="0" applyFont="0" applyFill="0" applyBorder="0" applyAlignment="0" applyProtection="0"/>
    <xf numFmtId="0" fontId="74" fillId="22" borderId="19" applyNumberFormat="0" applyAlignment="0" applyProtection="0"/>
    <xf numFmtId="38" fontId="75" fillId="0" borderId="0"/>
    <xf numFmtId="38" fontId="76" fillId="0" borderId="0"/>
    <xf numFmtId="38" fontId="77" fillId="0" borderId="0"/>
    <xf numFmtId="38" fontId="78" fillId="0" borderId="0"/>
    <xf numFmtId="0" fontId="43" fillId="0" borderId="0"/>
    <xf numFmtId="0" fontId="43" fillId="0" borderId="0"/>
    <xf numFmtId="0" fontId="58" fillId="0" borderId="0"/>
    <xf numFmtId="0" fontId="79" fillId="0" borderId="20" applyNumberFormat="0" applyFill="0" applyAlignment="0" applyProtection="0"/>
    <xf numFmtId="185" fontId="39" fillId="0" borderId="0" applyFill="0" applyBorder="0" applyAlignment="0"/>
    <xf numFmtId="181" fontId="39" fillId="0" borderId="0" applyFill="0" applyBorder="0" applyAlignment="0"/>
    <xf numFmtId="185" fontId="39" fillId="0" borderId="0" applyFill="0" applyBorder="0" applyAlignment="0"/>
    <xf numFmtId="186" fontId="40" fillId="0" borderId="0" applyFill="0" applyBorder="0" applyAlignment="0"/>
    <xf numFmtId="181" fontId="39" fillId="0" borderId="0" applyFill="0" applyBorder="0" applyAlignment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>
      <protection locked="0"/>
    </xf>
    <xf numFmtId="0" fontId="30" fillId="0" borderId="21"/>
    <xf numFmtId="212" fontId="80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30" fillId="0" borderId="0"/>
    <xf numFmtId="213" fontId="1" fillId="0" borderId="0" applyFont="0" applyFill="0" applyBorder="0" applyAlignment="0" applyProtection="0"/>
    <xf numFmtId="214" fontId="67" fillId="0" borderId="0" applyFont="0" applyFill="0" applyBorder="0" applyAlignment="0" applyProtection="0"/>
    <xf numFmtId="195" fontId="67" fillId="0" borderId="0" applyFont="0" applyFill="0" applyBorder="0" applyAlignment="0" applyProtection="0"/>
    <xf numFmtId="0" fontId="82" fillId="23" borderId="0"/>
    <xf numFmtId="215" fontId="4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5" fillId="0" borderId="0" applyFont="0" applyFill="0" applyBorder="0" applyAlignment="0" applyProtection="0"/>
    <xf numFmtId="218" fontId="12" fillId="0" borderId="0" applyFont="0" applyFill="0" applyBorder="0" applyAlignment="0" applyProtection="0"/>
    <xf numFmtId="184" fontId="40" fillId="0" borderId="0" applyFont="0" applyFill="0" applyBorder="0" applyAlignment="0" applyProtection="0"/>
    <xf numFmtId="219" fontId="39" fillId="0" borderId="0" applyFont="0" applyFill="0" applyBorder="0" applyAlignment="0" applyProtection="0"/>
    <xf numFmtId="10" fontId="12" fillId="0" borderId="0" applyFont="0" applyFill="0" applyBorder="0" applyAlignment="0" applyProtection="0"/>
    <xf numFmtId="220" fontId="45" fillId="0" borderId="0" applyFont="0" applyFill="0" applyBorder="0" applyAlignment="0" applyProtection="0"/>
    <xf numFmtId="221" fontId="43" fillId="0" borderId="0" applyFont="0" applyFill="0" applyBorder="0" applyAlignment="0" applyProtection="0"/>
    <xf numFmtId="222" fontId="45" fillId="0" borderId="0" applyFont="0" applyFill="0" applyBorder="0" applyAlignment="0" applyProtection="0"/>
    <xf numFmtId="223" fontId="43" fillId="0" borderId="0" applyFont="0" applyFill="0" applyBorder="0" applyAlignment="0" applyProtection="0"/>
    <xf numFmtId="10" fontId="83" fillId="0" borderId="0"/>
    <xf numFmtId="224" fontId="45" fillId="0" borderId="0" applyFont="0" applyFill="0" applyBorder="0" applyAlignment="0" applyProtection="0"/>
    <xf numFmtId="225" fontId="4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5" fontId="39" fillId="0" borderId="0" applyFill="0" applyBorder="0" applyAlignment="0"/>
    <xf numFmtId="181" fontId="39" fillId="0" borderId="0" applyFill="0" applyBorder="0" applyAlignment="0"/>
    <xf numFmtId="185" fontId="39" fillId="0" borderId="0" applyFill="0" applyBorder="0" applyAlignment="0"/>
    <xf numFmtId="186" fontId="40" fillId="0" borderId="0" applyFill="0" applyBorder="0" applyAlignment="0"/>
    <xf numFmtId="181" fontId="39" fillId="0" borderId="0" applyFill="0" applyBorder="0" applyAlignment="0"/>
    <xf numFmtId="226" fontId="33" fillId="0" borderId="0" applyNumberFormat="0" applyFill="0" applyBorder="0" applyAlignment="0" applyProtection="0">
      <alignment horizontal="left"/>
    </xf>
    <xf numFmtId="0" fontId="84" fillId="0" borderId="0" applyNumberFormat="0" applyFill="0" applyBorder="0" applyAlignment="0" applyProtection="0"/>
    <xf numFmtId="0" fontId="85" fillId="0" borderId="22" applyNumberFormat="0" applyFill="0" applyAlignment="0" applyProtection="0"/>
    <xf numFmtId="0" fontId="86" fillId="0" borderId="23" applyNumberFormat="0" applyFill="0" applyAlignment="0" applyProtection="0"/>
    <xf numFmtId="0" fontId="87" fillId="0" borderId="24" applyNumberFormat="0" applyFill="0" applyAlignment="0" applyProtection="0"/>
    <xf numFmtId="0" fontId="87" fillId="0" borderId="0" applyNumberFormat="0" applyFill="0" applyBorder="0" applyAlignment="0" applyProtection="0"/>
    <xf numFmtId="4" fontId="88" fillId="8" borderId="25" applyNumberFormat="0" applyProtection="0">
      <alignment vertical="center"/>
    </xf>
    <xf numFmtId="4" fontId="89" fillId="13" borderId="25" applyNumberFormat="0" applyProtection="0">
      <alignment vertical="center"/>
    </xf>
    <xf numFmtId="4" fontId="88" fillId="13" borderId="25" applyNumberFormat="0" applyProtection="0">
      <alignment horizontal="left" vertical="center" indent="1"/>
    </xf>
    <xf numFmtId="0" fontId="88" fillId="13" borderId="25" applyNumberFormat="0" applyProtection="0">
      <alignment horizontal="left" vertical="top" indent="1"/>
    </xf>
    <xf numFmtId="4" fontId="90" fillId="24" borderId="0" applyNumberFormat="0" applyProtection="0">
      <alignment horizontal="left"/>
    </xf>
    <xf numFmtId="4" fontId="38" fillId="14" borderId="25" applyNumberFormat="0" applyProtection="0">
      <alignment horizontal="right" vertical="center"/>
    </xf>
    <xf numFmtId="4" fontId="38" fillId="4" borderId="25" applyNumberFormat="0" applyProtection="0">
      <alignment horizontal="right" vertical="center"/>
    </xf>
    <xf numFmtId="4" fontId="38" fillId="15" borderId="25" applyNumberFormat="0" applyProtection="0">
      <alignment horizontal="right" vertical="center"/>
    </xf>
    <xf numFmtId="4" fontId="38" fillId="25" borderId="25" applyNumberFormat="0" applyProtection="0">
      <alignment horizontal="right" vertical="center"/>
    </xf>
    <xf numFmtId="4" fontId="38" fillId="26" borderId="25" applyNumberFormat="0" applyProtection="0">
      <alignment horizontal="right" vertical="center"/>
    </xf>
    <xf numFmtId="4" fontId="38" fillId="18" borderId="25" applyNumberFormat="0" applyProtection="0">
      <alignment horizontal="right" vertical="center"/>
    </xf>
    <xf numFmtId="4" fontId="38" fillId="16" borderId="25" applyNumberFormat="0" applyProtection="0">
      <alignment horizontal="right" vertical="center"/>
    </xf>
    <xf numFmtId="4" fontId="38" fillId="27" borderId="25" applyNumberFormat="0" applyProtection="0">
      <alignment horizontal="right" vertical="center"/>
    </xf>
    <xf numFmtId="4" fontId="38" fillId="28" borderId="25" applyNumberFormat="0" applyProtection="0">
      <alignment horizontal="right" vertical="center"/>
    </xf>
    <xf numFmtId="4" fontId="91" fillId="29" borderId="0" applyNumberFormat="0" applyProtection="0">
      <alignment horizontal="left" vertical="center" indent="1"/>
    </xf>
    <xf numFmtId="4" fontId="91" fillId="24" borderId="0" applyNumberFormat="0" applyProtection="0">
      <alignment horizontal="left" vertical="center" indent="1"/>
    </xf>
    <xf numFmtId="4" fontId="92" fillId="30" borderId="0" applyNumberFormat="0" applyProtection="0">
      <alignment horizontal="left" vertical="center" indent="1"/>
    </xf>
    <xf numFmtId="4" fontId="38" fillId="31" borderId="25" applyNumberFormat="0" applyProtection="0">
      <alignment horizontal="right" vertical="center"/>
    </xf>
    <xf numFmtId="4" fontId="93" fillId="24" borderId="0" applyNumberFormat="0" applyProtection="0">
      <alignment horizontal="left" vertical="center" indent="1"/>
    </xf>
    <xf numFmtId="4" fontId="94" fillId="24" borderId="0" applyNumberFormat="0" applyProtection="0">
      <alignment horizontal="left" vertical="center"/>
    </xf>
    <xf numFmtId="0" fontId="12" fillId="30" borderId="25" applyNumberFormat="0" applyProtection="0">
      <alignment horizontal="left" vertical="center" indent="1"/>
    </xf>
    <xf numFmtId="0" fontId="12" fillId="30" borderId="25" applyNumberFormat="0" applyProtection="0">
      <alignment horizontal="left" vertical="top" indent="1"/>
    </xf>
    <xf numFmtId="0" fontId="12" fillId="32" borderId="25" applyNumberFormat="0" applyProtection="0">
      <alignment horizontal="left" vertical="center" indent="1"/>
    </xf>
    <xf numFmtId="0" fontId="12" fillId="32" borderId="25" applyNumberFormat="0" applyProtection="0">
      <alignment horizontal="left" vertical="top" indent="1"/>
    </xf>
    <xf numFmtId="0" fontId="12" fillId="33" borderId="25" applyNumberFormat="0" applyProtection="0">
      <alignment horizontal="left" vertical="center" indent="1"/>
    </xf>
    <xf numFmtId="0" fontId="12" fillId="33" borderId="25" applyNumberFormat="0" applyProtection="0">
      <alignment horizontal="left" vertical="top" indent="1"/>
    </xf>
    <xf numFmtId="0" fontId="12" fillId="34" borderId="25" applyNumberFormat="0" applyProtection="0">
      <alignment horizontal="left" vertical="center" indent="1"/>
    </xf>
    <xf numFmtId="0" fontId="12" fillId="34" borderId="25" applyNumberFormat="0" applyProtection="0">
      <alignment horizontal="left" vertical="top" indent="1"/>
    </xf>
    <xf numFmtId="4" fontId="38" fillId="21" borderId="25" applyNumberFormat="0" applyProtection="0">
      <alignment vertical="center"/>
    </xf>
    <xf numFmtId="4" fontId="95" fillId="21" borderId="25" applyNumberFormat="0" applyProtection="0">
      <alignment vertical="center"/>
    </xf>
    <xf numFmtId="4" fontId="38" fillId="21" borderId="25" applyNumberFormat="0" applyProtection="0">
      <alignment horizontal="left" vertical="center" indent="1"/>
    </xf>
    <xf numFmtId="0" fontId="38" fillId="21" borderId="25" applyNumberFormat="0" applyProtection="0">
      <alignment horizontal="left" vertical="top" indent="1"/>
    </xf>
    <xf numFmtId="4" fontId="38" fillId="35" borderId="25" applyNumberFormat="0" applyProtection="0">
      <alignment horizontal="right" vertical="center"/>
    </xf>
    <xf numFmtId="4" fontId="60" fillId="7" borderId="25" applyNumberFormat="0" applyProtection="0">
      <alignment horizontal="right" vertical="center"/>
    </xf>
    <xf numFmtId="4" fontId="38" fillId="31" borderId="25" applyNumberFormat="0" applyProtection="0">
      <alignment horizontal="left" vertical="center" indent="1"/>
    </xf>
    <xf numFmtId="0" fontId="38" fillId="32" borderId="25" applyNumberFormat="0" applyProtection="0">
      <alignment horizontal="center" vertical="top"/>
    </xf>
    <xf numFmtId="4" fontId="96" fillId="36" borderId="0" applyNumberFormat="0" applyProtection="0">
      <alignment horizontal="left" vertical="center"/>
    </xf>
    <xf numFmtId="4" fontId="97" fillId="35" borderId="25" applyNumberFormat="0" applyProtection="0">
      <alignment horizontal="right" vertical="center"/>
    </xf>
    <xf numFmtId="227" fontId="98" fillId="37" borderId="0">
      <protection locked="0"/>
    </xf>
    <xf numFmtId="0" fontId="33" fillId="0" borderId="0" applyNumberFormat="0" applyFill="0" applyBorder="0" applyAlignment="0" applyProtection="0">
      <alignment horizontal="center"/>
    </xf>
    <xf numFmtId="0" fontId="12" fillId="0" borderId="0"/>
    <xf numFmtId="0" fontId="99" fillId="0" borderId="0"/>
    <xf numFmtId="0" fontId="100" fillId="38" borderId="26" applyNumberFormat="0" applyProtection="0">
      <alignment horizontal="center" wrapText="1"/>
    </xf>
    <xf numFmtId="0" fontId="12" fillId="23" borderId="1" applyNumberFormat="0" applyFont="0" applyFill="0" applyAlignment="0" applyProtection="0"/>
    <xf numFmtId="4" fontId="12" fillId="23" borderId="1" applyFont="0" applyFill="0" applyAlignment="0" applyProtection="0"/>
    <xf numFmtId="40" fontId="101" fillId="0" borderId="0" applyBorder="0">
      <alignment horizontal="right"/>
    </xf>
    <xf numFmtId="0" fontId="102" fillId="0" borderId="27" applyNumberFormat="0" applyFill="0" applyAlignment="0" applyProtection="0"/>
    <xf numFmtId="49" fontId="12" fillId="0" borderId="0" applyFont="0" applyFill="0" applyBorder="0" applyAlignment="0" applyProtection="0"/>
    <xf numFmtId="49" fontId="38" fillId="0" borderId="0" applyFill="0" applyBorder="0" applyAlignment="0"/>
    <xf numFmtId="228" fontId="40" fillId="0" borderId="0" applyFill="0" applyBorder="0" applyAlignment="0"/>
    <xf numFmtId="229" fontId="40" fillId="0" borderId="0" applyFill="0" applyBorder="0" applyAlignment="0"/>
    <xf numFmtId="0" fontId="103" fillId="0" borderId="0" applyFill="0" applyBorder="0" applyProtection="0">
      <alignment horizontal="left" vertical="top"/>
    </xf>
    <xf numFmtId="0" fontId="104" fillId="0" borderId="0"/>
    <xf numFmtId="0" fontId="105" fillId="0" borderId="0"/>
    <xf numFmtId="0" fontId="106" fillId="0" borderId="0"/>
    <xf numFmtId="0" fontId="46" fillId="0" borderId="28" applyNumberFormat="0" applyFont="0" applyFill="0" applyAlignment="0" applyProtection="0"/>
    <xf numFmtId="230" fontId="107" fillId="0" borderId="0" applyFont="0" applyFill="0" applyBorder="0" applyAlignment="0" applyProtection="0"/>
    <xf numFmtId="231" fontId="107" fillId="0" borderId="0" applyFont="0" applyFill="0" applyBorder="0" applyAlignment="0" applyProtection="0"/>
    <xf numFmtId="0" fontId="108" fillId="11" borderId="29" applyNumberFormat="0" applyAlignment="0" applyProtection="0"/>
    <xf numFmtId="232" fontId="107" fillId="0" borderId="0" applyFont="0" applyFill="0" applyBorder="0" applyAlignment="0" applyProtection="0"/>
    <xf numFmtId="233" fontId="107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234" fontId="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12" fillId="0" borderId="0"/>
    <xf numFmtId="9" fontId="8" fillId="0" borderId="0" applyFont="0" applyFill="0" applyBorder="0" applyAlignment="0" applyProtection="0"/>
    <xf numFmtId="0" fontId="19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10" fillId="0" borderId="0"/>
    <xf numFmtId="38" fontId="1" fillId="0" borderId="0" applyFont="0" applyFill="0" applyBorder="0" applyAlignment="0" applyProtection="0"/>
    <xf numFmtId="235" fontId="80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1" fillId="0" borderId="0"/>
    <xf numFmtId="0" fontId="111" fillId="0" borderId="0">
      <alignment vertical="center"/>
    </xf>
    <xf numFmtId="0" fontId="112" fillId="0" borderId="0"/>
    <xf numFmtId="0" fontId="8" fillId="0" borderId="0"/>
    <xf numFmtId="0" fontId="12" fillId="0" borderId="0"/>
    <xf numFmtId="0" fontId="8" fillId="0" borderId="0"/>
  </cellStyleXfs>
  <cellXfs count="242">
    <xf numFmtId="0" fontId="0" fillId="0" borderId="0" xfId="0"/>
    <xf numFmtId="0" fontId="2" fillId="0" borderId="0" xfId="1" applyFont="1" applyFill="1" applyProtection="1">
      <protection locked="0"/>
    </xf>
    <xf numFmtId="0" fontId="3" fillId="0" borderId="0" xfId="1" applyFont="1" applyFill="1" applyAlignment="1">
      <alignment horizontal="justify" shrinkToFit="1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166" fontId="2" fillId="0" borderId="1" xfId="2" applyNumberFormat="1" applyFont="1" applyFill="1" applyBorder="1" applyProtection="1"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0" fontId="2" fillId="0" borderId="0" xfId="1" applyFont="1" applyFill="1" applyAlignment="1" applyProtection="1">
      <alignment horizontal="left"/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167" fontId="2" fillId="0" borderId="0" xfId="1" applyNumberFormat="1" applyFont="1" applyFill="1" applyProtection="1"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1" applyNumberFormat="1" applyFont="1" applyFill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4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2" fillId="0" borderId="1" xfId="1" applyFont="1" applyFill="1" applyBorder="1" applyAlignment="1" applyProtection="1">
      <alignment vertical="center" wrapText="1"/>
    </xf>
    <xf numFmtId="3" fontId="2" fillId="0" borderId="1" xfId="3" applyNumberFormat="1" applyFont="1" applyFill="1" applyBorder="1" applyAlignment="1" applyProtection="1">
      <alignment vertical="center"/>
      <protection locked="0"/>
    </xf>
    <xf numFmtId="166" fontId="2" fillId="0" borderId="0" xfId="1" applyNumberFormat="1" applyFont="1" applyFill="1" applyProtection="1">
      <protection locked="0"/>
    </xf>
    <xf numFmtId="3" fontId="2" fillId="0" borderId="0" xfId="1" applyNumberFormat="1" applyFont="1" applyFill="1" applyAlignment="1" applyProtection="1">
      <alignment horizontal="right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1" applyNumberFormat="1" applyFont="1" applyFill="1" applyProtection="1">
      <protection locked="0"/>
    </xf>
    <xf numFmtId="3" fontId="4" fillId="0" borderId="1" xfId="2" applyNumberFormat="1" applyFont="1" applyFill="1" applyBorder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168" fontId="2" fillId="0" borderId="0" xfId="1" applyNumberFormat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4" fillId="0" borderId="0" xfId="0" applyFont="1" applyFill="1" applyProtection="1"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Alignment="1">
      <alignment horizontal="left"/>
    </xf>
    <xf numFmtId="49" fontId="2" fillId="0" borderId="0" xfId="4" applyNumberFormat="1" applyFont="1" applyFill="1" applyProtection="1">
      <protection locked="0"/>
    </xf>
    <xf numFmtId="0" fontId="4" fillId="0" borderId="0" xfId="5" applyFont="1" applyFill="1" applyProtection="1">
      <protection locked="0"/>
    </xf>
    <xf numFmtId="0" fontId="13" fillId="0" borderId="0" xfId="5" applyFont="1" applyFill="1" applyProtection="1">
      <protection locked="0"/>
    </xf>
    <xf numFmtId="0" fontId="14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5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6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3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0" fontId="13" fillId="0" borderId="0" xfId="1" applyNumberFormat="1" applyFont="1" applyAlignment="1">
      <alignment horizontal="center" vertical="center" wrapText="1"/>
    </xf>
    <xf numFmtId="49" fontId="13" fillId="0" borderId="3" xfId="1" applyNumberFormat="1" applyFont="1" applyBorder="1" applyAlignment="1">
      <alignment horizontal="center" vertical="center" wrapText="1"/>
    </xf>
    <xf numFmtId="49" fontId="115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3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3" fontId="13" fillId="0" borderId="1" xfId="1" applyNumberFormat="1" applyFont="1" applyBorder="1" applyAlignment="1">
      <alignment horizontal="right" vertical="center" wrapText="1"/>
    </xf>
    <xf numFmtId="49" fontId="9" fillId="39" borderId="0" xfId="1" applyNumberFormat="1" applyFont="1" applyFill="1"/>
    <xf numFmtId="3" fontId="13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Border="1"/>
    <xf numFmtId="3" fontId="2" fillId="0" borderId="5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3" fontId="2" fillId="0" borderId="6" xfId="3" applyNumberFormat="1" applyFont="1" applyFill="1" applyBorder="1" applyAlignment="1" applyProtection="1">
      <alignment vertical="center"/>
      <protection locked="0"/>
    </xf>
    <xf numFmtId="0" fontId="119" fillId="0" borderId="0" xfId="0" applyFont="1" applyFill="1" applyProtection="1">
      <protection locked="0"/>
    </xf>
    <xf numFmtId="0" fontId="120" fillId="0" borderId="0" xfId="0" applyFont="1" applyFill="1" applyProtection="1">
      <protection locked="0"/>
    </xf>
    <xf numFmtId="3" fontId="2" fillId="40" borderId="1" xfId="2" applyNumberFormat="1" applyFont="1" applyFill="1" applyBorder="1" applyAlignment="1" applyProtection="1">
      <alignment vertical="center"/>
      <protection locked="0"/>
    </xf>
    <xf numFmtId="3" fontId="2" fillId="40" borderId="1" xfId="3" applyNumberFormat="1" applyFont="1" applyFill="1" applyBorder="1" applyAlignment="1" applyProtection="1">
      <alignment vertical="center"/>
      <protection locked="0"/>
    </xf>
    <xf numFmtId="3" fontId="9" fillId="40" borderId="4" xfId="0" applyNumberFormat="1" applyFont="1" applyFill="1" applyBorder="1" applyAlignment="1">
      <alignment horizontal="right" vertical="center" wrapText="1"/>
    </xf>
    <xf numFmtId="3" fontId="2" fillId="40" borderId="1" xfId="2" applyNumberFormat="1" applyFont="1" applyFill="1" applyBorder="1" applyProtection="1">
      <protection locked="0"/>
    </xf>
    <xf numFmtId="3" fontId="4" fillId="40" borderId="1" xfId="2" applyNumberFormat="1" applyFont="1" applyFill="1" applyBorder="1" applyAlignment="1" applyProtection="1">
      <alignment horizontal="right"/>
      <protection locked="0"/>
    </xf>
    <xf numFmtId="3" fontId="4" fillId="40" borderId="1" xfId="2" applyNumberFormat="1" applyFont="1" applyFill="1" applyBorder="1" applyProtection="1">
      <protection locked="0"/>
    </xf>
    <xf numFmtId="3" fontId="2" fillId="40" borderId="1" xfId="2" applyNumberFormat="1" applyFont="1" applyFill="1" applyBorder="1" applyAlignment="1" applyProtection="1">
      <alignment horizontal="right"/>
      <protection locked="0"/>
    </xf>
    <xf numFmtId="3" fontId="9" fillId="40" borderId="4" xfId="1" applyNumberFormat="1" applyFont="1" applyFill="1" applyBorder="1" applyAlignment="1">
      <alignment horizontal="right" vertical="center" wrapText="1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6" fillId="0" borderId="0" xfId="466" applyFont="1" applyFill="1" applyProtection="1">
      <protection locked="0"/>
    </xf>
    <xf numFmtId="3" fontId="16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4" fillId="0" borderId="0" xfId="466" applyFont="1" applyFill="1" applyBorder="1" applyAlignment="1" applyProtection="1">
      <protection locked="0"/>
    </xf>
    <xf numFmtId="0" fontId="2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0" fontId="15" fillId="0" borderId="0" xfId="466" applyFont="1" applyFill="1" applyProtection="1">
      <protection locked="0"/>
    </xf>
    <xf numFmtId="3" fontId="121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2" fillId="0" borderId="0" xfId="1" applyFont="1" applyProtection="1">
      <protection locked="0"/>
    </xf>
    <xf numFmtId="3" fontId="122" fillId="0" borderId="0" xfId="1" applyNumberFormat="1" applyFont="1" applyProtection="1">
      <protection locked="0"/>
    </xf>
    <xf numFmtId="3" fontId="122" fillId="0" borderId="0" xfId="1" applyNumberFormat="1" applyFont="1" applyFill="1" applyProtection="1">
      <protection locked="0"/>
    </xf>
    <xf numFmtId="3" fontId="13" fillId="0" borderId="1" xfId="445" applyNumberFormat="1" applyFont="1" applyBorder="1" applyAlignment="1" applyProtection="1">
      <alignment horizontal="right"/>
      <protection locked="0"/>
    </xf>
    <xf numFmtId="3" fontId="13" fillId="0" borderId="1" xfId="445" applyNumberFormat="1" applyFont="1" applyFill="1" applyBorder="1" applyAlignment="1" applyProtection="1">
      <alignment horizontal="right"/>
      <protection locked="0"/>
    </xf>
    <xf numFmtId="3" fontId="13" fillId="0" borderId="39" xfId="1" applyNumberFormat="1" applyFont="1" applyBorder="1" applyAlignment="1" applyProtection="1">
      <alignment horizontal="center" vertical="top" wrapText="1"/>
      <protection locked="0"/>
    </xf>
    <xf numFmtId="0" fontId="13" fillId="0" borderId="1" xfId="1" applyFont="1" applyFill="1" applyBorder="1" applyAlignment="1" applyProtection="1">
      <alignment vertical="top" wrapText="1"/>
    </xf>
    <xf numFmtId="3" fontId="13" fillId="0" borderId="40" xfId="1" applyNumberFormat="1" applyFont="1" applyBorder="1" applyAlignment="1" applyProtection="1">
      <alignment horizontal="center" vertical="top" wrapText="1"/>
      <protection locked="0"/>
    </xf>
    <xf numFmtId="0" fontId="13" fillId="0" borderId="5" xfId="1" applyFont="1" applyFill="1" applyBorder="1" applyAlignment="1" applyProtection="1">
      <alignment vertical="top" wrapText="1"/>
    </xf>
    <xf numFmtId="3" fontId="13" fillId="0" borderId="1" xfId="445" applyNumberFormat="1" applyFont="1" applyBorder="1" applyAlignment="1" applyProtection="1">
      <alignment horizontal="right"/>
    </xf>
    <xf numFmtId="3" fontId="13" fillId="0" borderId="1" xfId="445" applyNumberFormat="1" applyFont="1" applyFill="1" applyBorder="1" applyAlignment="1" applyProtection="1">
      <alignment horizontal="right"/>
    </xf>
    <xf numFmtId="0" fontId="13" fillId="0" borderId="5" xfId="1" applyFont="1" applyBorder="1" applyAlignment="1" applyProtection="1">
      <alignment vertical="top" wrapText="1"/>
    </xf>
    <xf numFmtId="0" fontId="13" fillId="0" borderId="1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3" fontId="2" fillId="0" borderId="1" xfId="445" applyNumberFormat="1" applyFont="1" applyFill="1" applyBorder="1" applyAlignment="1" applyProtection="1">
      <alignment horizontal="right"/>
      <protection locked="0"/>
    </xf>
    <xf numFmtId="3" fontId="9" fillId="0" borderId="41" xfId="1" applyNumberFormat="1" applyFont="1" applyBorder="1" applyAlignment="1" applyProtection="1">
      <alignment horizontal="center" vertical="top" wrapText="1"/>
      <protection locked="0"/>
    </xf>
    <xf numFmtId="0" fontId="9" fillId="0" borderId="42" xfId="1" applyFont="1" applyBorder="1" applyAlignment="1" applyProtection="1">
      <alignment vertical="top" wrapText="1"/>
    </xf>
    <xf numFmtId="3" fontId="9" fillId="0" borderId="40" xfId="1" applyNumberFormat="1" applyFont="1" applyBorder="1" applyAlignment="1" applyProtection="1">
      <alignment horizontal="center" vertical="top" wrapText="1"/>
      <protection locked="0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3" fontId="9" fillId="0" borderId="39" xfId="1" applyNumberFormat="1" applyFont="1" applyBorder="1" applyAlignment="1" applyProtection="1">
      <alignment horizontal="center" vertical="top" wrapText="1"/>
      <protection locked="0"/>
    </xf>
    <xf numFmtId="0" fontId="9" fillId="0" borderId="1" xfId="1" applyFont="1" applyBorder="1" applyAlignment="1" applyProtection="1">
      <alignment vertical="top" wrapText="1"/>
    </xf>
    <xf numFmtId="3" fontId="13" fillId="0" borderId="42" xfId="1" applyNumberFormat="1" applyFont="1" applyBorder="1" applyAlignment="1" applyProtection="1">
      <alignment horizontal="center" vertical="top" wrapText="1"/>
      <protection locked="0"/>
    </xf>
    <xf numFmtId="0" fontId="13" fillId="0" borderId="43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3" fillId="0" borderId="0" xfId="1" applyFont="1" applyAlignment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4" fillId="0" borderId="0" xfId="4" applyNumberFormat="1" applyFont="1" applyFill="1" applyProtection="1">
      <protection locked="0"/>
    </xf>
    <xf numFmtId="3" fontId="13" fillId="0" borderId="1" xfId="1" applyNumberFormat="1" applyFont="1" applyFill="1" applyBorder="1" applyProtection="1">
      <protection locked="0"/>
    </xf>
    <xf numFmtId="0" fontId="1" fillId="0" borderId="1" xfId="1" applyBorder="1" applyProtection="1">
      <protection locked="0"/>
    </xf>
    <xf numFmtId="3" fontId="13" fillId="0" borderId="1" xfId="1" applyNumberFormat="1" applyFont="1" applyBorder="1" applyAlignment="1" applyProtection="1">
      <alignment horizontal="right"/>
    </xf>
    <xf numFmtId="3" fontId="13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5" fillId="0" borderId="1" xfId="1" applyFont="1" applyBorder="1" applyProtection="1"/>
    <xf numFmtId="3" fontId="13" fillId="0" borderId="1" xfId="1" applyNumberFormat="1" applyFont="1" applyBorder="1" applyProtection="1">
      <protection locked="0"/>
    </xf>
    <xf numFmtId="3" fontId="13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3" fillId="0" borderId="1" xfId="1" applyNumberFormat="1" applyFont="1" applyBorder="1" applyAlignment="1" applyProtection="1">
      <alignment horizontal="right"/>
      <protection locked="0"/>
    </xf>
    <xf numFmtId="0" fontId="124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3" fillId="0" borderId="0" xfId="1" applyNumberFormat="1" applyFont="1" applyBorder="1" applyAlignment="1" applyProtection="1">
      <alignment horizontal="right"/>
      <protection locked="0"/>
    </xf>
    <xf numFmtId="0" fontId="124" fillId="0" borderId="1" xfId="1" applyFont="1" applyBorder="1" applyAlignment="1" applyProtection="1">
      <alignment vertical="top" wrapText="1"/>
    </xf>
    <xf numFmtId="0" fontId="125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7" fillId="0" borderId="1" xfId="1" applyFont="1" applyBorder="1" applyAlignment="1" applyProtection="1">
      <alignment vertical="top" wrapText="1"/>
    </xf>
    <xf numFmtId="3" fontId="13" fillId="40" borderId="1" xfId="443" applyNumberFormat="1" applyFont="1" applyFill="1" applyBorder="1" applyAlignment="1" applyProtection="1">
      <alignment horizontal="right"/>
      <protection locked="0"/>
    </xf>
    <xf numFmtId="3" fontId="13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4" fillId="0" borderId="0" xfId="1" applyFont="1" applyFill="1" applyProtection="1">
      <protection locked="0"/>
    </xf>
    <xf numFmtId="0" fontId="14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114" fillId="0" borderId="1" xfId="1" applyNumberFormat="1" applyFont="1" applyBorder="1" applyAlignment="1">
      <alignment vertical="center" wrapText="1"/>
    </xf>
    <xf numFmtId="49" fontId="9" fillId="0" borderId="1" xfId="1" applyNumberFormat="1" applyFont="1" applyBorder="1"/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40" borderId="1" xfId="1" applyNumberFormat="1" applyFont="1" applyFill="1" applyBorder="1"/>
    <xf numFmtId="0" fontId="118" fillId="0" borderId="0" xfId="1" applyNumberFormat="1" applyFont="1" applyBorder="1" applyAlignment="1">
      <alignment vertical="center" wrapText="1"/>
    </xf>
    <xf numFmtId="49" fontId="9" fillId="0" borderId="0" xfId="1" applyNumberFormat="1" applyFont="1" applyBorder="1"/>
    <xf numFmtId="3" fontId="4" fillId="40" borderId="0" xfId="1" applyNumberFormat="1" applyFont="1" applyFill="1" applyBorder="1"/>
    <xf numFmtId="0" fontId="2" fillId="0" borderId="1" xfId="1" applyFont="1" applyFill="1" applyBorder="1" applyAlignment="1" applyProtection="1">
      <alignment horizontal="center" vertical="center"/>
      <protection locked="0"/>
    </xf>
    <xf numFmtId="0" fontId="114" fillId="0" borderId="0" xfId="1" applyNumberFormat="1" applyFont="1" applyBorder="1" applyAlignment="1">
      <alignment vertical="center" wrapText="1"/>
    </xf>
    <xf numFmtId="49" fontId="13" fillId="0" borderId="0" xfId="1" applyNumberFormat="1" applyFont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horizontal="right" vertical="center" wrapText="1"/>
    </xf>
    <xf numFmtId="3" fontId="13" fillId="40" borderId="1" xfId="1" applyNumberFormat="1" applyFont="1" applyFill="1" applyBorder="1"/>
    <xf numFmtId="0" fontId="15" fillId="0" borderId="0" xfId="0" applyFont="1" applyFill="1" applyAlignment="1" applyProtection="1">
      <alignment horizontal="left" wrapText="1"/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16" fillId="0" borderId="34" xfId="1" applyNumberFormat="1" applyFont="1" applyBorder="1" applyAlignment="1">
      <alignment vertical="center" wrapText="1"/>
    </xf>
    <xf numFmtId="0" fontId="116" fillId="0" borderId="35" xfId="1" applyNumberFormat="1" applyFont="1" applyBorder="1" applyAlignment="1">
      <alignment vertical="center" wrapText="1"/>
    </xf>
    <xf numFmtId="0" fontId="116" fillId="0" borderId="36" xfId="1" applyNumberFormat="1" applyFont="1" applyBorder="1" applyAlignment="1">
      <alignment vertical="center" wrapText="1"/>
    </xf>
    <xf numFmtId="0" fontId="118" fillId="0" borderId="34" xfId="1" applyNumberFormat="1" applyFont="1" applyBorder="1" applyAlignment="1">
      <alignment vertical="center" wrapText="1"/>
    </xf>
    <xf numFmtId="0" fontId="118" fillId="0" borderId="35" xfId="1" applyNumberFormat="1" applyFont="1" applyBorder="1" applyAlignment="1">
      <alignment vertical="center" wrapText="1"/>
    </xf>
    <xf numFmtId="0" fontId="118" fillId="0" borderId="36" xfId="1" applyNumberFormat="1" applyFont="1" applyBorder="1" applyAlignment="1">
      <alignment vertical="center" wrapText="1"/>
    </xf>
    <xf numFmtId="0" fontId="118" fillId="0" borderId="1" xfId="1" applyNumberFormat="1" applyFont="1" applyBorder="1" applyAlignment="1">
      <alignment vertical="center" wrapText="1"/>
    </xf>
    <xf numFmtId="0" fontId="114" fillId="0" borderId="31" xfId="1" applyNumberFormat="1" applyFont="1" applyBorder="1" applyAlignment="1">
      <alignment vertical="center" wrapText="1"/>
    </xf>
    <xf numFmtId="0" fontId="114" fillId="0" borderId="32" xfId="1" applyNumberFormat="1" applyFont="1" applyBorder="1" applyAlignment="1">
      <alignment vertical="center" wrapText="1"/>
    </xf>
    <xf numFmtId="0" fontId="114" fillId="0" borderId="33" xfId="1" applyNumberFormat="1" applyFont="1" applyBorder="1" applyAlignment="1">
      <alignment vertical="center" wrapText="1"/>
    </xf>
    <xf numFmtId="0" fontId="116" fillId="0" borderId="31" xfId="1" applyNumberFormat="1" applyFont="1" applyBorder="1" applyAlignment="1">
      <alignment vertical="center" wrapText="1"/>
    </xf>
    <xf numFmtId="0" fontId="116" fillId="0" borderId="32" xfId="1" applyNumberFormat="1" applyFont="1" applyBorder="1" applyAlignment="1">
      <alignment vertical="center" wrapText="1"/>
    </xf>
    <xf numFmtId="0" fontId="116" fillId="0" borderId="33" xfId="1" applyNumberFormat="1" applyFont="1" applyBorder="1" applyAlignment="1">
      <alignment vertical="center" wrapText="1"/>
    </xf>
    <xf numFmtId="0" fontId="114" fillId="0" borderId="1" xfId="1" applyNumberFormat="1" applyFont="1" applyBorder="1" applyAlignment="1">
      <alignment vertical="center" wrapText="1"/>
    </xf>
    <xf numFmtId="0" fontId="114" fillId="0" borderId="31" xfId="1" applyNumberFormat="1" applyFont="1" applyBorder="1" applyAlignment="1">
      <alignment horizontal="left" vertical="center" wrapText="1"/>
    </xf>
    <xf numFmtId="0" fontId="114" fillId="0" borderId="32" xfId="1" applyNumberFormat="1" applyFont="1" applyBorder="1" applyAlignment="1">
      <alignment horizontal="left" vertical="center" wrapText="1"/>
    </xf>
    <xf numFmtId="0" fontId="114" fillId="0" borderId="33" xfId="1" applyNumberFormat="1" applyFont="1" applyBorder="1" applyAlignment="1">
      <alignment horizontal="left" vertical="center" wrapText="1"/>
    </xf>
    <xf numFmtId="49" fontId="113" fillId="0" borderId="30" xfId="1" applyNumberFormat="1" applyFont="1" applyBorder="1" applyAlignment="1">
      <alignment horizontal="right" wrapText="1"/>
    </xf>
    <xf numFmtId="0" fontId="113" fillId="0" borderId="0" xfId="1" applyNumberFormat="1" applyFont="1" applyAlignment="1">
      <alignment horizontal="right" wrapText="1"/>
    </xf>
    <xf numFmtId="0" fontId="13" fillId="0" borderId="0" xfId="1" applyNumberFormat="1" applyFont="1" applyAlignment="1">
      <alignment horizontal="center" vertical="center" wrapText="1"/>
    </xf>
    <xf numFmtId="49" fontId="113" fillId="0" borderId="0" xfId="1" applyNumberFormat="1" applyFont="1" applyAlignment="1">
      <alignment horizontal="center" wrapText="1"/>
    </xf>
    <xf numFmtId="49" fontId="114" fillId="0" borderId="31" xfId="1" applyNumberFormat="1" applyFont="1" applyBorder="1" applyAlignment="1">
      <alignment horizontal="center" vertical="center" wrapText="1"/>
    </xf>
    <xf numFmtId="49" fontId="114" fillId="0" borderId="32" xfId="1" applyNumberFormat="1" applyFont="1" applyBorder="1" applyAlignment="1">
      <alignment horizontal="center" vertical="center" wrapText="1"/>
    </xf>
    <xf numFmtId="49" fontId="114" fillId="0" borderId="33" xfId="1" applyNumberFormat="1" applyFont="1" applyBorder="1" applyAlignment="1">
      <alignment horizontal="center" vertical="center" wrapText="1"/>
    </xf>
    <xf numFmtId="49" fontId="115" fillId="0" borderId="31" xfId="1" applyNumberFormat="1" applyFont="1" applyBorder="1" applyAlignment="1">
      <alignment horizontal="center" vertical="top" wrapText="1"/>
    </xf>
    <xf numFmtId="49" fontId="115" fillId="0" borderId="32" xfId="1" applyNumberFormat="1" applyFont="1" applyBorder="1" applyAlignment="1">
      <alignment horizontal="center" vertical="top" wrapText="1"/>
    </xf>
    <xf numFmtId="49" fontId="115" fillId="0" borderId="33" xfId="1" applyNumberFormat="1" applyFont="1" applyBorder="1" applyAlignment="1">
      <alignment horizontal="center" vertical="top" wrapText="1"/>
    </xf>
    <xf numFmtId="0" fontId="13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3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3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13" fillId="0" borderId="0" xfId="1" applyFont="1" applyFill="1" applyAlignment="1" applyProtection="1">
      <alignment horizontal="center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4" fillId="0" borderId="44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69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 9 2 2 2" xfId="468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zhumagaliva/Desktop/&#1092;&#1080;&#1085;.&#1086;&#1090;&#1095;&#1077;&#1090;&#1099;/&#1053;&#1059;&#1061;%20&#1041;&#1072;&#1081;&#1090;&#1077;&#1088;&#1077;&#1082;/&#1077;&#1078;&#1077;&#1084;&#1077;&#1089;&#1103;&#1095;&#1085;&#1099;&#1077;%20&#1092;&#1086;&#1088;&#1084;&#1099;%20&#1086;&#1090;&#1095;.(&#1087;&#1088;&#1080;&#1083;&#1086;&#1078;.1-10)/01.07.15/&#1050;&#1086;&#1085;&#1089;%201-2%20&#1085;&#1072;%2001%2007%2015&#1075;%20&#1087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diraman/Desktop/&#1051;&#1080;&#1084;&#1072;&#1088;&#1072;/&#1092;&#1080;&#1085;.&#1086;&#1090;&#1095;&#1077;&#1090;&#1099;/&#1053;&#1059;&#1061;%20&#1041;&#1072;&#1081;&#1090;&#1077;&#1088;&#1077;&#1082;/&#1077;&#1078;&#1077;&#1084;&#1077;&#1089;&#1103;&#1095;&#1085;&#1099;&#1077;%20&#1092;&#1086;&#1088;&#1084;&#1099;%20&#1086;&#1090;&#1095;.(&#1087;&#1088;&#1080;&#1083;&#1086;&#1078;.1-10)/2014/01.10.14/&#1050;&#1086;&#1085;&#1089;%201-2%20&#1085;&#1072;%2001%2010%2014&#10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База"/>
      <sheetName val="XLR_NoRangeSheet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Index"/>
      <sheetName val="XLR_NoRangeSheet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Info"/>
      <sheetName val="Gesamt LI-Klassifizierung"/>
      <sheetName val="ISIN_TRADER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26.Prepaid expenses"/>
      <sheetName val="Статьи"/>
      <sheetName val="GAAP TB 30.09.01  detail p&amp;l"/>
      <sheetName val="Store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XLR_NoRangeSheet"/>
      <sheetName val="FA Movement Kyrg"/>
      <sheetName val="Production_Ref Q-1-3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Статьи"/>
      <sheetName val="Доходы"/>
      <sheetName val="Затраты"/>
      <sheetName val="SETUP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Spreadsheet # 2"/>
      <sheetName val="depreciation testing"/>
      <sheetName val="Land"/>
      <sheetName val="Test of FA Installation"/>
      <sheetName val="Additions"/>
      <sheetName val="FS"/>
      <sheetName val="% threshhold(salary)"/>
      <sheetName val="P&amp;L"/>
      <sheetName val="Provisions"/>
      <sheetName val="2002"/>
      <sheetName val="Datasheet"/>
      <sheetName val="FA Movement "/>
      <sheetName val="Additions_Disposals"/>
      <sheetName val="Лист6 (2)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Ввод"/>
      <sheetName val="факт 2005 г.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А_Газ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58">
          <cell r="C58">
            <v>1459655.7900000066</v>
          </cell>
        </row>
      </sheetData>
      <sheetData sheetId="19"/>
      <sheetData sheetId="20" refreshError="1"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бартер"/>
      <sheetName val="FES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ДДСАБ"/>
      <sheetName val="ДДСККБ"/>
      <sheetName val="ИзменяемыеДанные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15"/>
      <sheetName val="февр.2015"/>
      <sheetName val="март15"/>
      <sheetName val="май15"/>
      <sheetName val="ф.1"/>
      <sheetName val="ф.2"/>
      <sheetName val="ф.3 (к)"/>
      <sheetName val="№4"/>
      <sheetName val="Епс1"/>
      <sheetName val="Епс2"/>
      <sheetName val="расх Е 7200"/>
      <sheetName val="ОСВ Е"/>
      <sheetName val="Кжск1"/>
      <sheetName val="Кжск2"/>
      <sheetName val="расх К 7210"/>
      <sheetName val="7470"/>
      <sheetName val="ОСВ К"/>
      <sheetName val="6280"/>
      <sheetName val="1471"/>
      <sheetName val="проводки"/>
      <sheetName val="Лист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K10">
            <v>1683614</v>
          </cell>
        </row>
        <row r="47">
          <cell r="K47">
            <v>-5000000</v>
          </cell>
        </row>
        <row r="49">
          <cell r="K49">
            <v>-355205</v>
          </cell>
        </row>
      </sheetData>
      <sheetData sheetId="7" refreshError="1">
        <row r="15">
          <cell r="G15">
            <v>-120398</v>
          </cell>
        </row>
        <row r="42">
          <cell r="H42">
            <v>-355205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мес."/>
      <sheetName val="ф.1"/>
      <sheetName val="ф.2"/>
      <sheetName val="№4"/>
      <sheetName val="ЕПС1"/>
      <sheetName val="ЕПС2"/>
      <sheetName val="Кжск1"/>
      <sheetName val="Кжск2"/>
      <sheetName val="Рас 7210"/>
      <sheetName val="расх 7410"/>
      <sheetName val="расх 7470"/>
      <sheetName val="расх 7210"/>
      <sheetName val="расх 7212"/>
      <sheetName val="ОСВ "/>
      <sheetName val="ОСВ. "/>
      <sheetName val="расх"/>
      <sheetName val="проводки"/>
      <sheetName val="1471"/>
      <sheetName val="6010 КЖСК"/>
      <sheetName val="6280"/>
    </sheetNames>
    <sheetDataSet>
      <sheetData sheetId="0" refreshError="1"/>
      <sheetData sheetId="1" refreshError="1"/>
      <sheetData sheetId="2" refreshError="1"/>
      <sheetData sheetId="3">
        <row r="35">
          <cell r="G35">
            <v>-200236</v>
          </cell>
        </row>
        <row r="40">
          <cell r="H40">
            <v>1223896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97"/>
  <sheetViews>
    <sheetView tabSelected="1" zoomScale="85" zoomScaleNormal="85" zoomScaleSheetLayoutView="80" workbookViewId="0">
      <selection activeCell="D75" sqref="D75"/>
    </sheetView>
  </sheetViews>
  <sheetFormatPr defaultRowHeight="12.75"/>
  <cols>
    <col min="1" max="1" width="68" style="1" customWidth="1"/>
    <col min="2" max="2" width="10.7109375" style="1" customWidth="1"/>
    <col min="3" max="3" width="21.7109375" style="1" customWidth="1"/>
    <col min="4" max="4" width="21.7109375" style="41" customWidth="1"/>
    <col min="5" max="5" width="29" style="1" customWidth="1"/>
    <col min="6" max="6" width="12.5703125" style="1" customWidth="1"/>
    <col min="7" max="7" width="18" style="1" customWidth="1"/>
    <col min="8" max="8" width="10.5703125" style="1" customWidth="1"/>
    <col min="9" max="16384" width="9.140625" style="1"/>
  </cols>
  <sheetData>
    <row r="1" spans="1:7">
      <c r="C1" s="196"/>
      <c r="D1" s="197"/>
    </row>
    <row r="2" spans="1:7">
      <c r="C2" s="2"/>
      <c r="D2" s="3" t="s">
        <v>0</v>
      </c>
    </row>
    <row r="3" spans="1:7">
      <c r="A3" s="198" t="s">
        <v>305</v>
      </c>
      <c r="B3" s="198"/>
      <c r="C3" s="198"/>
      <c r="D3" s="198"/>
    </row>
    <row r="4" spans="1:7">
      <c r="A4" s="199" t="s">
        <v>1</v>
      </c>
      <c r="B4" s="198"/>
      <c r="C4" s="198"/>
      <c r="D4" s="198"/>
    </row>
    <row r="5" spans="1:7">
      <c r="A5" s="200" t="s">
        <v>2</v>
      </c>
      <c r="B5" s="200"/>
      <c r="C5" s="200"/>
      <c r="D5" s="200"/>
    </row>
    <row r="6" spans="1:7" s="4" customFormat="1">
      <c r="A6" s="198" t="s">
        <v>312</v>
      </c>
      <c r="B6" s="198"/>
      <c r="C6" s="198"/>
      <c r="D6" s="198"/>
    </row>
    <row r="7" spans="1:7">
      <c r="A7" s="4"/>
      <c r="B7" s="4"/>
      <c r="C7" s="4"/>
      <c r="D7" s="5" t="s">
        <v>3</v>
      </c>
    </row>
    <row r="8" spans="1:7" ht="30.75" customHeight="1">
      <c r="A8" s="6" t="s">
        <v>4</v>
      </c>
      <c r="B8" s="6" t="s">
        <v>5</v>
      </c>
      <c r="C8" s="6" t="s">
        <v>6</v>
      </c>
      <c r="D8" s="7" t="s">
        <v>7</v>
      </c>
    </row>
    <row r="9" spans="1:7" ht="13.5">
      <c r="A9" s="8">
        <v>1</v>
      </c>
      <c r="B9" s="8">
        <v>2</v>
      </c>
      <c r="C9" s="8">
        <v>3</v>
      </c>
      <c r="D9" s="9">
        <v>4</v>
      </c>
    </row>
    <row r="10" spans="1:7">
      <c r="A10" s="10" t="s">
        <v>8</v>
      </c>
      <c r="B10" s="11"/>
      <c r="C10" s="12"/>
      <c r="D10" s="13"/>
    </row>
    <row r="11" spans="1:7">
      <c r="A11" s="14" t="s">
        <v>9</v>
      </c>
      <c r="B11" s="15">
        <v>1</v>
      </c>
      <c r="C11" s="16">
        <f>C14+C13</f>
        <v>56541717</v>
      </c>
      <c r="D11" s="16">
        <f>D14+D13</f>
        <v>7219962</v>
      </c>
    </row>
    <row r="12" spans="1:7">
      <c r="A12" s="14" t="s">
        <v>10</v>
      </c>
      <c r="B12" s="15"/>
      <c r="C12" s="16"/>
      <c r="D12" s="16"/>
    </row>
    <row r="13" spans="1:7">
      <c r="A13" s="14" t="s">
        <v>11</v>
      </c>
      <c r="B13" s="17" t="s">
        <v>12</v>
      </c>
      <c r="C13" s="18"/>
      <c r="D13" s="19"/>
      <c r="E13" s="20"/>
    </row>
    <row r="14" spans="1:7" ht="25.5">
      <c r="A14" s="14" t="s">
        <v>13</v>
      </c>
      <c r="B14" s="21" t="s">
        <v>14</v>
      </c>
      <c r="C14" s="22">
        <v>56541717</v>
      </c>
      <c r="D14" s="81">
        <v>7219962</v>
      </c>
    </row>
    <row r="15" spans="1:7">
      <c r="A15" s="23" t="s">
        <v>15</v>
      </c>
      <c r="B15" s="15">
        <v>2</v>
      </c>
      <c r="C15" s="22"/>
      <c r="D15" s="82"/>
      <c r="G15" s="24"/>
    </row>
    <row r="16" spans="1:7" ht="25.5">
      <c r="A16" s="23" t="s">
        <v>16</v>
      </c>
      <c r="B16" s="15">
        <v>3</v>
      </c>
      <c r="C16" s="22"/>
      <c r="D16" s="82"/>
      <c r="G16" s="24"/>
    </row>
    <row r="17" spans="1:7">
      <c r="A17" s="23" t="s">
        <v>17</v>
      </c>
      <c r="B17" s="25" t="s">
        <v>18</v>
      </c>
      <c r="C17" s="91"/>
      <c r="D17" s="89"/>
      <c r="G17" s="24"/>
    </row>
    <row r="18" spans="1:7" ht="25.5">
      <c r="A18" s="23" t="s">
        <v>19</v>
      </c>
      <c r="B18" s="15">
        <v>5</v>
      </c>
      <c r="C18" s="91">
        <v>15367212</v>
      </c>
      <c r="D18" s="90">
        <v>9632176</v>
      </c>
      <c r="G18" s="24"/>
    </row>
    <row r="19" spans="1:7">
      <c r="A19" s="23" t="s">
        <v>20</v>
      </c>
      <c r="B19" s="15">
        <v>6</v>
      </c>
      <c r="C19" s="91">
        <v>30997190</v>
      </c>
      <c r="D19" s="90">
        <v>4131317</v>
      </c>
      <c r="F19" s="36"/>
    </row>
    <row r="20" spans="1:7">
      <c r="A20" s="23" t="s">
        <v>21</v>
      </c>
      <c r="B20" s="15">
        <v>7</v>
      </c>
      <c r="C20" s="91"/>
      <c r="D20" s="89"/>
    </row>
    <row r="21" spans="1:7" s="27" customFormat="1">
      <c r="A21" s="23" t="s">
        <v>10</v>
      </c>
      <c r="B21" s="15"/>
      <c r="C21" s="91"/>
      <c r="D21" s="89"/>
      <c r="E21" s="26"/>
      <c r="G21" s="28"/>
    </row>
    <row r="22" spans="1:7">
      <c r="A22" s="23" t="s">
        <v>22</v>
      </c>
      <c r="B22" s="25" t="s">
        <v>23</v>
      </c>
      <c r="C22" s="91"/>
      <c r="D22" s="89"/>
      <c r="E22" s="29"/>
    </row>
    <row r="23" spans="1:7">
      <c r="A23" s="23" t="s">
        <v>24</v>
      </c>
      <c r="B23" s="25" t="s">
        <v>25</v>
      </c>
      <c r="C23" s="91"/>
      <c r="D23" s="89"/>
      <c r="E23" s="29"/>
    </row>
    <row r="24" spans="1:7" ht="25.5">
      <c r="A24" s="30" t="s">
        <v>26</v>
      </c>
      <c r="B24" s="25" t="s">
        <v>27</v>
      </c>
      <c r="C24" s="91"/>
      <c r="D24" s="90">
        <v>10231995</v>
      </c>
      <c r="E24" s="32"/>
    </row>
    <row r="25" spans="1:7">
      <c r="A25" s="23" t="s">
        <v>28</v>
      </c>
      <c r="B25" s="15">
        <v>9</v>
      </c>
      <c r="C25" s="91"/>
      <c r="D25" s="90"/>
      <c r="E25" s="33"/>
      <c r="G25" s="24"/>
    </row>
    <row r="26" spans="1:7">
      <c r="A26" s="23" t="s">
        <v>29</v>
      </c>
      <c r="B26" s="15">
        <v>10</v>
      </c>
      <c r="C26" s="91">
        <v>26635878</v>
      </c>
      <c r="D26" s="90">
        <v>31112579</v>
      </c>
      <c r="E26" s="36"/>
      <c r="F26" s="36"/>
    </row>
    <row r="27" spans="1:7">
      <c r="A27" s="23" t="s">
        <v>30</v>
      </c>
      <c r="B27" s="15">
        <v>11</v>
      </c>
      <c r="C27" s="91">
        <v>15500310</v>
      </c>
      <c r="D27" s="90">
        <v>2325891</v>
      </c>
      <c r="G27" s="24"/>
    </row>
    <row r="28" spans="1:7">
      <c r="A28" s="23" t="s">
        <v>31</v>
      </c>
      <c r="B28" s="15">
        <v>12</v>
      </c>
      <c r="C28" s="91">
        <v>84023454</v>
      </c>
      <c r="D28" s="90">
        <v>87193112</v>
      </c>
      <c r="E28" s="33"/>
    </row>
    <row r="29" spans="1:7">
      <c r="A29" s="23" t="s">
        <v>32</v>
      </c>
      <c r="B29" s="15">
        <v>13</v>
      </c>
      <c r="C29" s="91">
        <v>1588290</v>
      </c>
      <c r="D29" s="90">
        <v>1466929</v>
      </c>
    </row>
    <row r="30" spans="1:7" s="27" customFormat="1">
      <c r="A30" s="23" t="s">
        <v>33</v>
      </c>
      <c r="B30" s="15">
        <v>14</v>
      </c>
      <c r="C30" s="91">
        <v>0</v>
      </c>
      <c r="D30" s="90"/>
      <c r="E30" s="34"/>
    </row>
    <row r="31" spans="1:7">
      <c r="A31" s="23" t="s">
        <v>34</v>
      </c>
      <c r="B31" s="15">
        <v>15</v>
      </c>
      <c r="C31" s="91">
        <v>16811355</v>
      </c>
      <c r="D31" s="90">
        <v>2822804</v>
      </c>
    </row>
    <row r="32" spans="1:7">
      <c r="A32" s="23" t="s">
        <v>35</v>
      </c>
      <c r="B32" s="15">
        <v>16</v>
      </c>
      <c r="C32" s="91"/>
      <c r="D32" s="90"/>
    </row>
    <row r="33" spans="1:7">
      <c r="A33" s="30" t="s">
        <v>36</v>
      </c>
      <c r="B33" s="15">
        <v>17</v>
      </c>
      <c r="C33" s="91">
        <v>79559</v>
      </c>
      <c r="D33" s="90">
        <v>60343</v>
      </c>
    </row>
    <row r="34" spans="1:7">
      <c r="A34" s="35" t="s">
        <v>37</v>
      </c>
      <c r="B34" s="15">
        <v>18</v>
      </c>
      <c r="C34" s="91">
        <v>1729296</v>
      </c>
      <c r="D34" s="90">
        <v>1727239</v>
      </c>
      <c r="E34" s="29"/>
    </row>
    <row r="35" spans="1:7">
      <c r="A35" s="23" t="s">
        <v>38</v>
      </c>
      <c r="B35" s="15">
        <v>19</v>
      </c>
      <c r="C35" s="91">
        <v>2061310</v>
      </c>
      <c r="D35" s="90">
        <v>1316343</v>
      </c>
      <c r="E35" s="29"/>
      <c r="F35" s="36"/>
    </row>
    <row r="36" spans="1:7">
      <c r="A36" s="23" t="s">
        <v>39</v>
      </c>
      <c r="B36" s="15">
        <v>20</v>
      </c>
      <c r="C36" s="91">
        <v>530527</v>
      </c>
      <c r="D36" s="90">
        <v>1754817</v>
      </c>
      <c r="E36" s="36"/>
    </row>
    <row r="37" spans="1:7">
      <c r="A37" s="23" t="s">
        <v>40</v>
      </c>
      <c r="B37" s="15">
        <v>21</v>
      </c>
      <c r="C37" s="92">
        <v>14267168</v>
      </c>
      <c r="D37" s="89">
        <v>6339486</v>
      </c>
    </row>
    <row r="38" spans="1:7">
      <c r="A38" s="37" t="s">
        <v>41</v>
      </c>
      <c r="B38" s="6">
        <v>22</v>
      </c>
      <c r="C38" s="93">
        <f>C11+C15+C16+C17+C18+C19+C20+C24+C25+C26+C27+C28+C29+C30+C31+C32+C33+C34+C35+C36+C37</f>
        <v>266133266</v>
      </c>
      <c r="D38" s="83">
        <f>D11+D15+D16+D17+D18+D19+D20+D24+D25+D26+D27+D28+D29+D30+D31+D32+D33+D34+D35+D36+D37</f>
        <v>167334993</v>
      </c>
      <c r="F38" s="36"/>
      <c r="G38" s="36"/>
    </row>
    <row r="39" spans="1:7">
      <c r="A39" s="23"/>
      <c r="B39" s="15"/>
      <c r="C39" s="92"/>
      <c r="D39" s="82"/>
    </row>
    <row r="40" spans="1:7">
      <c r="A40" s="38" t="s">
        <v>42</v>
      </c>
      <c r="B40" s="15"/>
      <c r="C40" s="92"/>
      <c r="D40" s="82"/>
    </row>
    <row r="41" spans="1:7">
      <c r="A41" s="39" t="s">
        <v>43</v>
      </c>
      <c r="B41" s="15">
        <v>23</v>
      </c>
      <c r="C41" s="92"/>
      <c r="D41" s="82"/>
    </row>
    <row r="42" spans="1:7">
      <c r="A42" s="23" t="s">
        <v>17</v>
      </c>
      <c r="B42" s="15">
        <v>24</v>
      </c>
      <c r="C42" s="92"/>
      <c r="D42" s="82"/>
    </row>
    <row r="43" spans="1:7">
      <c r="A43" s="39" t="s">
        <v>44</v>
      </c>
      <c r="B43" s="15">
        <v>25</v>
      </c>
      <c r="C43" s="91">
        <v>82372641</v>
      </c>
      <c r="D43" s="31">
        <v>77188204</v>
      </c>
    </row>
    <row r="44" spans="1:7">
      <c r="A44" s="23" t="s">
        <v>45</v>
      </c>
      <c r="B44" s="15">
        <v>26</v>
      </c>
      <c r="C44" s="91">
        <v>0</v>
      </c>
      <c r="D44" s="31"/>
    </row>
    <row r="45" spans="1:7">
      <c r="A45" s="39" t="s">
        <v>46</v>
      </c>
      <c r="B45" s="15">
        <v>27</v>
      </c>
      <c r="C45" s="91">
        <v>118098606</v>
      </c>
      <c r="D45" s="31">
        <v>28808521</v>
      </c>
    </row>
    <row r="46" spans="1:7">
      <c r="A46" s="39" t="s">
        <v>47</v>
      </c>
      <c r="B46" s="15">
        <v>28</v>
      </c>
      <c r="C46" s="91">
        <v>8486672</v>
      </c>
      <c r="D46" s="31">
        <v>6304166</v>
      </c>
    </row>
    <row r="47" spans="1:7">
      <c r="A47" s="14" t="s">
        <v>48</v>
      </c>
      <c r="B47" s="15">
        <v>29</v>
      </c>
      <c r="C47" s="91"/>
      <c r="D47" s="82"/>
    </row>
    <row r="48" spans="1:7">
      <c r="A48" s="14" t="s">
        <v>10</v>
      </c>
      <c r="B48" s="15"/>
      <c r="C48" s="91"/>
      <c r="D48" s="82"/>
    </row>
    <row r="49" spans="1:6" ht="25.5">
      <c r="A49" s="14" t="s">
        <v>49</v>
      </c>
      <c r="B49" s="25" t="s">
        <v>50</v>
      </c>
      <c r="C49" s="91"/>
      <c r="D49" s="82"/>
    </row>
    <row r="50" spans="1:6">
      <c r="A50" s="14" t="s">
        <v>51</v>
      </c>
      <c r="B50" s="15">
        <v>30</v>
      </c>
      <c r="C50" s="91"/>
      <c r="D50" s="82"/>
    </row>
    <row r="51" spans="1:6">
      <c r="A51" s="14" t="s">
        <v>52</v>
      </c>
      <c r="B51" s="15">
        <v>31</v>
      </c>
      <c r="C51" s="91">
        <v>10141277</v>
      </c>
      <c r="D51" s="31">
        <v>9809666</v>
      </c>
      <c r="E51" s="36"/>
    </row>
    <row r="52" spans="1:6">
      <c r="A52" s="23" t="s">
        <v>53</v>
      </c>
      <c r="B52" s="40" t="s">
        <v>54</v>
      </c>
      <c r="C52" s="91">
        <v>3234</v>
      </c>
      <c r="D52" s="31">
        <v>53653</v>
      </c>
      <c r="E52" s="20"/>
    </row>
    <row r="53" spans="1:6">
      <c r="A53" s="23" t="s">
        <v>55</v>
      </c>
      <c r="B53" s="40" t="s">
        <v>56</v>
      </c>
      <c r="C53" s="91">
        <v>0</v>
      </c>
      <c r="D53" s="31"/>
      <c r="E53" s="41"/>
      <c r="F53" s="36"/>
    </row>
    <row r="54" spans="1:6">
      <c r="A54" s="23" t="s">
        <v>57</v>
      </c>
      <c r="B54" s="40" t="s">
        <v>58</v>
      </c>
      <c r="C54" s="91">
        <v>255550</v>
      </c>
      <c r="D54" s="31">
        <v>252963</v>
      </c>
    </row>
    <row r="55" spans="1:6">
      <c r="A55" s="37" t="s">
        <v>59</v>
      </c>
      <c r="B55" s="6">
        <v>35</v>
      </c>
      <c r="C55" s="94">
        <f>C41+C42+C43+C44+C45+C46+C47+C50+C51+C52+C53+C54</f>
        <v>219357980</v>
      </c>
      <c r="D55" s="84">
        <f>D41+D42+D43+D44+D45+D46+D47+D50+D51+D52+D53+D54</f>
        <v>122417173</v>
      </c>
    </row>
    <row r="56" spans="1:6">
      <c r="A56" s="37"/>
      <c r="B56" s="15"/>
      <c r="C56" s="92"/>
      <c r="D56" s="82"/>
    </row>
    <row r="57" spans="1:6">
      <c r="A57" s="37" t="s">
        <v>60</v>
      </c>
      <c r="B57" s="15"/>
      <c r="C57" s="92"/>
      <c r="D57" s="85"/>
    </row>
    <row r="58" spans="1:6">
      <c r="A58" s="23" t="s">
        <v>61</v>
      </c>
      <c r="B58" s="15">
        <v>36</v>
      </c>
      <c r="C58" s="95">
        <f>C60+C61</f>
        <v>58126461</v>
      </c>
      <c r="D58" s="85">
        <f>D60+D61</f>
        <v>58126461</v>
      </c>
    </row>
    <row r="59" spans="1:6">
      <c r="A59" s="23" t="s">
        <v>10</v>
      </c>
      <c r="B59" s="15"/>
      <c r="C59" s="92"/>
      <c r="D59" s="82"/>
    </row>
    <row r="60" spans="1:6">
      <c r="A60" s="39" t="s">
        <v>62</v>
      </c>
      <c r="B60" s="25" t="s">
        <v>63</v>
      </c>
      <c r="C60" s="91">
        <v>58126461</v>
      </c>
      <c r="D60" s="86">
        <v>58126461</v>
      </c>
    </row>
    <row r="61" spans="1:6">
      <c r="A61" s="23" t="s">
        <v>64</v>
      </c>
      <c r="B61" s="25" t="s">
        <v>65</v>
      </c>
      <c r="C61" s="91"/>
      <c r="D61" s="31"/>
    </row>
    <row r="62" spans="1:6">
      <c r="A62" s="23" t="s">
        <v>66</v>
      </c>
      <c r="B62" s="15">
        <v>37</v>
      </c>
      <c r="C62" s="91">
        <v>5822856</v>
      </c>
      <c r="D62" s="31">
        <v>5822856</v>
      </c>
    </row>
    <row r="63" spans="1:6">
      <c r="A63" s="23" t="s">
        <v>67</v>
      </c>
      <c r="B63" s="15">
        <v>38</v>
      </c>
      <c r="C63" s="91">
        <v>-2597522</v>
      </c>
      <c r="D63" s="31">
        <v>-2597522</v>
      </c>
    </row>
    <row r="64" spans="1:6">
      <c r="A64" s="23" t="s">
        <v>68</v>
      </c>
      <c r="B64" s="15">
        <v>39</v>
      </c>
      <c r="C64" s="91">
        <v>2734447</v>
      </c>
      <c r="D64" s="31">
        <v>2734447</v>
      </c>
    </row>
    <row r="65" spans="1:8">
      <c r="A65" s="23" t="s">
        <v>69</v>
      </c>
      <c r="B65" s="15">
        <v>40</v>
      </c>
      <c r="C65" s="91">
        <v>-1227157</v>
      </c>
      <c r="D65" s="31">
        <v>-730235</v>
      </c>
    </row>
    <row r="66" spans="1:8" ht="12.75" customHeight="1">
      <c r="A66" s="23" t="s">
        <v>70</v>
      </c>
      <c r="B66" s="21" t="s">
        <v>71</v>
      </c>
      <c r="C66" s="92">
        <v>-16083799</v>
      </c>
      <c r="D66" s="82">
        <f>D68+D69</f>
        <v>-18438187</v>
      </c>
    </row>
    <row r="67" spans="1:8">
      <c r="A67" s="23" t="s">
        <v>72</v>
      </c>
      <c r="B67" s="21"/>
      <c r="C67" s="92"/>
      <c r="D67" s="82"/>
      <c r="E67" s="36"/>
    </row>
    <row r="68" spans="1:8">
      <c r="A68" s="18" t="s">
        <v>73</v>
      </c>
      <c r="B68" s="21" t="s">
        <v>74</v>
      </c>
      <c r="C68" s="91">
        <v>-18793393</v>
      </c>
      <c r="D68" s="31">
        <v>-19622196</v>
      </c>
      <c r="E68" s="36"/>
    </row>
    <row r="69" spans="1:8">
      <c r="A69" s="23" t="s">
        <v>75</v>
      </c>
      <c r="B69" s="21" t="s">
        <v>76</v>
      </c>
      <c r="C69" s="91">
        <v>2709594</v>
      </c>
      <c r="D69" s="31">
        <v>1184009</v>
      </c>
      <c r="E69" s="36"/>
    </row>
    <row r="70" spans="1:8">
      <c r="A70" s="23" t="s">
        <v>77</v>
      </c>
      <c r="B70" s="21" t="s">
        <v>78</v>
      </c>
      <c r="C70" s="92"/>
      <c r="D70" s="82"/>
      <c r="E70" s="36"/>
      <c r="F70" s="36"/>
    </row>
    <row r="71" spans="1:8">
      <c r="A71" s="37" t="s">
        <v>79</v>
      </c>
      <c r="B71" s="43">
        <v>43</v>
      </c>
      <c r="C71" s="94">
        <f>C58+C62+C63+C64+C66+C65</f>
        <v>46775286</v>
      </c>
      <c r="D71" s="84">
        <f>D58+D62+D63+D64+D66+D65</f>
        <v>44917820</v>
      </c>
      <c r="E71" s="44"/>
      <c r="F71" s="41"/>
    </row>
    <row r="72" spans="1:8">
      <c r="A72" s="37"/>
      <c r="B72" s="43"/>
      <c r="C72" s="42"/>
      <c r="D72" s="84"/>
      <c r="E72" s="44"/>
    </row>
    <row r="73" spans="1:8" ht="12.75" customHeight="1">
      <c r="A73" s="37" t="s">
        <v>80</v>
      </c>
      <c r="B73" s="43">
        <v>44</v>
      </c>
      <c r="C73" s="42">
        <f>C55+C71</f>
        <v>266133266</v>
      </c>
      <c r="D73" s="84">
        <f>D55+D71</f>
        <v>167334993</v>
      </c>
      <c r="E73" s="44"/>
      <c r="F73" s="45"/>
      <c r="G73" s="45"/>
      <c r="H73" s="45"/>
    </row>
    <row r="74" spans="1:8" ht="12.75" customHeight="1">
      <c r="A74" s="37"/>
      <c r="B74" s="190"/>
      <c r="C74" s="42"/>
      <c r="D74" s="42"/>
      <c r="E74" s="47"/>
      <c r="F74" s="45"/>
      <c r="G74" s="45"/>
      <c r="H74" s="45"/>
    </row>
    <row r="75" spans="1:8" ht="12.75" customHeight="1">
      <c r="A75" s="182" t="s">
        <v>310</v>
      </c>
      <c r="B75" s="75"/>
      <c r="C75" s="78">
        <v>8397</v>
      </c>
      <c r="D75" s="78">
        <v>8066</v>
      </c>
      <c r="E75" s="47"/>
      <c r="F75" s="45"/>
      <c r="G75" s="45"/>
      <c r="H75" s="45"/>
    </row>
    <row r="76" spans="1:8" ht="12.75" customHeight="1">
      <c r="A76" s="191"/>
      <c r="B76" s="192"/>
      <c r="C76" s="193"/>
      <c r="D76" s="193"/>
      <c r="E76" s="47"/>
      <c r="F76" s="45"/>
      <c r="G76" s="45"/>
      <c r="H76" s="45"/>
    </row>
    <row r="77" spans="1:8" ht="12.75" customHeight="1">
      <c r="A77" s="191"/>
      <c r="B77" s="192"/>
      <c r="C77" s="193"/>
      <c r="D77" s="193"/>
      <c r="E77" s="47"/>
      <c r="F77" s="45"/>
      <c r="G77" s="45"/>
      <c r="H77" s="45"/>
    </row>
    <row r="78" spans="1:8">
      <c r="A78" s="48" t="s">
        <v>81</v>
      </c>
      <c r="B78" s="48"/>
      <c r="C78" s="48"/>
    </row>
    <row r="79" spans="1:8" ht="13.5" customHeight="1">
      <c r="A79" s="49"/>
      <c r="C79" s="36"/>
      <c r="D79" s="48"/>
    </row>
    <row r="80" spans="1:8" s="54" customFormat="1" ht="15">
      <c r="A80" s="50"/>
      <c r="B80" s="51"/>
      <c r="C80" s="52"/>
      <c r="D80" s="41"/>
      <c r="E80" s="52"/>
      <c r="F80" s="53"/>
      <c r="G80" s="53"/>
    </row>
    <row r="81" spans="1:7" s="54" customFormat="1" ht="14.25" customHeight="1">
      <c r="A81" s="55"/>
      <c r="B81" s="56"/>
      <c r="C81" s="56"/>
      <c r="D81" s="52"/>
      <c r="E81" s="56"/>
      <c r="F81" s="53"/>
      <c r="G81" s="53"/>
    </row>
    <row r="82" spans="1:7" s="54" customFormat="1" ht="13.5" customHeight="1">
      <c r="A82" s="195" t="s">
        <v>307</v>
      </c>
      <c r="B82" s="195"/>
      <c r="C82" s="195"/>
      <c r="D82" s="195"/>
      <c r="E82" s="195"/>
      <c r="F82" s="53"/>
      <c r="G82" s="53"/>
    </row>
    <row r="83" spans="1:7" s="54" customFormat="1" ht="11.25" customHeight="1">
      <c r="A83" s="56"/>
      <c r="B83" s="56"/>
      <c r="C83" s="56"/>
      <c r="D83" s="52"/>
      <c r="E83" s="56"/>
      <c r="F83" s="53"/>
      <c r="G83" s="53"/>
    </row>
    <row r="84" spans="1:7" s="54" customFormat="1" ht="11.25" customHeight="1">
      <c r="A84" s="56"/>
      <c r="B84" s="56"/>
      <c r="C84" s="56"/>
      <c r="D84" s="52"/>
      <c r="E84" s="56"/>
      <c r="F84" s="53"/>
      <c r="G84" s="53"/>
    </row>
    <row r="85" spans="1:7" s="54" customFormat="1" ht="24.75" customHeight="1">
      <c r="A85" s="57" t="s">
        <v>209</v>
      </c>
      <c r="B85" s="46"/>
      <c r="C85" s="46"/>
      <c r="D85" s="56"/>
      <c r="E85" s="46"/>
      <c r="F85" s="58"/>
    </row>
    <row r="86" spans="1:7" s="54" customFormat="1" ht="11.25" customHeight="1">
      <c r="A86" s="57"/>
      <c r="B86" s="56"/>
      <c r="C86" s="59"/>
      <c r="D86" s="46"/>
      <c r="E86" s="56"/>
    </row>
    <row r="87" spans="1:7" s="54" customFormat="1" ht="30.75" customHeight="1">
      <c r="A87" s="51" t="s">
        <v>313</v>
      </c>
      <c r="B87" s="46"/>
      <c r="C87" s="46"/>
      <c r="D87" s="56"/>
      <c r="E87" s="46"/>
      <c r="F87" s="58"/>
    </row>
    <row r="88" spans="1:7" s="54" customFormat="1" ht="6.75" customHeight="1">
      <c r="A88" s="56"/>
      <c r="B88" s="56"/>
      <c r="C88" s="56"/>
      <c r="D88" s="46"/>
      <c r="E88" s="56"/>
    </row>
    <row r="89" spans="1:7" s="54" customFormat="1" ht="15">
      <c r="A89" s="51" t="s">
        <v>210</v>
      </c>
      <c r="B89" s="56"/>
      <c r="C89" s="59"/>
      <c r="D89" s="56"/>
      <c r="E89" s="56"/>
    </row>
    <row r="90" spans="1:7" s="54" customFormat="1" ht="9.75" customHeight="1">
      <c r="A90" s="51"/>
      <c r="B90" s="56"/>
      <c r="C90" s="56"/>
      <c r="D90" s="56"/>
      <c r="E90" s="56"/>
    </row>
    <row r="91" spans="1:7" s="54" customFormat="1" ht="15">
      <c r="A91" s="51" t="s">
        <v>211</v>
      </c>
      <c r="B91" s="56"/>
      <c r="C91" s="56"/>
      <c r="D91" s="56"/>
      <c r="E91" s="56"/>
    </row>
    <row r="92" spans="1:7" ht="15">
      <c r="A92" s="60"/>
      <c r="B92" s="60"/>
      <c r="C92" s="60"/>
      <c r="D92" s="56"/>
      <c r="E92" s="60"/>
    </row>
    <row r="93" spans="1:7">
      <c r="D93" s="61"/>
    </row>
    <row r="97" spans="2:2">
      <c r="B97" s="36"/>
    </row>
  </sheetData>
  <mergeCells count="6">
    <mergeCell ref="A82:E82"/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256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05"/>
  <sheetViews>
    <sheetView view="pageBreakPreview" topLeftCell="A10" zoomScale="70" zoomScaleNormal="85" zoomScaleSheetLayoutView="70" workbookViewId="0">
      <selection activeCell="F79" sqref="F79"/>
    </sheetView>
  </sheetViews>
  <sheetFormatPr defaultRowHeight="12.75"/>
  <cols>
    <col min="1" max="1" width="51.28515625" style="63" customWidth="1"/>
    <col min="2" max="2" width="14.28515625" style="63" customWidth="1"/>
    <col min="3" max="3" width="9.42578125" style="63" customWidth="1"/>
    <col min="4" max="4" width="14.28515625" style="63" customWidth="1"/>
    <col min="5" max="6" width="17.28515625" style="63" customWidth="1"/>
    <col min="7" max="16384" width="9.140625" style="63"/>
  </cols>
  <sheetData>
    <row r="1" spans="1:7" ht="47.25" customHeight="1">
      <c r="A1" s="62"/>
      <c r="B1" s="62"/>
      <c r="C1" s="62"/>
      <c r="D1" s="62"/>
      <c r="E1" s="219" t="s">
        <v>82</v>
      </c>
      <c r="F1" s="219"/>
    </row>
    <row r="2" spans="1:7" ht="18" customHeight="1">
      <c r="A2" s="62"/>
      <c r="B2" s="62"/>
      <c r="C2" s="62"/>
      <c r="D2" s="62"/>
      <c r="E2" s="62"/>
      <c r="F2" s="64" t="s">
        <v>83</v>
      </c>
    </row>
    <row r="3" spans="1:7" ht="18.75" customHeight="1">
      <c r="A3" s="220" t="s">
        <v>306</v>
      </c>
      <c r="B3" s="220"/>
      <c r="C3" s="220"/>
      <c r="D3" s="220"/>
      <c r="E3" s="220"/>
      <c r="F3" s="220"/>
      <c r="G3" s="65"/>
    </row>
    <row r="4" spans="1:7" ht="12.75" customHeight="1">
      <c r="A4" s="199" t="s">
        <v>1</v>
      </c>
      <c r="B4" s="199"/>
      <c r="C4" s="199"/>
      <c r="D4" s="199"/>
      <c r="E4" s="199"/>
      <c r="F4" s="199"/>
    </row>
    <row r="5" spans="1:7">
      <c r="A5" s="221" t="s">
        <v>84</v>
      </c>
      <c r="B5" s="221"/>
      <c r="C5" s="221"/>
      <c r="D5" s="221"/>
      <c r="E5" s="221"/>
      <c r="F5" s="221"/>
    </row>
    <row r="6" spans="1:7">
      <c r="A6" s="220" t="str">
        <f>'форма 1'!A6:D6</f>
        <v xml:space="preserve"> по состоянию на "01" октября 2015 года</v>
      </c>
      <c r="B6" s="220"/>
      <c r="C6" s="220"/>
      <c r="D6" s="220"/>
      <c r="E6" s="220"/>
      <c r="F6" s="220"/>
    </row>
    <row r="7" spans="1:7" ht="12.75" customHeight="1">
      <c r="A7" s="218" t="s">
        <v>85</v>
      </c>
      <c r="B7" s="218"/>
      <c r="C7" s="218"/>
      <c r="D7" s="218"/>
      <c r="E7" s="218"/>
      <c r="F7" s="218"/>
    </row>
    <row r="8" spans="1:7" ht="67.5" customHeight="1">
      <c r="A8" s="222" t="s">
        <v>4</v>
      </c>
      <c r="B8" s="223"/>
      <c r="C8" s="224"/>
      <c r="D8" s="66" t="s">
        <v>86</v>
      </c>
      <c r="E8" s="66" t="s">
        <v>87</v>
      </c>
      <c r="F8" s="66" t="s">
        <v>88</v>
      </c>
    </row>
    <row r="9" spans="1:7" ht="13.5">
      <c r="A9" s="225">
        <v>1</v>
      </c>
      <c r="B9" s="226"/>
      <c r="C9" s="227"/>
      <c r="D9" s="67">
        <v>2</v>
      </c>
      <c r="E9" s="67" t="s">
        <v>89</v>
      </c>
      <c r="F9" s="67" t="s">
        <v>18</v>
      </c>
    </row>
    <row r="10" spans="1:7" ht="14.25" customHeight="1">
      <c r="A10" s="211" t="s">
        <v>90</v>
      </c>
      <c r="B10" s="212"/>
      <c r="C10" s="213"/>
      <c r="D10" s="68" t="s">
        <v>91</v>
      </c>
      <c r="E10" s="69">
        <f>E12+E13+E14+E15+E16+E17+E18</f>
        <v>13920326</v>
      </c>
      <c r="F10" s="69">
        <f>F12+F13+F14+F15+F16+F17+F18</f>
        <v>11882729</v>
      </c>
    </row>
    <row r="11" spans="1:7" ht="14.25" customHeight="1">
      <c r="A11" s="211" t="s">
        <v>72</v>
      </c>
      <c r="B11" s="212"/>
      <c r="C11" s="213"/>
      <c r="D11" s="68"/>
      <c r="E11" s="70"/>
      <c r="F11" s="70"/>
    </row>
    <row r="12" spans="1:7" ht="14.25" customHeight="1">
      <c r="A12" s="211" t="s">
        <v>92</v>
      </c>
      <c r="B12" s="212"/>
      <c r="C12" s="213"/>
      <c r="D12" s="68" t="s">
        <v>12</v>
      </c>
      <c r="E12" s="70">
        <v>3470137</v>
      </c>
      <c r="F12" s="70"/>
    </row>
    <row r="13" spans="1:7" ht="14.25" customHeight="1">
      <c r="A13" s="211" t="s">
        <v>93</v>
      </c>
      <c r="B13" s="212"/>
      <c r="C13" s="213"/>
      <c r="D13" s="68" t="s">
        <v>14</v>
      </c>
      <c r="E13" s="70">
        <v>1632306</v>
      </c>
      <c r="F13" s="70">
        <v>2605389</v>
      </c>
    </row>
    <row r="14" spans="1:7" ht="14.25" customHeight="1">
      <c r="A14" s="211" t="s">
        <v>94</v>
      </c>
      <c r="B14" s="212"/>
      <c r="C14" s="213"/>
      <c r="D14" s="68" t="s">
        <v>95</v>
      </c>
      <c r="E14" s="70">
        <v>6980669</v>
      </c>
      <c r="F14" s="70">
        <v>7801996</v>
      </c>
    </row>
    <row r="15" spans="1:7" ht="14.25" customHeight="1">
      <c r="A15" s="211" t="s">
        <v>96</v>
      </c>
      <c r="B15" s="212"/>
      <c r="C15" s="213"/>
      <c r="D15" s="68" t="s">
        <v>97</v>
      </c>
      <c r="E15" s="70">
        <v>653345</v>
      </c>
      <c r="F15" s="70">
        <v>0</v>
      </c>
    </row>
    <row r="16" spans="1:7" ht="14.25" customHeight="1">
      <c r="A16" s="211" t="s">
        <v>98</v>
      </c>
      <c r="B16" s="212"/>
      <c r="C16" s="213"/>
      <c r="D16" s="68" t="s">
        <v>99</v>
      </c>
      <c r="E16" s="70">
        <v>1116980</v>
      </c>
      <c r="F16" s="70">
        <v>1267429</v>
      </c>
    </row>
    <row r="17" spans="1:6" ht="14.25" customHeight="1">
      <c r="A17" s="211" t="s">
        <v>100</v>
      </c>
      <c r="B17" s="212"/>
      <c r="C17" s="213"/>
      <c r="D17" s="68" t="s">
        <v>101</v>
      </c>
      <c r="E17" s="70">
        <v>66889</v>
      </c>
      <c r="F17" s="70">
        <v>207915</v>
      </c>
    </row>
    <row r="18" spans="1:6" ht="14.25" customHeight="1">
      <c r="A18" s="211" t="s">
        <v>102</v>
      </c>
      <c r="B18" s="212"/>
      <c r="C18" s="213"/>
      <c r="D18" s="68" t="s">
        <v>103</v>
      </c>
      <c r="E18" s="70"/>
      <c r="F18" s="70"/>
    </row>
    <row r="19" spans="1:6" ht="14.25" customHeight="1">
      <c r="A19" s="211" t="s">
        <v>104</v>
      </c>
      <c r="B19" s="212"/>
      <c r="C19" s="213"/>
      <c r="D19" s="68" t="s">
        <v>105</v>
      </c>
      <c r="E19" s="70"/>
      <c r="F19" s="70"/>
    </row>
    <row r="20" spans="1:6" ht="14.25" customHeight="1">
      <c r="A20" s="211" t="s">
        <v>10</v>
      </c>
      <c r="B20" s="212"/>
      <c r="C20" s="213"/>
      <c r="D20" s="68"/>
      <c r="E20" s="70"/>
      <c r="F20" s="70"/>
    </row>
    <row r="21" spans="1:6" ht="14.25" customHeight="1">
      <c r="A21" s="211" t="s">
        <v>106</v>
      </c>
      <c r="B21" s="212"/>
      <c r="C21" s="213"/>
      <c r="D21" s="68" t="s">
        <v>107</v>
      </c>
      <c r="E21" s="70"/>
      <c r="F21" s="70"/>
    </row>
    <row r="22" spans="1:6">
      <c r="A22" s="211" t="s">
        <v>108</v>
      </c>
      <c r="B22" s="212"/>
      <c r="C22" s="213"/>
      <c r="D22" s="68" t="s">
        <v>109</v>
      </c>
      <c r="E22" s="70"/>
      <c r="F22" s="70"/>
    </row>
    <row r="23" spans="1:6" ht="27" customHeight="1">
      <c r="A23" s="211" t="s">
        <v>110</v>
      </c>
      <c r="B23" s="212"/>
      <c r="C23" s="213"/>
      <c r="D23" s="68" t="s">
        <v>89</v>
      </c>
      <c r="E23" s="70"/>
      <c r="F23" s="70"/>
    </row>
    <row r="24" spans="1:6" ht="14.25" customHeight="1">
      <c r="A24" s="211" t="s">
        <v>72</v>
      </c>
      <c r="B24" s="212"/>
      <c r="C24" s="213"/>
      <c r="D24" s="68"/>
      <c r="E24" s="70"/>
      <c r="F24" s="70"/>
    </row>
    <row r="25" spans="1:6" ht="14.25" customHeight="1">
      <c r="A25" s="211" t="s">
        <v>111</v>
      </c>
      <c r="B25" s="212"/>
      <c r="C25" s="213"/>
      <c r="D25" s="68" t="s">
        <v>112</v>
      </c>
      <c r="E25" s="70"/>
      <c r="F25" s="70"/>
    </row>
    <row r="26" spans="1:6" ht="14.25" customHeight="1">
      <c r="A26" s="211" t="s">
        <v>113</v>
      </c>
      <c r="B26" s="212"/>
      <c r="C26" s="213"/>
      <c r="D26" s="68" t="s">
        <v>114</v>
      </c>
      <c r="E26" s="70"/>
      <c r="F26" s="70"/>
    </row>
    <row r="27" spans="1:6" ht="14.25" customHeight="1">
      <c r="A27" s="211" t="s">
        <v>115</v>
      </c>
      <c r="B27" s="212"/>
      <c r="C27" s="213"/>
      <c r="D27" s="68" t="s">
        <v>116</v>
      </c>
      <c r="E27" s="70"/>
      <c r="F27" s="70"/>
    </row>
    <row r="28" spans="1:6" ht="14.25" customHeight="1">
      <c r="A28" s="211" t="s">
        <v>117</v>
      </c>
      <c r="B28" s="212"/>
      <c r="C28" s="213"/>
      <c r="D28" s="68" t="s">
        <v>118</v>
      </c>
      <c r="E28" s="70"/>
      <c r="F28" s="70"/>
    </row>
    <row r="29" spans="1:6" ht="14.25" customHeight="1">
      <c r="A29" s="211" t="s">
        <v>119</v>
      </c>
      <c r="B29" s="212"/>
      <c r="C29" s="213"/>
      <c r="D29" s="68" t="s">
        <v>120</v>
      </c>
      <c r="E29" s="70"/>
      <c r="F29" s="70"/>
    </row>
    <row r="30" spans="1:6" ht="27" customHeight="1">
      <c r="A30" s="211" t="s">
        <v>121</v>
      </c>
      <c r="B30" s="212"/>
      <c r="C30" s="213"/>
      <c r="D30" s="68" t="s">
        <v>122</v>
      </c>
      <c r="E30" s="70"/>
      <c r="F30" s="70"/>
    </row>
    <row r="31" spans="1:6" ht="14.25" customHeight="1">
      <c r="A31" s="211" t="s">
        <v>123</v>
      </c>
      <c r="B31" s="212"/>
      <c r="C31" s="213"/>
      <c r="D31" s="68" t="s">
        <v>18</v>
      </c>
      <c r="E31" s="69">
        <f>E33+E34</f>
        <v>2294</v>
      </c>
      <c r="F31" s="69">
        <f>F33+F34</f>
        <v>-218150</v>
      </c>
    </row>
    <row r="32" spans="1:6" ht="14.25" customHeight="1">
      <c r="A32" s="211" t="s">
        <v>10</v>
      </c>
      <c r="B32" s="212"/>
      <c r="C32" s="213"/>
      <c r="D32" s="68"/>
      <c r="E32" s="70"/>
      <c r="F32" s="70"/>
    </row>
    <row r="33" spans="1:6">
      <c r="A33" s="211" t="s">
        <v>124</v>
      </c>
      <c r="B33" s="212"/>
      <c r="C33" s="213"/>
      <c r="D33" s="68" t="s">
        <v>125</v>
      </c>
      <c r="E33" s="70">
        <v>2294</v>
      </c>
      <c r="F33" s="70">
        <v>-218150</v>
      </c>
    </row>
    <row r="34" spans="1:6" ht="40.5" customHeight="1">
      <c r="A34" s="211" t="s">
        <v>126</v>
      </c>
      <c r="B34" s="212"/>
      <c r="C34" s="213"/>
      <c r="D34" s="68" t="s">
        <v>127</v>
      </c>
      <c r="E34" s="70"/>
      <c r="F34" s="70">
        <v>0</v>
      </c>
    </row>
    <row r="35" spans="1:6" ht="14.25" customHeight="1">
      <c r="A35" s="211" t="s">
        <v>128</v>
      </c>
      <c r="B35" s="212"/>
      <c r="C35" s="213"/>
      <c r="D35" s="68" t="s">
        <v>129</v>
      </c>
      <c r="E35" s="70">
        <v>1156998</v>
      </c>
      <c r="F35" s="70">
        <v>38577</v>
      </c>
    </row>
    <row r="36" spans="1:6" ht="14.25" customHeight="1">
      <c r="A36" s="211" t="s">
        <v>130</v>
      </c>
      <c r="B36" s="212"/>
      <c r="C36" s="213"/>
      <c r="D36" s="68" t="s">
        <v>131</v>
      </c>
      <c r="E36" s="70">
        <v>0</v>
      </c>
      <c r="F36" s="70">
        <v>0</v>
      </c>
    </row>
    <row r="37" spans="1:6" ht="14.25" customHeight="1">
      <c r="A37" s="211" t="s">
        <v>132</v>
      </c>
      <c r="B37" s="212"/>
      <c r="C37" s="213"/>
      <c r="D37" s="68" t="s">
        <v>133</v>
      </c>
      <c r="E37" s="70">
        <v>0</v>
      </c>
      <c r="F37" s="70">
        <v>0</v>
      </c>
    </row>
    <row r="38" spans="1:6" ht="14.25" customHeight="1">
      <c r="A38" s="211" t="s">
        <v>134</v>
      </c>
      <c r="B38" s="212"/>
      <c r="C38" s="213"/>
      <c r="D38" s="68" t="s">
        <v>27</v>
      </c>
      <c r="E38" s="70">
        <v>63390</v>
      </c>
      <c r="F38" s="70">
        <v>11897</v>
      </c>
    </row>
    <row r="39" spans="1:6" ht="14.25" customHeight="1">
      <c r="A39" s="211" t="s">
        <v>135</v>
      </c>
      <c r="B39" s="212"/>
      <c r="C39" s="213"/>
      <c r="D39" s="68" t="s">
        <v>136</v>
      </c>
      <c r="E39" s="70">
        <v>362074</v>
      </c>
      <c r="F39" s="70">
        <v>279108</v>
      </c>
    </row>
    <row r="40" spans="1:6" ht="14.25" customHeight="1">
      <c r="A40" s="208" t="s">
        <v>137</v>
      </c>
      <c r="B40" s="209"/>
      <c r="C40" s="210"/>
      <c r="D40" s="66" t="s">
        <v>138</v>
      </c>
      <c r="E40" s="71">
        <f>E10+E19+E23+E31+E35+E36+E37+E38+E39</f>
        <v>15505082</v>
      </c>
      <c r="F40" s="71">
        <f>F10+F19+F23+F31+F35+F36+F37+F38+F39</f>
        <v>11994161</v>
      </c>
    </row>
    <row r="41" spans="1:6" ht="14.25" customHeight="1">
      <c r="A41" s="211"/>
      <c r="B41" s="212"/>
      <c r="C41" s="213"/>
      <c r="D41" s="68"/>
      <c r="E41" s="70"/>
      <c r="F41" s="70"/>
    </row>
    <row r="42" spans="1:6" ht="14.25" customHeight="1">
      <c r="A42" s="211" t="s">
        <v>139</v>
      </c>
      <c r="B42" s="212"/>
      <c r="C42" s="213"/>
      <c r="D42" s="68" t="s">
        <v>140</v>
      </c>
      <c r="E42" s="69">
        <f>E44+E45+E46+E47+E48+E49</f>
        <v>9192976</v>
      </c>
      <c r="F42" s="69">
        <f>F44+F45+F46+F47+F48+F49</f>
        <v>9330522</v>
      </c>
    </row>
    <row r="43" spans="1:6" ht="14.25" customHeight="1">
      <c r="A43" s="211" t="s">
        <v>72</v>
      </c>
      <c r="B43" s="212"/>
      <c r="C43" s="213"/>
      <c r="D43" s="68"/>
      <c r="E43" s="70"/>
      <c r="F43" s="70"/>
    </row>
    <row r="44" spans="1:6" ht="14.25" customHeight="1">
      <c r="A44" s="211" t="s">
        <v>141</v>
      </c>
      <c r="B44" s="212"/>
      <c r="C44" s="213"/>
      <c r="D44" s="68" t="s">
        <v>142</v>
      </c>
      <c r="E44" s="70"/>
      <c r="F44" s="70"/>
    </row>
    <row r="45" spans="1:6" ht="14.25" customHeight="1">
      <c r="A45" s="211" t="s">
        <v>143</v>
      </c>
      <c r="B45" s="212"/>
      <c r="C45" s="213"/>
      <c r="D45" s="68" t="s">
        <v>144</v>
      </c>
      <c r="E45" s="70">
        <v>2304892</v>
      </c>
      <c r="F45" s="70">
        <v>1808912</v>
      </c>
    </row>
    <row r="46" spans="1:6" ht="14.25" customHeight="1">
      <c r="A46" s="211" t="s">
        <v>145</v>
      </c>
      <c r="B46" s="212"/>
      <c r="C46" s="213"/>
      <c r="D46" s="68" t="s">
        <v>146</v>
      </c>
      <c r="E46" s="70">
        <v>0</v>
      </c>
      <c r="F46" s="70">
        <v>0</v>
      </c>
    </row>
    <row r="47" spans="1:6" ht="14.25" customHeight="1">
      <c r="A47" s="211" t="s">
        <v>147</v>
      </c>
      <c r="B47" s="212"/>
      <c r="C47" s="213"/>
      <c r="D47" s="68" t="s">
        <v>148</v>
      </c>
      <c r="E47" s="70">
        <v>5603239</v>
      </c>
      <c r="F47" s="70">
        <v>6275591</v>
      </c>
    </row>
    <row r="48" spans="1:6" ht="14.25" customHeight="1">
      <c r="A48" s="211" t="s">
        <v>149</v>
      </c>
      <c r="B48" s="212"/>
      <c r="C48" s="213"/>
      <c r="D48" s="68" t="s">
        <v>150</v>
      </c>
      <c r="E48" s="70">
        <v>0</v>
      </c>
      <c r="F48" s="70">
        <v>0</v>
      </c>
    </row>
    <row r="49" spans="1:6" ht="14.25" customHeight="1">
      <c r="A49" s="211" t="s">
        <v>151</v>
      </c>
      <c r="B49" s="212"/>
      <c r="C49" s="213"/>
      <c r="D49" s="68" t="s">
        <v>152</v>
      </c>
      <c r="E49" s="70">
        <v>1284845</v>
      </c>
      <c r="F49" s="70">
        <v>1246019</v>
      </c>
    </row>
    <row r="50" spans="1:6" ht="14.25" customHeight="1">
      <c r="A50" s="211" t="s">
        <v>153</v>
      </c>
      <c r="B50" s="212"/>
      <c r="C50" s="213"/>
      <c r="D50" s="68" t="s">
        <v>154</v>
      </c>
      <c r="E50" s="70">
        <v>290556</v>
      </c>
      <c r="F50" s="70">
        <v>170106</v>
      </c>
    </row>
    <row r="51" spans="1:6" ht="14.25" customHeight="1">
      <c r="A51" s="211" t="s">
        <v>10</v>
      </c>
      <c r="B51" s="212"/>
      <c r="C51" s="213"/>
      <c r="D51" s="68"/>
      <c r="E51" s="70"/>
      <c r="F51" s="70"/>
    </row>
    <row r="52" spans="1:6" ht="14.25" customHeight="1">
      <c r="A52" s="211" t="s">
        <v>155</v>
      </c>
      <c r="B52" s="212"/>
      <c r="C52" s="213"/>
      <c r="D52" s="68" t="s">
        <v>156</v>
      </c>
      <c r="E52" s="70"/>
      <c r="F52" s="70"/>
    </row>
    <row r="53" spans="1:6" ht="14.25" customHeight="1">
      <c r="A53" s="211" t="s">
        <v>157</v>
      </c>
      <c r="B53" s="212"/>
      <c r="C53" s="213"/>
      <c r="D53" s="68" t="s">
        <v>158</v>
      </c>
      <c r="E53" s="70"/>
      <c r="F53" s="70"/>
    </row>
    <row r="54" spans="1:6" ht="27" customHeight="1">
      <c r="A54" s="211" t="s">
        <v>159</v>
      </c>
      <c r="B54" s="212"/>
      <c r="C54" s="213"/>
      <c r="D54" s="68" t="s">
        <v>160</v>
      </c>
      <c r="E54" s="69">
        <f>E56+E57+E58+E59+E60</f>
        <v>6452</v>
      </c>
      <c r="F54" s="69">
        <f>F56+F57+F58+F59+F60</f>
        <v>7804</v>
      </c>
    </row>
    <row r="55" spans="1:6" ht="14.25" customHeight="1">
      <c r="A55" s="211" t="s">
        <v>10</v>
      </c>
      <c r="B55" s="212"/>
      <c r="C55" s="213"/>
      <c r="D55" s="68"/>
      <c r="E55" s="70"/>
      <c r="F55" s="70"/>
    </row>
    <row r="56" spans="1:6" ht="14.25" customHeight="1">
      <c r="A56" s="211" t="s">
        <v>161</v>
      </c>
      <c r="B56" s="212"/>
      <c r="C56" s="213"/>
      <c r="D56" s="68" t="s">
        <v>162</v>
      </c>
      <c r="E56" s="70">
        <v>6452</v>
      </c>
      <c r="F56" s="70">
        <v>7804</v>
      </c>
    </row>
    <row r="57" spans="1:6" ht="14.25" customHeight="1">
      <c r="A57" s="211" t="s">
        <v>163</v>
      </c>
      <c r="B57" s="212"/>
      <c r="C57" s="213"/>
      <c r="D57" s="68" t="s">
        <v>164</v>
      </c>
      <c r="E57" s="70"/>
      <c r="F57" s="70"/>
    </row>
    <row r="58" spans="1:6" ht="14.25" customHeight="1">
      <c r="A58" s="211" t="s">
        <v>165</v>
      </c>
      <c r="B58" s="212"/>
      <c r="C58" s="213"/>
      <c r="D58" s="68" t="s">
        <v>166</v>
      </c>
      <c r="E58" s="70"/>
      <c r="F58" s="70"/>
    </row>
    <row r="59" spans="1:6" ht="14.25" customHeight="1">
      <c r="A59" s="211" t="s">
        <v>167</v>
      </c>
      <c r="B59" s="212"/>
      <c r="C59" s="213"/>
      <c r="D59" s="68" t="s">
        <v>168</v>
      </c>
      <c r="E59" s="70"/>
      <c r="F59" s="70"/>
    </row>
    <row r="60" spans="1:6" ht="14.25" customHeight="1">
      <c r="A60" s="211" t="s">
        <v>169</v>
      </c>
      <c r="B60" s="212"/>
      <c r="C60" s="213"/>
      <c r="D60" s="68" t="s">
        <v>170</v>
      </c>
      <c r="E60" s="70"/>
      <c r="F60" s="70"/>
    </row>
    <row r="61" spans="1:6" ht="14.25" customHeight="1">
      <c r="A61" s="211" t="s">
        <v>171</v>
      </c>
      <c r="B61" s="212"/>
      <c r="C61" s="213"/>
      <c r="D61" s="68" t="s">
        <v>172</v>
      </c>
      <c r="E61" s="69">
        <f>E63+E64+E65+E66</f>
        <v>1310003</v>
      </c>
      <c r="F61" s="69">
        <f>F63+F64+F65+F66</f>
        <v>876467</v>
      </c>
    </row>
    <row r="62" spans="1:6" ht="14.25" customHeight="1">
      <c r="A62" s="211" t="s">
        <v>10</v>
      </c>
      <c r="B62" s="212"/>
      <c r="C62" s="213"/>
      <c r="D62" s="68"/>
      <c r="E62" s="70"/>
      <c r="F62" s="70"/>
    </row>
    <row r="63" spans="1:6" ht="14.25" customHeight="1">
      <c r="A63" s="211" t="s">
        <v>173</v>
      </c>
      <c r="B63" s="212"/>
      <c r="C63" s="213"/>
      <c r="D63" s="68" t="s">
        <v>174</v>
      </c>
      <c r="E63" s="70">
        <v>952067</v>
      </c>
      <c r="F63" s="70">
        <v>708725</v>
      </c>
    </row>
    <row r="64" spans="1:6" ht="14.25" customHeight="1">
      <c r="A64" s="211" t="s">
        <v>175</v>
      </c>
      <c r="B64" s="212"/>
      <c r="C64" s="213"/>
      <c r="D64" s="68" t="s">
        <v>176</v>
      </c>
      <c r="E64" s="70">
        <v>71215</v>
      </c>
      <c r="F64" s="70">
        <v>53284</v>
      </c>
    </row>
    <row r="65" spans="1:6" ht="14.25" customHeight="1">
      <c r="A65" s="211" t="s">
        <v>177</v>
      </c>
      <c r="B65" s="212"/>
      <c r="C65" s="213"/>
      <c r="D65" s="68" t="s">
        <v>178</v>
      </c>
      <c r="E65" s="70">
        <v>0</v>
      </c>
      <c r="F65" s="70">
        <v>0</v>
      </c>
    </row>
    <row r="66" spans="1:6" ht="27" customHeight="1">
      <c r="A66" s="211" t="s">
        <v>179</v>
      </c>
      <c r="B66" s="212"/>
      <c r="C66" s="213"/>
      <c r="D66" s="68" t="s">
        <v>180</v>
      </c>
      <c r="E66" s="70">
        <v>286721</v>
      </c>
      <c r="F66" s="70">
        <v>114458</v>
      </c>
    </row>
    <row r="67" spans="1:6" ht="14.25" customHeight="1">
      <c r="A67" s="211" t="s">
        <v>181</v>
      </c>
      <c r="B67" s="212"/>
      <c r="C67" s="213"/>
      <c r="D67" s="68" t="s">
        <v>182</v>
      </c>
      <c r="E67" s="70">
        <v>8435</v>
      </c>
      <c r="F67" s="70">
        <v>2706</v>
      </c>
    </row>
    <row r="68" spans="1:6" ht="14.25" customHeight="1">
      <c r="A68" s="211" t="s">
        <v>183</v>
      </c>
      <c r="B68" s="212"/>
      <c r="C68" s="213"/>
      <c r="D68" s="68" t="s">
        <v>184</v>
      </c>
      <c r="E68" s="70">
        <v>358334</v>
      </c>
      <c r="F68" s="70">
        <v>359821</v>
      </c>
    </row>
    <row r="69" spans="1:6" s="72" customFormat="1" ht="14.25" customHeight="1">
      <c r="A69" s="215" t="s">
        <v>185</v>
      </c>
      <c r="B69" s="216"/>
      <c r="C69" s="217"/>
      <c r="D69" s="66" t="s">
        <v>186</v>
      </c>
      <c r="E69" s="71">
        <f>E42+E50+E54+E61+E67+E68</f>
        <v>11166756</v>
      </c>
      <c r="F69" s="71">
        <f>F42+F50+F54+F61+F67+F68</f>
        <v>10747426</v>
      </c>
    </row>
    <row r="70" spans="1:6" ht="14.25" customHeight="1">
      <c r="A70" s="211"/>
      <c r="B70" s="212"/>
      <c r="C70" s="213"/>
      <c r="D70" s="68"/>
      <c r="E70" s="70"/>
      <c r="F70" s="70"/>
    </row>
    <row r="71" spans="1:6">
      <c r="A71" s="211" t="s">
        <v>187</v>
      </c>
      <c r="B71" s="212"/>
      <c r="C71" s="213"/>
      <c r="D71" s="68" t="s">
        <v>188</v>
      </c>
      <c r="E71" s="96">
        <v>4338326</v>
      </c>
      <c r="F71" s="96">
        <v>1246735</v>
      </c>
    </row>
    <row r="72" spans="1:6">
      <c r="A72" s="211" t="s">
        <v>189</v>
      </c>
      <c r="B72" s="212"/>
      <c r="C72" s="213"/>
      <c r="D72" s="68" t="s">
        <v>190</v>
      </c>
      <c r="E72" s="70">
        <v>404442</v>
      </c>
      <c r="F72" s="70">
        <v>-210086</v>
      </c>
    </row>
    <row r="73" spans="1:6" ht="14.25" customHeight="1">
      <c r="A73" s="211" t="s">
        <v>10</v>
      </c>
      <c r="B73" s="212"/>
      <c r="C73" s="213"/>
      <c r="D73" s="68"/>
      <c r="E73" s="70"/>
      <c r="F73" s="70"/>
    </row>
    <row r="74" spans="1:6" ht="27" customHeight="1">
      <c r="A74" s="211" t="s">
        <v>191</v>
      </c>
      <c r="B74" s="212"/>
      <c r="C74" s="213"/>
      <c r="D74" s="68" t="s">
        <v>192</v>
      </c>
      <c r="E74" s="70"/>
      <c r="F74" s="70"/>
    </row>
    <row r="75" spans="1:6" ht="14.25" customHeight="1">
      <c r="A75" s="211"/>
      <c r="B75" s="212"/>
      <c r="C75" s="213"/>
      <c r="D75" s="68"/>
      <c r="E75" s="70"/>
      <c r="F75" s="70"/>
    </row>
    <row r="76" spans="1:6">
      <c r="A76" s="208" t="s">
        <v>193</v>
      </c>
      <c r="B76" s="209"/>
      <c r="C76" s="210"/>
      <c r="D76" s="66" t="s">
        <v>194</v>
      </c>
      <c r="E76" s="71">
        <f>E71-E72</f>
        <v>3933884</v>
      </c>
      <c r="F76" s="71">
        <f>F71-F72</f>
        <v>1456821</v>
      </c>
    </row>
    <row r="77" spans="1:6" ht="14.25" customHeight="1">
      <c r="A77" s="211"/>
      <c r="B77" s="212"/>
      <c r="C77" s="213"/>
      <c r="D77" s="68"/>
      <c r="E77" s="70"/>
      <c r="F77" s="70"/>
    </row>
    <row r="78" spans="1:6" ht="14.25" customHeight="1">
      <c r="A78" s="211" t="s">
        <v>195</v>
      </c>
      <c r="B78" s="212"/>
      <c r="C78" s="213"/>
      <c r="D78" s="68" t="s">
        <v>196</v>
      </c>
      <c r="E78" s="70">
        <v>1224290</v>
      </c>
      <c r="F78" s="70">
        <v>232925</v>
      </c>
    </row>
    <row r="79" spans="1:6" ht="14.25" customHeight="1">
      <c r="A79" s="211"/>
      <c r="B79" s="212"/>
      <c r="C79" s="213"/>
      <c r="D79" s="68"/>
      <c r="E79" s="70"/>
      <c r="F79" s="70"/>
    </row>
    <row r="80" spans="1:6" ht="27" customHeight="1">
      <c r="A80" s="208" t="s">
        <v>197</v>
      </c>
      <c r="B80" s="209"/>
      <c r="C80" s="210"/>
      <c r="D80" s="66" t="s">
        <v>198</v>
      </c>
      <c r="E80" s="71">
        <f>E76-E78</f>
        <v>2709594</v>
      </c>
      <c r="F80" s="71">
        <f>F76-F78</f>
        <v>1223896</v>
      </c>
    </row>
    <row r="81" spans="1:18" ht="14.25" customHeight="1">
      <c r="A81" s="211" t="s">
        <v>199</v>
      </c>
      <c r="B81" s="212"/>
      <c r="C81" s="213"/>
      <c r="D81" s="68" t="s">
        <v>200</v>
      </c>
      <c r="E81" s="70"/>
      <c r="F81" s="70"/>
    </row>
    <row r="82" spans="1:18" ht="14.25" customHeight="1">
      <c r="A82" s="211"/>
      <c r="B82" s="212"/>
      <c r="C82" s="213"/>
      <c r="D82" s="68"/>
      <c r="E82" s="70"/>
      <c r="F82" s="70"/>
    </row>
    <row r="83" spans="1:18" ht="14.25" customHeight="1">
      <c r="A83" s="211" t="s">
        <v>77</v>
      </c>
      <c r="B83" s="212"/>
      <c r="C83" s="213"/>
      <c r="D83" s="68" t="s">
        <v>201</v>
      </c>
      <c r="E83" s="70"/>
      <c r="F83" s="70"/>
    </row>
    <row r="84" spans="1:18" ht="14.25" customHeight="1">
      <c r="A84" s="201"/>
      <c r="B84" s="202"/>
      <c r="C84" s="203"/>
      <c r="D84" s="73"/>
      <c r="E84" s="74"/>
      <c r="F84" s="74"/>
    </row>
    <row r="85" spans="1:18">
      <c r="A85" s="214" t="s">
        <v>202</v>
      </c>
      <c r="B85" s="214"/>
      <c r="C85" s="214"/>
      <c r="D85" s="75" t="s">
        <v>203</v>
      </c>
      <c r="E85" s="76">
        <f>E80+E81-E83</f>
        <v>2709594</v>
      </c>
      <c r="F85" s="76">
        <f>F80+F81-F83</f>
        <v>1223896</v>
      </c>
    </row>
    <row r="86" spans="1:18">
      <c r="A86" s="201"/>
      <c r="B86" s="202"/>
      <c r="C86" s="203"/>
      <c r="D86" s="75"/>
      <c r="E86" s="76"/>
      <c r="F86" s="76"/>
      <c r="R86" s="77"/>
    </row>
    <row r="87" spans="1:18">
      <c r="A87" s="204" t="s">
        <v>204</v>
      </c>
      <c r="B87" s="205"/>
      <c r="C87" s="206"/>
      <c r="D87" s="75" t="s">
        <v>205</v>
      </c>
      <c r="E87" s="78"/>
      <c r="F87" s="78"/>
    </row>
    <row r="88" spans="1:18">
      <c r="A88" s="201" t="s">
        <v>206</v>
      </c>
      <c r="B88" s="202"/>
      <c r="C88" s="203"/>
      <c r="D88" s="75"/>
      <c r="E88" s="79">
        <v>-496922</v>
      </c>
      <c r="F88" s="79">
        <v>-200237</v>
      </c>
    </row>
    <row r="89" spans="1:18" ht="19.5" customHeight="1">
      <c r="A89" s="207" t="s">
        <v>207</v>
      </c>
      <c r="B89" s="207"/>
      <c r="C89" s="207"/>
      <c r="D89" s="75" t="s">
        <v>208</v>
      </c>
      <c r="E89" s="80">
        <f>E85+E88</f>
        <v>2212672</v>
      </c>
      <c r="F89" s="80">
        <f>F85+F88</f>
        <v>1023659</v>
      </c>
    </row>
    <row r="90" spans="1:18">
      <c r="A90" s="201"/>
      <c r="B90" s="202"/>
      <c r="C90" s="203"/>
      <c r="D90" s="183"/>
      <c r="E90" s="184"/>
      <c r="F90" s="185"/>
    </row>
    <row r="91" spans="1:18">
      <c r="A91" s="207" t="s">
        <v>311</v>
      </c>
      <c r="B91" s="207"/>
      <c r="C91" s="207"/>
      <c r="D91" s="183"/>
      <c r="E91" s="186">
        <v>487</v>
      </c>
      <c r="F91" s="194">
        <v>220</v>
      </c>
    </row>
    <row r="92" spans="1:18">
      <c r="A92" s="187"/>
      <c r="B92" s="187"/>
      <c r="C92" s="187"/>
      <c r="D92" s="188"/>
      <c r="E92" s="189"/>
      <c r="F92" s="189"/>
    </row>
    <row r="93" spans="1:18">
      <c r="A93" s="187"/>
      <c r="B93" s="187"/>
      <c r="C93" s="187"/>
      <c r="D93" s="188"/>
      <c r="E93" s="189"/>
      <c r="F93" s="189"/>
    </row>
    <row r="94" spans="1:18" s="54" customFormat="1" ht="15">
      <c r="A94" s="195" t="s">
        <v>308</v>
      </c>
      <c r="B94" s="195"/>
      <c r="C94" s="195"/>
      <c r="D94" s="195"/>
      <c r="E94" s="195"/>
      <c r="F94" s="53"/>
      <c r="G94" s="53"/>
    </row>
    <row r="95" spans="1:18" s="54" customFormat="1" ht="15">
      <c r="A95" s="56"/>
      <c r="B95" s="56"/>
      <c r="C95" s="56"/>
      <c r="D95" s="52"/>
      <c r="E95" s="56"/>
      <c r="F95" s="53"/>
      <c r="G95" s="53"/>
    </row>
    <row r="96" spans="1:18" s="54" customFormat="1" ht="13.5" customHeight="1">
      <c r="A96" s="56"/>
      <c r="B96" s="56"/>
      <c r="C96" s="56"/>
      <c r="D96" s="52"/>
      <c r="E96" s="56"/>
      <c r="F96" s="53"/>
      <c r="G96" s="53"/>
    </row>
    <row r="97" spans="1:7" s="54" customFormat="1" ht="11.25" customHeight="1">
      <c r="A97" s="57" t="s">
        <v>212</v>
      </c>
      <c r="B97" s="46"/>
      <c r="C97" s="56"/>
      <c r="D97" s="52"/>
      <c r="E97" s="56"/>
      <c r="F97" s="53"/>
      <c r="G97" s="53"/>
    </row>
    <row r="98" spans="1:7" s="54" customFormat="1" ht="11.25" customHeight="1">
      <c r="C98" s="56"/>
      <c r="D98" s="52"/>
      <c r="E98" s="56"/>
      <c r="F98" s="53"/>
      <c r="G98" s="53"/>
    </row>
    <row r="99" spans="1:7" s="54" customFormat="1" ht="24.75" customHeight="1">
      <c r="A99" s="88" t="s">
        <v>314</v>
      </c>
      <c r="B99" s="87"/>
      <c r="C99" s="46"/>
      <c r="D99" s="56"/>
      <c r="E99" s="46"/>
      <c r="F99" s="58"/>
    </row>
    <row r="100" spans="1:7" s="54" customFormat="1" ht="11.25" customHeight="1">
      <c r="A100" s="57"/>
      <c r="B100" s="56"/>
      <c r="C100" s="59"/>
      <c r="D100" s="46"/>
      <c r="E100" s="56"/>
    </row>
    <row r="101" spans="1:7" s="54" customFormat="1" ht="20.25" customHeight="1">
      <c r="A101" s="51"/>
      <c r="B101" s="46"/>
      <c r="C101" s="46"/>
      <c r="D101" s="56"/>
      <c r="E101" s="46"/>
      <c r="F101" s="58"/>
    </row>
    <row r="102" spans="1:7" s="54" customFormat="1" ht="6.75" customHeight="1">
      <c r="A102" s="56"/>
      <c r="B102" s="56"/>
      <c r="C102" s="56"/>
      <c r="D102" s="46"/>
      <c r="E102" s="56"/>
    </row>
    <row r="103" spans="1:7" s="54" customFormat="1" ht="15">
      <c r="A103" s="51"/>
      <c r="B103" s="56"/>
      <c r="C103" s="59"/>
      <c r="D103" s="56"/>
      <c r="E103" s="56"/>
    </row>
    <row r="104" spans="1:7" s="54" customFormat="1" ht="9.75" customHeight="1">
      <c r="A104" s="51"/>
      <c r="B104" s="56"/>
      <c r="C104" s="56"/>
      <c r="D104" s="56"/>
      <c r="E104" s="56"/>
    </row>
    <row r="105" spans="1:7" s="54" customFormat="1" ht="15">
      <c r="A105" s="51"/>
      <c r="B105" s="56"/>
      <c r="C105" s="56"/>
      <c r="D105" s="56"/>
      <c r="E105" s="56"/>
    </row>
  </sheetData>
  <mergeCells count="91">
    <mergeCell ref="A90:C90"/>
    <mergeCell ref="A91:C91"/>
    <mergeCell ref="A94:E94"/>
    <mergeCell ref="A7:F7"/>
    <mergeCell ref="E1:F1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55:C55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67:C67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79:C79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86:C86"/>
    <mergeCell ref="A87:C87"/>
    <mergeCell ref="A88:C88"/>
    <mergeCell ref="A89:C89"/>
    <mergeCell ref="A80:C80"/>
    <mergeCell ref="A81:C81"/>
    <mergeCell ref="A82:C82"/>
    <mergeCell ref="A83:C83"/>
    <mergeCell ref="A84:C84"/>
    <mergeCell ref="A85:C85"/>
  </mergeCells>
  <pageMargins left="0.74803149606299213" right="0.39370078740157483" top="0.19685039370078741" bottom="0.19685039370078741" header="0.51181102362204722" footer="0.51181102362204722"/>
  <pageSetup paperSize="256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7"/>
  <sheetViews>
    <sheetView view="pageBreakPreview" zoomScale="80" zoomScaleNormal="100" zoomScaleSheetLayoutView="80" workbookViewId="0">
      <selection activeCell="A18" sqref="A18"/>
    </sheetView>
  </sheetViews>
  <sheetFormatPr defaultRowHeight="12.75"/>
  <cols>
    <col min="1" max="1" width="67" style="97" customWidth="1"/>
    <col min="2" max="2" width="14.140625" style="97" customWidth="1"/>
    <col min="3" max="3" width="19.7109375" style="98" customWidth="1"/>
    <col min="4" max="4" width="21" style="97" customWidth="1"/>
    <col min="5" max="5" width="10.5703125" style="97" customWidth="1"/>
    <col min="6" max="16384" width="9.140625" style="97"/>
  </cols>
  <sheetData>
    <row r="1" spans="1:5">
      <c r="D1" s="148" t="s">
        <v>271</v>
      </c>
      <c r="E1" s="147"/>
    </row>
    <row r="2" spans="1:5">
      <c r="A2" s="228" t="s">
        <v>270</v>
      </c>
      <c r="B2" s="228"/>
      <c r="C2" s="228"/>
      <c r="D2" s="228"/>
    </row>
    <row r="3" spans="1:5">
      <c r="A3" s="229" t="s">
        <v>1</v>
      </c>
      <c r="B3" s="229"/>
      <c r="C3" s="229"/>
      <c r="D3" s="229"/>
    </row>
    <row r="4" spans="1:5">
      <c r="A4" s="230" t="s">
        <v>84</v>
      </c>
      <c r="B4" s="230"/>
      <c r="C4" s="230"/>
      <c r="D4" s="230"/>
    </row>
    <row r="5" spans="1:5">
      <c r="A5" s="231" t="str">
        <f>'форма 2'!A6:F6</f>
        <v xml:space="preserve"> по состоянию на "01" октября 2015 года</v>
      </c>
      <c r="B5" s="231"/>
      <c r="C5" s="231"/>
      <c r="D5" s="231"/>
    </row>
    <row r="6" spans="1:5" s="144" customFormat="1" ht="10.5" customHeight="1">
      <c r="A6" s="146"/>
      <c r="B6" s="146"/>
      <c r="C6" s="145"/>
      <c r="D6" s="146"/>
    </row>
    <row r="7" spans="1:5" s="144" customFormat="1" ht="10.5" customHeight="1">
      <c r="A7" s="146"/>
      <c r="B7" s="146"/>
      <c r="C7" s="145"/>
      <c r="D7" s="5" t="s">
        <v>3</v>
      </c>
    </row>
    <row r="8" spans="1:5" s="141" customFormat="1" ht="67.5" customHeight="1">
      <c r="A8" s="142" t="s">
        <v>4</v>
      </c>
      <c r="B8" s="142" t="s">
        <v>86</v>
      </c>
      <c r="C8" s="143" t="s">
        <v>87</v>
      </c>
      <c r="D8" s="142" t="s">
        <v>269</v>
      </c>
    </row>
    <row r="9" spans="1:5">
      <c r="A9" s="139">
        <v>1</v>
      </c>
      <c r="B9" s="139">
        <v>2</v>
      </c>
      <c r="C9" s="140"/>
      <c r="D9" s="139"/>
    </row>
    <row r="10" spans="1:5" ht="15" customHeight="1">
      <c r="A10" s="118" t="s">
        <v>268</v>
      </c>
      <c r="B10" s="117" t="s">
        <v>267</v>
      </c>
      <c r="C10" s="114">
        <v>3933884</v>
      </c>
      <c r="D10" s="114">
        <v>1456821</v>
      </c>
    </row>
    <row r="11" spans="1:5" ht="15.75" customHeight="1">
      <c r="A11" s="121" t="s">
        <v>266</v>
      </c>
      <c r="B11" s="117">
        <v>2</v>
      </c>
      <c r="C11" s="120">
        <f>SUM(C12:C17)</f>
        <v>-101541</v>
      </c>
      <c r="D11" s="119">
        <f>D12+D13+D14+D15+D16+D17</f>
        <v>101887</v>
      </c>
    </row>
    <row r="12" spans="1:5" ht="15" customHeight="1">
      <c r="A12" s="136" t="s">
        <v>265</v>
      </c>
      <c r="B12" s="127">
        <v>3</v>
      </c>
      <c r="C12" s="131">
        <v>71215</v>
      </c>
      <c r="D12" s="130">
        <v>53284</v>
      </c>
    </row>
    <row r="13" spans="1:5" ht="15" customHeight="1">
      <c r="A13" s="128" t="s">
        <v>264</v>
      </c>
      <c r="B13" s="127">
        <v>4</v>
      </c>
      <c r="C13" s="131">
        <v>-60644</v>
      </c>
      <c r="D13" s="130">
        <v>-381986</v>
      </c>
    </row>
    <row r="14" spans="1:5" ht="15" customHeight="1">
      <c r="A14" s="126" t="s">
        <v>263</v>
      </c>
      <c r="B14" s="125">
        <v>5</v>
      </c>
      <c r="C14" s="131">
        <v>-1156998</v>
      </c>
      <c r="D14" s="130">
        <v>-38577</v>
      </c>
    </row>
    <row r="15" spans="1:5" ht="15" customHeight="1">
      <c r="A15" s="133" t="s">
        <v>262</v>
      </c>
      <c r="B15" s="132">
        <v>6</v>
      </c>
      <c r="C15" s="131">
        <v>-146142</v>
      </c>
      <c r="D15" s="130">
        <v>-488455</v>
      </c>
    </row>
    <row r="16" spans="1:5" ht="15" customHeight="1">
      <c r="A16" s="128" t="s">
        <v>261</v>
      </c>
      <c r="B16" s="127">
        <v>7</v>
      </c>
      <c r="C16" s="131">
        <v>-117553</v>
      </c>
      <c r="D16" s="130">
        <v>695389</v>
      </c>
    </row>
    <row r="17" spans="1:4" ht="15" customHeight="1">
      <c r="A17" s="128" t="s">
        <v>260</v>
      </c>
      <c r="B17" s="127">
        <v>8</v>
      </c>
      <c r="C17" s="131">
        <v>1308581</v>
      </c>
      <c r="D17" s="130">
        <v>262232</v>
      </c>
    </row>
    <row r="18" spans="1:4" ht="28.5" customHeight="1">
      <c r="A18" s="118" t="s">
        <v>259</v>
      </c>
      <c r="B18" s="117" t="s">
        <v>258</v>
      </c>
      <c r="C18" s="120">
        <f>C10+C11</f>
        <v>3832343</v>
      </c>
      <c r="D18" s="119">
        <f>D10+D11</f>
        <v>1558708</v>
      </c>
    </row>
    <row r="19" spans="1:4" ht="17.25" customHeight="1">
      <c r="A19" s="121" t="s">
        <v>257</v>
      </c>
      <c r="B19" s="117" t="s">
        <v>256</v>
      </c>
      <c r="C19" s="120">
        <f>SUM(C20:C25)</f>
        <v>-35214475</v>
      </c>
      <c r="D19" s="119">
        <f>SUM(D20:D25)</f>
        <v>-6701096</v>
      </c>
    </row>
    <row r="20" spans="1:4" ht="29.25" customHeight="1">
      <c r="A20" s="136" t="s">
        <v>255</v>
      </c>
      <c r="B20" s="127">
        <v>11</v>
      </c>
      <c r="C20" s="124"/>
      <c r="D20" s="123"/>
    </row>
    <row r="21" spans="1:4" ht="32.25" customHeight="1">
      <c r="A21" s="138" t="s">
        <v>254</v>
      </c>
      <c r="B21" s="125">
        <v>12</v>
      </c>
      <c r="C21" s="124">
        <v>-6395647</v>
      </c>
      <c r="D21" s="123">
        <v>-650000</v>
      </c>
    </row>
    <row r="22" spans="1:4" ht="33" customHeight="1">
      <c r="A22" s="133" t="s">
        <v>253</v>
      </c>
      <c r="B22" s="132">
        <v>13</v>
      </c>
      <c r="C22" s="131">
        <v>11533989</v>
      </c>
      <c r="D22" s="130">
        <v>-16460127</v>
      </c>
    </row>
    <row r="23" spans="1:4" ht="16.5" customHeight="1">
      <c r="A23" s="128" t="s">
        <v>252</v>
      </c>
      <c r="B23" s="127">
        <v>14</v>
      </c>
      <c r="C23" s="131">
        <v>-13138573</v>
      </c>
      <c r="D23" s="130"/>
    </row>
    <row r="24" spans="1:4" ht="16.5" customHeight="1">
      <c r="A24" s="128" t="s">
        <v>251</v>
      </c>
      <c r="B24" s="127">
        <v>15</v>
      </c>
      <c r="C24" s="131">
        <v>7308210</v>
      </c>
      <c r="D24" s="130">
        <v>18751065</v>
      </c>
    </row>
    <row r="25" spans="1:4" ht="16.5" customHeight="1">
      <c r="A25" s="128" t="s">
        <v>250</v>
      </c>
      <c r="B25" s="127">
        <v>16</v>
      </c>
      <c r="C25" s="131">
        <f>-37450720+2900218+28048</f>
        <v>-34522454</v>
      </c>
      <c r="D25" s="130">
        <v>-8342034</v>
      </c>
    </row>
    <row r="26" spans="1:4" ht="20.25" customHeight="1">
      <c r="A26" s="121" t="s">
        <v>249</v>
      </c>
      <c r="B26" s="117" t="s">
        <v>248</v>
      </c>
      <c r="C26" s="120">
        <f>SUM(C27:C33)</f>
        <v>-1507822</v>
      </c>
      <c r="D26" s="119">
        <f>SUM(D27:D33)</f>
        <v>-2210948</v>
      </c>
    </row>
    <row r="27" spans="1:4" ht="29.25" customHeight="1">
      <c r="A27" s="136" t="s">
        <v>247</v>
      </c>
      <c r="B27" s="127">
        <v>18</v>
      </c>
      <c r="C27" s="123"/>
      <c r="D27" s="123"/>
    </row>
    <row r="28" spans="1:4" ht="28.5" customHeight="1">
      <c r="A28" s="128" t="s">
        <v>246</v>
      </c>
      <c r="B28" s="127">
        <v>19</v>
      </c>
      <c r="C28" s="123"/>
      <c r="D28" s="123"/>
    </row>
    <row r="29" spans="1:4" ht="29.25" customHeight="1">
      <c r="A29" s="128" t="s">
        <v>245</v>
      </c>
      <c r="B29" s="127">
        <v>20</v>
      </c>
      <c r="C29" s="123"/>
      <c r="D29" s="123"/>
    </row>
    <row r="30" spans="1:4" ht="27.75" customHeight="1">
      <c r="A30" s="128" t="s">
        <v>244</v>
      </c>
      <c r="B30" s="127">
        <v>21</v>
      </c>
      <c r="C30" s="123"/>
      <c r="D30" s="123"/>
    </row>
    <row r="31" spans="1:4" ht="17.25" customHeight="1">
      <c r="A31" s="138" t="s">
        <v>243</v>
      </c>
      <c r="B31" s="125">
        <v>22</v>
      </c>
      <c r="C31" s="123"/>
      <c r="D31" s="123"/>
    </row>
    <row r="32" spans="1:4" ht="17.25" customHeight="1">
      <c r="A32" s="133" t="s">
        <v>242</v>
      </c>
      <c r="B32" s="132">
        <v>23</v>
      </c>
      <c r="C32" s="137">
        <v>-7284</v>
      </c>
      <c r="D32" s="130">
        <v>6618</v>
      </c>
    </row>
    <row r="33" spans="1:4" ht="17.25" customHeight="1">
      <c r="A33" s="129" t="s">
        <v>241</v>
      </c>
      <c r="B33" s="127">
        <v>24</v>
      </c>
      <c r="C33" s="137">
        <v>-1500538</v>
      </c>
      <c r="D33" s="130">
        <v>-2217566</v>
      </c>
    </row>
    <row r="34" spans="1:4" ht="17.25" customHeight="1">
      <c r="A34" s="121" t="s">
        <v>240</v>
      </c>
      <c r="B34" s="117" t="s">
        <v>239</v>
      </c>
      <c r="C34" s="120">
        <f>C26+C19</f>
        <v>-36722297</v>
      </c>
      <c r="D34" s="119">
        <f>D26+D19</f>
        <v>-8912044</v>
      </c>
    </row>
    <row r="35" spans="1:4" ht="15.75" customHeight="1">
      <c r="A35" s="136" t="s">
        <v>238</v>
      </c>
      <c r="B35" s="127">
        <v>26</v>
      </c>
      <c r="C35" s="131">
        <v>1224290</v>
      </c>
      <c r="D35" s="123">
        <v>232925</v>
      </c>
    </row>
    <row r="36" spans="1:4" ht="27.75" customHeight="1">
      <c r="A36" s="135" t="s">
        <v>237</v>
      </c>
      <c r="B36" s="134" t="s">
        <v>236</v>
      </c>
      <c r="C36" s="120">
        <f>C34-C35</f>
        <v>-37946587</v>
      </c>
      <c r="D36" s="119">
        <f>D34-D35</f>
        <v>-9144969</v>
      </c>
    </row>
    <row r="37" spans="1:4" ht="15.75" customHeight="1">
      <c r="A37" s="133" t="s">
        <v>235</v>
      </c>
      <c r="B37" s="132" t="s">
        <v>234</v>
      </c>
      <c r="C37" s="131"/>
      <c r="D37" s="123"/>
    </row>
    <row r="38" spans="1:4" ht="15.75" customHeight="1">
      <c r="A38" s="128" t="s">
        <v>233</v>
      </c>
      <c r="B38" s="127">
        <v>29</v>
      </c>
      <c r="C38" s="131"/>
      <c r="D38" s="130"/>
    </row>
    <row r="39" spans="1:4" ht="15.75" customHeight="1">
      <c r="A39" s="128" t="s">
        <v>232</v>
      </c>
      <c r="B39" s="127">
        <v>30</v>
      </c>
      <c r="C39" s="131"/>
      <c r="D39" s="130">
        <v>294120</v>
      </c>
    </row>
    <row r="40" spans="1:4" ht="15.75" customHeight="1">
      <c r="A40" s="126" t="s">
        <v>231</v>
      </c>
      <c r="B40" s="125">
        <v>31</v>
      </c>
      <c r="C40" s="131">
        <v>-75462</v>
      </c>
      <c r="D40" s="130">
        <v>-26881</v>
      </c>
    </row>
    <row r="41" spans="1:4" ht="15.75" customHeight="1">
      <c r="A41" s="133" t="s">
        <v>230</v>
      </c>
      <c r="B41" s="132">
        <v>32</v>
      </c>
      <c r="C41" s="131"/>
      <c r="D41" s="130"/>
    </row>
    <row r="42" spans="1:4" ht="16.5" customHeight="1">
      <c r="A42" s="128" t="s">
        <v>229</v>
      </c>
      <c r="B42" s="127">
        <v>33</v>
      </c>
      <c r="C42" s="131"/>
      <c r="D42" s="130"/>
    </row>
    <row r="43" spans="1:4">
      <c r="A43" s="128" t="s">
        <v>218</v>
      </c>
      <c r="B43" s="127">
        <v>34</v>
      </c>
      <c r="C43" s="131"/>
      <c r="D43" s="130">
        <v>-3210819</v>
      </c>
    </row>
    <row r="44" spans="1:4" ht="17.25" customHeight="1">
      <c r="A44" s="121" t="s">
        <v>228</v>
      </c>
      <c r="B44" s="117" t="s">
        <v>227</v>
      </c>
      <c r="C44" s="120">
        <f>C37+C38+C39+C40+C41+C42+C43</f>
        <v>-75462</v>
      </c>
      <c r="D44" s="119">
        <f>D37+D38+D39+D40+D41+D42+D43</f>
        <v>-2943580</v>
      </c>
    </row>
    <row r="45" spans="1:4" ht="13.5" customHeight="1">
      <c r="A45" s="128" t="s">
        <v>226</v>
      </c>
      <c r="B45" s="127" t="s">
        <v>225</v>
      </c>
      <c r="C45" s="124">
        <v>88866667</v>
      </c>
      <c r="D45" s="123"/>
    </row>
    <row r="46" spans="1:4" ht="13.5" customHeight="1">
      <c r="A46" s="129" t="s">
        <v>224</v>
      </c>
      <c r="B46" s="127">
        <v>37</v>
      </c>
      <c r="C46" s="124"/>
      <c r="D46" s="123">
        <v>14193800</v>
      </c>
    </row>
    <row r="47" spans="1:4" ht="13.5" customHeight="1">
      <c r="A47" s="129" t="s">
        <v>223</v>
      </c>
      <c r="B47" s="127">
        <v>38</v>
      </c>
      <c r="C47" s="124">
        <f>'[81]ф.3 (к)'!$K$47</f>
        <v>-5000000</v>
      </c>
      <c r="D47" s="123">
        <v>3002295</v>
      </c>
    </row>
    <row r="48" spans="1:4" ht="13.5" customHeight="1">
      <c r="A48" s="129" t="s">
        <v>222</v>
      </c>
      <c r="B48" s="127">
        <v>39</v>
      </c>
      <c r="C48" s="124"/>
      <c r="D48" s="123"/>
    </row>
    <row r="49" spans="1:7" ht="13.5" customHeight="1">
      <c r="A49" s="128" t="s">
        <v>221</v>
      </c>
      <c r="B49" s="127">
        <v>40</v>
      </c>
      <c r="C49" s="124">
        <f>'[81]ф.3 (к)'!$K$49-1</f>
        <v>-355206</v>
      </c>
      <c r="D49" s="123"/>
    </row>
    <row r="50" spans="1:7" ht="13.5" customHeight="1">
      <c r="A50" s="128" t="s">
        <v>220</v>
      </c>
      <c r="B50" s="127" t="s">
        <v>219</v>
      </c>
      <c r="C50" s="124"/>
      <c r="D50" s="123"/>
    </row>
    <row r="51" spans="1:7" ht="13.5" customHeight="1">
      <c r="A51" s="126" t="s">
        <v>218</v>
      </c>
      <c r="B51" s="125">
        <v>42</v>
      </c>
      <c r="C51" s="124"/>
      <c r="D51" s="123"/>
    </row>
    <row r="52" spans="1:7" ht="15.75" customHeight="1">
      <c r="A52" s="122" t="s">
        <v>217</v>
      </c>
      <c r="B52" s="115">
        <v>43</v>
      </c>
      <c r="C52" s="120">
        <f>C45+C46+C47+C48+C49+C50+C51</f>
        <v>83511461</v>
      </c>
      <c r="D52" s="119">
        <f>D45+D46+D47+D48+D49+D50+D51</f>
        <v>17196095</v>
      </c>
    </row>
    <row r="53" spans="1:7" ht="15" customHeight="1">
      <c r="A53" s="121" t="s">
        <v>216</v>
      </c>
      <c r="B53" s="117">
        <v>44</v>
      </c>
      <c r="C53" s="120">
        <f>C18+C36+C44+C52</f>
        <v>49321755</v>
      </c>
      <c r="D53" s="119">
        <f>D18+D36+D44+D52</f>
        <v>6666254</v>
      </c>
    </row>
    <row r="54" spans="1:7" ht="15" customHeight="1">
      <c r="A54" s="118" t="s">
        <v>215</v>
      </c>
      <c r="B54" s="117">
        <v>45</v>
      </c>
      <c r="C54" s="114">
        <v>7219962</v>
      </c>
      <c r="D54" s="113">
        <v>707033</v>
      </c>
    </row>
    <row r="55" spans="1:7" ht="15" customHeight="1">
      <c r="A55" s="116" t="s">
        <v>214</v>
      </c>
      <c r="B55" s="115">
        <v>46</v>
      </c>
      <c r="C55" s="114">
        <v>56541717</v>
      </c>
      <c r="D55" s="113">
        <v>7373287</v>
      </c>
    </row>
    <row r="56" spans="1:7" s="110" customFormat="1" hidden="1">
      <c r="C56" s="112">
        <f>C55-(C53+C54)</f>
        <v>0</v>
      </c>
      <c r="D56" s="111">
        <f>D55-(D53+D54)</f>
        <v>0</v>
      </c>
    </row>
    <row r="57" spans="1:7" ht="40.5" customHeight="1">
      <c r="A57" s="109"/>
      <c r="B57" s="109"/>
      <c r="C57" s="108">
        <f>C53+C54-C55</f>
        <v>0</v>
      </c>
      <c r="D57" s="108">
        <f>D53+D54-D55</f>
        <v>0</v>
      </c>
    </row>
    <row r="58" spans="1:7" s="99" customFormat="1" ht="14.25" customHeight="1">
      <c r="A58" s="195"/>
      <c r="B58" s="195"/>
      <c r="C58" s="195"/>
      <c r="D58" s="195"/>
      <c r="E58" s="195"/>
      <c r="F58" s="105"/>
      <c r="G58" s="105"/>
    </row>
    <row r="59" spans="1:7" s="99" customFormat="1" ht="13.5" customHeight="1">
      <c r="A59" s="107" t="s">
        <v>309</v>
      </c>
      <c r="B59" s="100"/>
      <c r="C59" s="100"/>
      <c r="D59" s="106"/>
      <c r="E59" s="100"/>
      <c r="F59" s="105"/>
      <c r="G59" s="105"/>
    </row>
    <row r="60" spans="1:7" s="99" customFormat="1" ht="14.25" customHeight="1">
      <c r="A60" s="100"/>
      <c r="B60" s="100"/>
      <c r="C60" s="100"/>
      <c r="D60" s="100"/>
      <c r="E60" s="102"/>
      <c r="F60" s="104"/>
    </row>
    <row r="61" spans="1:7" s="99" customFormat="1" ht="18" customHeight="1">
      <c r="A61" s="103" t="s">
        <v>304</v>
      </c>
      <c r="B61" s="102"/>
      <c r="C61" s="102"/>
      <c r="D61" s="102"/>
      <c r="E61" s="100"/>
    </row>
    <row r="62" spans="1:7" s="99" customFormat="1" ht="21" customHeight="1">
      <c r="D62" s="100"/>
      <c r="E62" s="100"/>
    </row>
    <row r="63" spans="1:7" s="99" customFormat="1" ht="11.25" customHeight="1">
      <c r="A63" s="51" t="s">
        <v>315</v>
      </c>
      <c r="B63" s="100"/>
      <c r="C63" s="101"/>
      <c r="D63" s="102"/>
      <c r="E63" s="100"/>
    </row>
    <row r="64" spans="1:7" s="99" customFormat="1" ht="6.75" customHeight="1">
      <c r="A64" s="100"/>
      <c r="B64" s="102"/>
      <c r="C64" s="102"/>
      <c r="D64" s="102"/>
      <c r="E64" s="100"/>
    </row>
    <row r="65" spans="1:5" s="99" customFormat="1" ht="15">
      <c r="A65" s="51" t="s">
        <v>213</v>
      </c>
      <c r="B65" s="100"/>
      <c r="C65" s="100"/>
      <c r="D65" s="100"/>
      <c r="E65" s="100"/>
    </row>
    <row r="66" spans="1:5" s="99" customFormat="1" ht="9.75" customHeight="1">
      <c r="A66" s="51"/>
      <c r="B66" s="100"/>
      <c r="C66" s="101"/>
      <c r="D66" s="100"/>
      <c r="E66" s="100"/>
    </row>
    <row r="67" spans="1:5" s="99" customFormat="1" ht="15">
      <c r="A67" s="51" t="s">
        <v>211</v>
      </c>
      <c r="B67" s="100"/>
      <c r="C67" s="100"/>
      <c r="D67" s="100"/>
      <c r="E67" s="100"/>
    </row>
  </sheetData>
  <mergeCells count="5">
    <mergeCell ref="A2:D2"/>
    <mergeCell ref="A3:D3"/>
    <mergeCell ref="A4:D4"/>
    <mergeCell ref="A5:D5"/>
    <mergeCell ref="A58:E58"/>
  </mergeCells>
  <pageMargins left="0.98425196850393704" right="0.59055118110236227" top="0.59055118110236227" bottom="0.55118110236220474" header="0.15748031496062992" footer="0.23622047244094491"/>
  <pageSetup paperSize="256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3"/>
  <sheetViews>
    <sheetView view="pageBreakPreview" zoomScale="70" zoomScaleNormal="85" zoomScaleSheetLayoutView="70" workbookViewId="0">
      <pane xSplit="2" topLeftCell="C1" activePane="topRight" state="frozen"/>
      <selection activeCell="A76" sqref="A76"/>
      <selection pane="topRight" activeCell="E15" sqref="E15"/>
    </sheetView>
  </sheetViews>
  <sheetFormatPr defaultRowHeight="12.75"/>
  <cols>
    <col min="1" max="1" width="59.85546875" style="98" customWidth="1"/>
    <col min="2" max="2" width="9.140625" style="98"/>
    <col min="3" max="3" width="15" style="98" customWidth="1"/>
    <col min="4" max="4" width="14" style="98" customWidth="1"/>
    <col min="5" max="5" width="14.85546875" style="98" customWidth="1"/>
    <col min="6" max="6" width="14.28515625" style="98" customWidth="1"/>
    <col min="7" max="7" width="17.7109375" style="98" customWidth="1"/>
    <col min="8" max="8" width="15.85546875" style="98" customWidth="1"/>
    <col min="9" max="9" width="14.140625" style="98" customWidth="1"/>
    <col min="10" max="10" width="15.140625" style="98" customWidth="1"/>
    <col min="11" max="11" width="14.28515625" style="98" customWidth="1"/>
    <col min="12" max="12" width="11" style="98" customWidth="1"/>
    <col min="13" max="13" width="15.5703125" style="98" customWidth="1"/>
    <col min="14" max="16384" width="9.140625" style="98"/>
  </cols>
  <sheetData>
    <row r="1" spans="1:12">
      <c r="H1" s="232"/>
      <c r="I1" s="232"/>
      <c r="J1" s="232"/>
      <c r="K1" s="148" t="s">
        <v>302</v>
      </c>
    </row>
    <row r="3" spans="1:12">
      <c r="A3" s="233" t="s">
        <v>301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2">
      <c r="A4" s="199" t="s">
        <v>1</v>
      </c>
      <c r="B4" s="199"/>
      <c r="C4" s="199"/>
      <c r="D4" s="199"/>
      <c r="E4" s="199"/>
      <c r="F4" s="199"/>
      <c r="G4" s="199"/>
      <c r="H4" s="199"/>
      <c r="I4" s="199"/>
      <c r="J4" s="199"/>
    </row>
    <row r="5" spans="1:12">
      <c r="A5" s="234" t="s">
        <v>84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2">
      <c r="A6" s="198" t="str">
        <f>'форма 3'!A5:D5</f>
        <v xml:space="preserve"> по состоянию на "01" октября 2015 года</v>
      </c>
      <c r="B6" s="198"/>
      <c r="C6" s="198"/>
      <c r="D6" s="198"/>
      <c r="E6" s="198"/>
      <c r="F6" s="198"/>
      <c r="G6" s="198"/>
      <c r="H6" s="198"/>
      <c r="I6" s="198"/>
      <c r="J6" s="198"/>
    </row>
    <row r="7" spans="1:12" s="181" customFormat="1">
      <c r="B7" s="145"/>
      <c r="C7" s="145"/>
      <c r="D7" s="145"/>
      <c r="E7" s="145"/>
      <c r="K7" s="5" t="s">
        <v>3</v>
      </c>
    </row>
    <row r="8" spans="1:12" s="177" customFormat="1" ht="25.5" customHeight="1">
      <c r="A8" s="235" t="s">
        <v>4</v>
      </c>
      <c r="B8" s="237" t="s">
        <v>300</v>
      </c>
      <c r="C8" s="239" t="s">
        <v>299</v>
      </c>
      <c r="D8" s="240"/>
      <c r="E8" s="240"/>
      <c r="F8" s="240"/>
      <c r="G8" s="240"/>
      <c r="H8" s="240"/>
      <c r="I8" s="241"/>
      <c r="J8" s="180" t="s">
        <v>77</v>
      </c>
      <c r="K8" s="180" t="s">
        <v>298</v>
      </c>
    </row>
    <row r="9" spans="1:12" s="177" customFormat="1" ht="47.25" customHeight="1">
      <c r="A9" s="236"/>
      <c r="B9" s="238"/>
      <c r="C9" s="142" t="s">
        <v>61</v>
      </c>
      <c r="D9" s="142" t="s">
        <v>67</v>
      </c>
      <c r="E9" s="142" t="s">
        <v>297</v>
      </c>
      <c r="F9" s="142" t="s">
        <v>68</v>
      </c>
      <c r="G9" s="142" t="s">
        <v>69</v>
      </c>
      <c r="H9" s="179" t="s">
        <v>296</v>
      </c>
      <c r="I9" s="179" t="s">
        <v>295</v>
      </c>
      <c r="J9" s="178"/>
      <c r="K9" s="178"/>
    </row>
    <row r="10" spans="1:12">
      <c r="A10" s="175">
        <v>1</v>
      </c>
      <c r="B10" s="176"/>
      <c r="C10" s="175">
        <v>1</v>
      </c>
      <c r="D10" s="175">
        <v>2</v>
      </c>
      <c r="E10" s="175"/>
      <c r="F10" s="175">
        <v>3</v>
      </c>
      <c r="G10" s="175">
        <v>4</v>
      </c>
      <c r="H10" s="175">
        <v>5</v>
      </c>
      <c r="I10" s="175">
        <v>6</v>
      </c>
      <c r="J10" s="175">
        <v>7</v>
      </c>
      <c r="K10" s="175">
        <v>8</v>
      </c>
    </row>
    <row r="11" spans="1:12">
      <c r="A11" s="165" t="s">
        <v>294</v>
      </c>
      <c r="B11" s="155">
        <v>1</v>
      </c>
      <c r="C11" s="160">
        <v>43932661</v>
      </c>
      <c r="D11" s="160">
        <v>-2597522</v>
      </c>
      <c r="E11" s="160">
        <v>5822856</v>
      </c>
      <c r="F11" s="160">
        <v>2734447</v>
      </c>
      <c r="G11" s="160">
        <v>-465207</v>
      </c>
      <c r="H11" s="160">
        <v>-19622196</v>
      </c>
      <c r="I11" s="160">
        <f>SUM(C11:H11)</f>
        <v>29805039</v>
      </c>
      <c r="J11" s="152"/>
      <c r="K11" s="157">
        <f>I11</f>
        <v>29805039</v>
      </c>
      <c r="L11" s="149"/>
    </row>
    <row r="12" spans="1:12">
      <c r="A12" s="167" t="s">
        <v>290</v>
      </c>
      <c r="B12" s="155">
        <v>2</v>
      </c>
      <c r="C12" s="174"/>
      <c r="D12" s="174"/>
      <c r="E12" s="174"/>
      <c r="F12" s="174"/>
      <c r="G12" s="174"/>
      <c r="H12" s="174"/>
      <c r="I12" s="160"/>
      <c r="J12" s="152"/>
      <c r="K12" s="157"/>
    </row>
    <row r="13" spans="1:12">
      <c r="A13" s="165" t="s">
        <v>293</v>
      </c>
      <c r="B13" s="155">
        <v>3</v>
      </c>
      <c r="C13" s="154">
        <f t="shared" ref="C13:H13" si="0">C11+C12</f>
        <v>43932661</v>
      </c>
      <c r="D13" s="154">
        <f t="shared" si="0"/>
        <v>-2597522</v>
      </c>
      <c r="E13" s="154">
        <f t="shared" si="0"/>
        <v>5822856</v>
      </c>
      <c r="F13" s="154">
        <f t="shared" si="0"/>
        <v>2734447</v>
      </c>
      <c r="G13" s="154">
        <f t="shared" si="0"/>
        <v>-465207</v>
      </c>
      <c r="H13" s="154">
        <f t="shared" si="0"/>
        <v>-19622196</v>
      </c>
      <c r="I13" s="160">
        <f>SUM(C13:H13)</f>
        <v>29805039</v>
      </c>
      <c r="J13" s="152"/>
      <c r="K13" s="157">
        <f>I13</f>
        <v>29805039</v>
      </c>
      <c r="L13" s="149"/>
    </row>
    <row r="14" spans="1:12" ht="15" customHeight="1">
      <c r="A14" s="164" t="s">
        <v>288</v>
      </c>
      <c r="B14" s="139">
        <v>4</v>
      </c>
      <c r="C14" s="160"/>
      <c r="D14" s="160"/>
      <c r="E14" s="160"/>
      <c r="F14" s="160"/>
      <c r="G14" s="160"/>
      <c r="H14" s="160"/>
      <c r="I14" s="160"/>
      <c r="J14" s="152"/>
      <c r="K14" s="157"/>
    </row>
    <row r="15" spans="1:12">
      <c r="A15" s="161" t="s">
        <v>287</v>
      </c>
      <c r="B15" s="139">
        <v>5</v>
      </c>
      <c r="C15" s="160"/>
      <c r="D15" s="160"/>
      <c r="E15" s="160"/>
      <c r="F15" s="160"/>
      <c r="G15" s="159">
        <v>-200237</v>
      </c>
      <c r="H15" s="160"/>
      <c r="I15" s="160"/>
      <c r="J15" s="152"/>
      <c r="K15" s="157"/>
    </row>
    <row r="16" spans="1:12">
      <c r="A16" s="161" t="s">
        <v>286</v>
      </c>
      <c r="B16" s="139">
        <v>6</v>
      </c>
      <c r="C16" s="160"/>
      <c r="D16" s="160"/>
      <c r="E16" s="160"/>
      <c r="F16" s="160"/>
      <c r="G16" s="160"/>
      <c r="H16" s="160"/>
      <c r="I16" s="160"/>
      <c r="J16" s="152"/>
      <c r="K16" s="157"/>
    </row>
    <row r="17" spans="1:13" s="172" customFormat="1">
      <c r="A17" s="165" t="s">
        <v>285</v>
      </c>
      <c r="B17" s="139">
        <v>7</v>
      </c>
      <c r="C17" s="160"/>
      <c r="D17" s="160"/>
      <c r="E17" s="160"/>
      <c r="F17" s="160"/>
      <c r="G17" s="160"/>
      <c r="H17" s="160"/>
      <c r="I17" s="160"/>
      <c r="J17" s="173"/>
      <c r="K17" s="157"/>
    </row>
    <row r="18" spans="1:13" s="172" customFormat="1" ht="12.75" customHeight="1">
      <c r="A18" s="165" t="s">
        <v>284</v>
      </c>
      <c r="B18" s="139">
        <v>8</v>
      </c>
      <c r="C18" s="153">
        <f t="shared" ref="C18:H18" si="1">C14+C15+C16+C17</f>
        <v>0</v>
      </c>
      <c r="D18" s="153">
        <f t="shared" si="1"/>
        <v>0</v>
      </c>
      <c r="E18" s="153">
        <f t="shared" si="1"/>
        <v>0</v>
      </c>
      <c r="F18" s="153">
        <f t="shared" si="1"/>
        <v>0</v>
      </c>
      <c r="G18" s="153">
        <f t="shared" si="1"/>
        <v>-200237</v>
      </c>
      <c r="H18" s="153">
        <f t="shared" si="1"/>
        <v>0</v>
      </c>
      <c r="I18" s="160">
        <f>SUM(C18:H18)</f>
        <v>-200237</v>
      </c>
      <c r="J18" s="173"/>
      <c r="K18" s="157">
        <f>I18</f>
        <v>-200237</v>
      </c>
    </row>
    <row r="19" spans="1:13" s="172" customFormat="1">
      <c r="A19" s="165" t="s">
        <v>283</v>
      </c>
      <c r="B19" s="139">
        <v>9</v>
      </c>
      <c r="C19" s="153"/>
      <c r="D19" s="153"/>
      <c r="E19" s="153"/>
      <c r="F19" s="153"/>
      <c r="G19" s="153"/>
      <c r="H19" s="162"/>
      <c r="I19" s="160"/>
      <c r="J19" s="173"/>
      <c r="K19" s="157"/>
    </row>
    <row r="20" spans="1:13" s="172" customFormat="1">
      <c r="A20" s="165" t="s">
        <v>282</v>
      </c>
      <c r="B20" s="139">
        <v>10</v>
      </c>
      <c r="C20" s="160"/>
      <c r="D20" s="160"/>
      <c r="E20" s="160"/>
      <c r="F20" s="160"/>
      <c r="G20" s="160"/>
      <c r="H20" s="162">
        <f>[82]№4!$H$40</f>
        <v>1223896</v>
      </c>
      <c r="I20" s="160"/>
      <c r="J20" s="173"/>
      <c r="K20" s="157"/>
    </row>
    <row r="21" spans="1:13" s="172" customFormat="1">
      <c r="A21" s="165" t="s">
        <v>281</v>
      </c>
      <c r="B21" s="139">
        <v>11</v>
      </c>
      <c r="C21" s="153">
        <f t="shared" ref="C21:G21" si="2">C19+C20</f>
        <v>0</v>
      </c>
      <c r="D21" s="153">
        <f t="shared" si="2"/>
        <v>0</v>
      </c>
      <c r="E21" s="153">
        <f t="shared" si="2"/>
        <v>0</v>
      </c>
      <c r="F21" s="153">
        <f t="shared" si="2"/>
        <v>0</v>
      </c>
      <c r="G21" s="153">
        <f t="shared" si="2"/>
        <v>0</v>
      </c>
      <c r="H21" s="162">
        <f>H20</f>
        <v>1223896</v>
      </c>
      <c r="I21" s="160">
        <f>SUM(C21:H21)</f>
        <v>1223896</v>
      </c>
      <c r="J21" s="173"/>
      <c r="K21" s="157">
        <f>I21</f>
        <v>1223896</v>
      </c>
    </row>
    <row r="22" spans="1:13">
      <c r="A22" s="164" t="s">
        <v>280</v>
      </c>
      <c r="B22" s="139">
        <v>12</v>
      </c>
      <c r="C22" s="160"/>
      <c r="D22" s="160"/>
      <c r="E22" s="160"/>
      <c r="F22" s="160"/>
      <c r="G22" s="160"/>
      <c r="H22" s="159"/>
      <c r="I22" s="160"/>
      <c r="J22" s="152"/>
      <c r="K22" s="157"/>
    </row>
    <row r="23" spans="1:13">
      <c r="A23" s="164" t="s">
        <v>279</v>
      </c>
      <c r="B23" s="139">
        <v>13</v>
      </c>
      <c r="C23" s="159">
        <v>14193800</v>
      </c>
      <c r="D23" s="160"/>
      <c r="E23" s="159"/>
      <c r="F23" s="160"/>
      <c r="G23" s="160"/>
      <c r="H23" s="160"/>
      <c r="I23" s="160">
        <f>SUM(C23:H23)</f>
        <v>14193800</v>
      </c>
      <c r="J23" s="152"/>
      <c r="K23" s="157">
        <f>I23</f>
        <v>14193800</v>
      </c>
    </row>
    <row r="24" spans="1:13">
      <c r="A24" s="161" t="s">
        <v>278</v>
      </c>
      <c r="B24" s="139">
        <v>14</v>
      </c>
      <c r="C24" s="160"/>
      <c r="D24" s="159"/>
      <c r="E24" s="160"/>
      <c r="F24" s="160"/>
      <c r="G24" s="160"/>
      <c r="H24" s="160"/>
      <c r="I24" s="160">
        <f>SUM(C24:H24)</f>
        <v>0</v>
      </c>
      <c r="J24" s="152"/>
      <c r="K24" s="157">
        <f>I24</f>
        <v>0</v>
      </c>
    </row>
    <row r="25" spans="1:13">
      <c r="A25" s="161" t="s">
        <v>277</v>
      </c>
      <c r="B25" s="139">
        <v>15</v>
      </c>
      <c r="C25" s="153">
        <f t="shared" ref="C25:H25" si="3">C26+C27+C28</f>
        <v>0</v>
      </c>
      <c r="D25" s="153">
        <f>D28</f>
        <v>0</v>
      </c>
      <c r="E25" s="153">
        <f t="shared" si="3"/>
        <v>0</v>
      </c>
      <c r="F25" s="153">
        <f t="shared" si="3"/>
        <v>0</v>
      </c>
      <c r="G25" s="153">
        <f t="shared" si="3"/>
        <v>0</v>
      </c>
      <c r="H25" s="153">
        <f t="shared" si="3"/>
        <v>0</v>
      </c>
      <c r="I25" s="160">
        <f>SUM(C25:H25)</f>
        <v>0</v>
      </c>
      <c r="J25" s="152"/>
      <c r="K25" s="157">
        <f>I25</f>
        <v>0</v>
      </c>
    </row>
    <row r="26" spans="1:13">
      <c r="A26" s="161" t="s">
        <v>276</v>
      </c>
      <c r="B26" s="139">
        <v>16</v>
      </c>
      <c r="C26" s="160"/>
      <c r="D26" s="160"/>
      <c r="E26" s="160"/>
      <c r="F26" s="160"/>
      <c r="G26" s="160"/>
      <c r="H26" s="159"/>
      <c r="I26" s="160"/>
      <c r="J26" s="152"/>
      <c r="K26" s="157"/>
    </row>
    <row r="27" spans="1:13">
      <c r="A27" s="161" t="s">
        <v>275</v>
      </c>
      <c r="B27" s="139">
        <v>17</v>
      </c>
      <c r="C27" s="160"/>
      <c r="D27" s="160"/>
      <c r="E27" s="159"/>
      <c r="F27" s="159"/>
      <c r="G27" s="159"/>
      <c r="H27" s="159"/>
      <c r="I27" s="160"/>
      <c r="J27" s="152"/>
      <c r="K27" s="157"/>
    </row>
    <row r="28" spans="1:13">
      <c r="A28" s="161" t="s">
        <v>274</v>
      </c>
      <c r="B28" s="139">
        <v>18</v>
      </c>
      <c r="C28" s="160"/>
      <c r="D28" s="160"/>
      <c r="E28" s="159"/>
      <c r="F28" s="160"/>
      <c r="G28" s="159"/>
      <c r="H28" s="159"/>
      <c r="I28" s="170"/>
      <c r="J28" s="152"/>
      <c r="K28" s="157"/>
    </row>
    <row r="29" spans="1:13">
      <c r="A29" s="156" t="s">
        <v>292</v>
      </c>
      <c r="B29" s="139">
        <v>19</v>
      </c>
      <c r="C29" s="160">
        <f>C13+C18+C21+C22+C23+C24</f>
        <v>58126461</v>
      </c>
      <c r="D29" s="160">
        <f>D13+D18+D21+D24</f>
        <v>-2597522</v>
      </c>
      <c r="E29" s="160">
        <f>E13+E18+E21+E25</f>
        <v>5822856</v>
      </c>
      <c r="F29" s="160">
        <f>F13+F18+F21+F25</f>
        <v>2734447</v>
      </c>
      <c r="G29" s="160">
        <f>G13+G18+G21+G25</f>
        <v>-665444</v>
      </c>
      <c r="H29" s="160">
        <f>H13+H18+H21+H25</f>
        <v>-18398300</v>
      </c>
      <c r="I29" s="170">
        <f>I13+I14+I15+I16+I17+I18+I19+I20+I21+I22+I23+I24+I25+I26+I27+I28</f>
        <v>45022498</v>
      </c>
      <c r="J29" s="152"/>
      <c r="K29" s="157">
        <f>K13+K18+K21+K22+K23+K24+K25</f>
        <v>45022498</v>
      </c>
      <c r="M29" s="171"/>
    </row>
    <row r="30" spans="1:13">
      <c r="A30" s="161"/>
      <c r="B30" s="155"/>
      <c r="C30" s="160"/>
      <c r="D30" s="160"/>
      <c r="E30" s="160"/>
      <c r="F30" s="160"/>
      <c r="G30" s="160"/>
      <c r="H30" s="159"/>
      <c r="I30" s="170"/>
      <c r="J30" s="152"/>
      <c r="K30" s="157"/>
    </row>
    <row r="31" spans="1:13">
      <c r="A31" s="156" t="s">
        <v>291</v>
      </c>
      <c r="B31" s="155">
        <v>20</v>
      </c>
      <c r="C31" s="169">
        <v>58126461</v>
      </c>
      <c r="D31" s="169">
        <v>-2597522</v>
      </c>
      <c r="E31" s="169">
        <v>5822856</v>
      </c>
      <c r="F31" s="169">
        <v>2734447</v>
      </c>
      <c r="G31" s="169">
        <v>-730235</v>
      </c>
      <c r="H31" s="168">
        <v>-18438187</v>
      </c>
      <c r="I31" s="160">
        <f>SUM(C31:H31)</f>
        <v>44917820</v>
      </c>
      <c r="J31" s="152"/>
      <c r="K31" s="157">
        <f>I31</f>
        <v>44917820</v>
      </c>
    </row>
    <row r="32" spans="1:13" ht="14.25" customHeight="1">
      <c r="A32" s="167" t="s">
        <v>290</v>
      </c>
      <c r="B32" s="155">
        <v>21</v>
      </c>
      <c r="C32" s="160"/>
      <c r="D32" s="160"/>
      <c r="E32" s="160"/>
      <c r="F32" s="160"/>
      <c r="G32" s="160"/>
      <c r="H32" s="160"/>
      <c r="I32" s="160"/>
      <c r="J32" s="152"/>
      <c r="K32" s="157"/>
    </row>
    <row r="33" spans="1:13">
      <c r="A33" s="165" t="s">
        <v>289</v>
      </c>
      <c r="B33" s="155">
        <v>22</v>
      </c>
      <c r="C33" s="153">
        <f>C31</f>
        <v>58126461</v>
      </c>
      <c r="D33" s="153">
        <f>D31</f>
        <v>-2597522</v>
      </c>
      <c r="E33" s="153">
        <f>E31</f>
        <v>5822856</v>
      </c>
      <c r="F33" s="153">
        <f>F31</f>
        <v>2734447</v>
      </c>
      <c r="G33" s="153">
        <f>G31</f>
        <v>-730235</v>
      </c>
      <c r="H33" s="153">
        <f>H31+H32</f>
        <v>-18438187</v>
      </c>
      <c r="I33" s="158">
        <f>SUM(C33:H33)</f>
        <v>44917820</v>
      </c>
      <c r="J33" s="152"/>
      <c r="K33" s="157">
        <f>I33</f>
        <v>44917820</v>
      </c>
      <c r="M33" s="149"/>
    </row>
    <row r="34" spans="1:13" ht="13.5" customHeight="1">
      <c r="A34" s="164" t="s">
        <v>288</v>
      </c>
      <c r="B34" s="155">
        <v>23</v>
      </c>
      <c r="C34" s="160"/>
      <c r="D34" s="160"/>
      <c r="E34" s="160"/>
      <c r="F34" s="160"/>
      <c r="G34" s="160"/>
      <c r="H34" s="160"/>
      <c r="I34" s="158"/>
      <c r="J34" s="152"/>
      <c r="K34" s="157"/>
    </row>
    <row r="35" spans="1:13">
      <c r="A35" s="161" t="s">
        <v>287</v>
      </c>
      <c r="B35" s="155">
        <v>24</v>
      </c>
      <c r="C35" s="160"/>
      <c r="D35" s="160"/>
      <c r="E35" s="160"/>
      <c r="F35" s="160"/>
      <c r="G35" s="159">
        <f>'форма 2'!E88</f>
        <v>-496922</v>
      </c>
      <c r="H35" s="160"/>
      <c r="I35" s="158"/>
      <c r="J35" s="152"/>
      <c r="K35" s="157"/>
      <c r="M35" s="149"/>
    </row>
    <row r="36" spans="1:13">
      <c r="A36" s="161" t="s">
        <v>286</v>
      </c>
      <c r="B36" s="155">
        <v>25</v>
      </c>
      <c r="C36" s="160"/>
      <c r="D36" s="160"/>
      <c r="E36" s="160"/>
      <c r="F36" s="160"/>
      <c r="G36" s="160"/>
      <c r="H36" s="160"/>
      <c r="I36" s="158"/>
      <c r="J36" s="152"/>
      <c r="K36" s="157"/>
    </row>
    <row r="37" spans="1:13">
      <c r="A37" s="165" t="s">
        <v>285</v>
      </c>
      <c r="B37" s="155">
        <v>26</v>
      </c>
      <c r="C37" s="160"/>
      <c r="D37" s="160"/>
      <c r="E37" s="160"/>
      <c r="F37" s="160"/>
      <c r="G37" s="160"/>
      <c r="H37" s="159"/>
      <c r="I37" s="158"/>
      <c r="J37" s="152"/>
      <c r="K37" s="157"/>
    </row>
    <row r="38" spans="1:13" ht="12.75" customHeight="1">
      <c r="A38" s="165" t="s">
        <v>284</v>
      </c>
      <c r="B38" s="155">
        <v>27</v>
      </c>
      <c r="C38" s="153">
        <f>C34+C35+C36+C37</f>
        <v>0</v>
      </c>
      <c r="D38" s="153">
        <f>D34+D35+D36+D37</f>
        <v>0</v>
      </c>
      <c r="E38" s="153">
        <f>E34+E35+E36+E37</f>
        <v>0</v>
      </c>
      <c r="F38" s="153">
        <v>0</v>
      </c>
      <c r="G38" s="153">
        <f>G34+G35+G36+G37</f>
        <v>-496922</v>
      </c>
      <c r="H38" s="153">
        <f>H34+H35+H36+H37</f>
        <v>0</v>
      </c>
      <c r="I38" s="158">
        <f>SUM(C38:H38)</f>
        <v>-496922</v>
      </c>
      <c r="J38" s="152"/>
      <c r="K38" s="157">
        <f>I38</f>
        <v>-496922</v>
      </c>
    </row>
    <row r="39" spans="1:13">
      <c r="A39" s="165" t="s">
        <v>283</v>
      </c>
      <c r="B39" s="155">
        <v>28</v>
      </c>
      <c r="C39" s="153"/>
      <c r="D39" s="153"/>
      <c r="E39" s="153"/>
      <c r="F39" s="153"/>
      <c r="G39" s="153"/>
      <c r="H39" s="162"/>
      <c r="I39" s="158"/>
      <c r="J39" s="152"/>
      <c r="K39" s="157"/>
    </row>
    <row r="40" spans="1:13">
      <c r="A40" s="165" t="s">
        <v>282</v>
      </c>
      <c r="B40" s="155">
        <v>29</v>
      </c>
      <c r="C40" s="160"/>
      <c r="D40" s="160"/>
      <c r="E40" s="160"/>
      <c r="F40" s="160"/>
      <c r="G40" s="160"/>
      <c r="H40" s="166">
        <f>'форма 2'!E80</f>
        <v>2709594</v>
      </c>
      <c r="I40" s="158"/>
      <c r="J40" s="152"/>
      <c r="K40" s="157"/>
    </row>
    <row r="41" spans="1:13">
      <c r="A41" s="165" t="s">
        <v>281</v>
      </c>
      <c r="B41" s="155">
        <v>30</v>
      </c>
      <c r="C41" s="153">
        <f t="shared" ref="C41:H41" si="4">C39+C40</f>
        <v>0</v>
      </c>
      <c r="D41" s="153">
        <f t="shared" si="4"/>
        <v>0</v>
      </c>
      <c r="E41" s="153">
        <f t="shared" si="4"/>
        <v>0</v>
      </c>
      <c r="F41" s="153">
        <f t="shared" si="4"/>
        <v>0</v>
      </c>
      <c r="G41" s="153">
        <f t="shared" si="4"/>
        <v>0</v>
      </c>
      <c r="H41" s="153">
        <f t="shared" si="4"/>
        <v>2709594</v>
      </c>
      <c r="I41" s="158">
        <f>SUM(C41:H41)</f>
        <v>2709594</v>
      </c>
      <c r="J41" s="152"/>
      <c r="K41" s="157">
        <f>I41</f>
        <v>2709594</v>
      </c>
    </row>
    <row r="42" spans="1:13">
      <c r="A42" s="164" t="s">
        <v>280</v>
      </c>
      <c r="B42" s="155">
        <v>31</v>
      </c>
      <c r="C42" s="160"/>
      <c r="D42" s="160"/>
      <c r="E42" s="160"/>
      <c r="F42" s="160"/>
      <c r="G42" s="160"/>
      <c r="H42" s="159">
        <f>[81]№4!$H$42-1</f>
        <v>-355206</v>
      </c>
      <c r="I42" s="158">
        <f>SUM(C42:H42)</f>
        <v>-355206</v>
      </c>
      <c r="J42" s="152"/>
      <c r="K42" s="157">
        <f>I42</f>
        <v>-355206</v>
      </c>
    </row>
    <row r="43" spans="1:13">
      <c r="A43" s="164" t="s">
        <v>279</v>
      </c>
      <c r="B43" s="155">
        <v>32</v>
      </c>
      <c r="C43" s="159"/>
      <c r="D43" s="152"/>
      <c r="E43" s="163"/>
      <c r="F43" s="160"/>
      <c r="G43" s="160"/>
      <c r="H43" s="160"/>
      <c r="I43" s="158">
        <f>SUM(C43:H43)</f>
        <v>0</v>
      </c>
      <c r="J43" s="152"/>
      <c r="K43" s="157">
        <f>I43</f>
        <v>0</v>
      </c>
    </row>
    <row r="44" spans="1:13">
      <c r="A44" s="161" t="s">
        <v>278</v>
      </c>
      <c r="B44" s="155">
        <v>33</v>
      </c>
      <c r="C44" s="160"/>
      <c r="D44" s="162"/>
      <c r="E44" s="160"/>
      <c r="F44" s="160"/>
      <c r="G44" s="160"/>
      <c r="H44" s="160"/>
      <c r="I44" s="158">
        <f>SUM(C44:H44)</f>
        <v>0</v>
      </c>
      <c r="J44" s="152"/>
      <c r="K44" s="157">
        <f>I44</f>
        <v>0</v>
      </c>
    </row>
    <row r="45" spans="1:13">
      <c r="A45" s="161" t="s">
        <v>277</v>
      </c>
      <c r="B45" s="155">
        <v>34</v>
      </c>
      <c r="C45" s="153">
        <f t="shared" ref="C45:H45" si="5">C46+C47+C48</f>
        <v>0</v>
      </c>
      <c r="D45" s="153">
        <f t="shared" si="5"/>
        <v>0</v>
      </c>
      <c r="E45" s="153">
        <f t="shared" si="5"/>
        <v>0</v>
      </c>
      <c r="F45" s="153">
        <f t="shared" si="5"/>
        <v>0</v>
      </c>
      <c r="G45" s="153">
        <f t="shared" si="5"/>
        <v>0</v>
      </c>
      <c r="H45" s="153">
        <f t="shared" si="5"/>
        <v>0</v>
      </c>
      <c r="I45" s="158">
        <f>SUM(C45:H45)</f>
        <v>0</v>
      </c>
      <c r="J45" s="152"/>
      <c r="K45" s="157">
        <f>I45</f>
        <v>0</v>
      </c>
    </row>
    <row r="46" spans="1:13">
      <c r="A46" s="161" t="s">
        <v>276</v>
      </c>
      <c r="B46" s="155">
        <v>35</v>
      </c>
      <c r="C46" s="160"/>
      <c r="D46" s="160"/>
      <c r="E46" s="160"/>
      <c r="F46" s="160"/>
      <c r="G46" s="160"/>
      <c r="H46" s="160"/>
      <c r="I46" s="158"/>
      <c r="J46" s="152"/>
      <c r="K46" s="157"/>
    </row>
    <row r="47" spans="1:13">
      <c r="A47" s="161" t="s">
        <v>275</v>
      </c>
      <c r="B47" s="155">
        <v>36</v>
      </c>
      <c r="C47" s="160"/>
      <c r="D47" s="160"/>
      <c r="E47" s="160"/>
      <c r="F47" s="159"/>
      <c r="G47" s="159"/>
      <c r="H47" s="159"/>
      <c r="I47" s="158"/>
      <c r="J47" s="152"/>
      <c r="K47" s="157"/>
    </row>
    <row r="48" spans="1:13">
      <c r="A48" s="161" t="s">
        <v>274</v>
      </c>
      <c r="B48" s="155">
        <v>37</v>
      </c>
      <c r="C48" s="160"/>
      <c r="D48" s="160"/>
      <c r="E48" s="159"/>
      <c r="F48" s="159"/>
      <c r="G48" s="159"/>
      <c r="H48" s="159"/>
      <c r="I48" s="158">
        <f>SUM(C48:H48)</f>
        <v>0</v>
      </c>
      <c r="J48" s="152"/>
      <c r="K48" s="157">
        <f>I48</f>
        <v>0</v>
      </c>
    </row>
    <row r="49" spans="1:13" ht="15.75" customHeight="1">
      <c r="A49" s="156" t="s">
        <v>273</v>
      </c>
      <c r="B49" s="155">
        <v>38</v>
      </c>
      <c r="C49" s="154">
        <f t="shared" ref="C49:I49" si="6">C33+C38+C41+C42+C43+C44+C45</f>
        <v>58126461</v>
      </c>
      <c r="D49" s="154">
        <f t="shared" si="6"/>
        <v>-2597522</v>
      </c>
      <c r="E49" s="154">
        <f t="shared" si="6"/>
        <v>5822856</v>
      </c>
      <c r="F49" s="154">
        <f t="shared" si="6"/>
        <v>2734447</v>
      </c>
      <c r="G49" s="153">
        <f t="shared" si="6"/>
        <v>-1227157</v>
      </c>
      <c r="H49" s="153">
        <f t="shared" si="6"/>
        <v>-16083799</v>
      </c>
      <c r="I49" s="153">
        <f t="shared" si="6"/>
        <v>46775286</v>
      </c>
      <c r="J49" s="152"/>
      <c r="K49" s="151">
        <f>K45+K44+K43+K41+K42+K38+K33</f>
        <v>46775286</v>
      </c>
      <c r="M49" s="149"/>
    </row>
    <row r="50" spans="1:13">
      <c r="A50" s="150"/>
      <c r="C50" s="149"/>
      <c r="D50" s="149"/>
      <c r="E50" s="149"/>
      <c r="F50" s="149"/>
      <c r="G50" s="149"/>
      <c r="H50" s="149"/>
      <c r="I50" s="149"/>
      <c r="J50" s="149"/>
      <c r="K50" s="149"/>
    </row>
    <row r="51" spans="1:13">
      <c r="A51" s="150"/>
      <c r="C51" s="149"/>
      <c r="D51" s="149"/>
      <c r="E51" s="149"/>
      <c r="F51" s="149"/>
      <c r="G51" s="149"/>
      <c r="H51" s="149"/>
      <c r="I51" s="149"/>
      <c r="J51" s="149"/>
      <c r="K51" s="149"/>
    </row>
    <row r="52" spans="1:13">
      <c r="A52" s="150"/>
      <c r="C52" s="149"/>
      <c r="D52" s="149"/>
      <c r="E52" s="149"/>
      <c r="F52" s="149"/>
      <c r="G52" s="149"/>
      <c r="H52" s="149"/>
      <c r="I52" s="149"/>
      <c r="J52" s="149"/>
      <c r="K52" s="149"/>
    </row>
    <row r="53" spans="1:13" s="54" customFormat="1" ht="14.25" customHeight="1">
      <c r="A53" s="195" t="s">
        <v>309</v>
      </c>
      <c r="B53" s="195"/>
      <c r="C53" s="195"/>
      <c r="D53" s="195"/>
      <c r="E53" s="195"/>
      <c r="F53" s="53"/>
      <c r="G53" s="149"/>
      <c r="H53" s="149"/>
      <c r="I53" s="149"/>
      <c r="J53" s="149"/>
      <c r="K53" s="149"/>
    </row>
    <row r="54" spans="1:13" s="54" customFormat="1" ht="13.5" customHeight="1">
      <c r="A54" s="55"/>
      <c r="B54" s="56"/>
      <c r="C54" s="56"/>
      <c r="D54" s="52"/>
      <c r="E54" s="56"/>
      <c r="F54" s="53"/>
      <c r="G54" s="53"/>
    </row>
    <row r="55" spans="1:13" s="54" customFormat="1" ht="13.5" customHeight="1">
      <c r="A55" s="56"/>
      <c r="B55" s="56"/>
      <c r="C55" s="56"/>
      <c r="D55" s="56"/>
      <c r="E55" s="46"/>
      <c r="F55" s="58"/>
    </row>
    <row r="56" spans="1:13" s="54" customFormat="1" ht="18.75" customHeight="1">
      <c r="A56" s="57" t="s">
        <v>303</v>
      </c>
      <c r="B56" s="46"/>
      <c r="C56" s="46"/>
      <c r="D56" s="46"/>
      <c r="E56" s="56"/>
    </row>
    <row r="57" spans="1:13" s="54" customFormat="1" ht="21" customHeight="1">
      <c r="D57" s="56"/>
      <c r="E57" s="56"/>
    </row>
    <row r="58" spans="1:13" s="54" customFormat="1" ht="11.25" customHeight="1">
      <c r="A58" s="51" t="s">
        <v>316</v>
      </c>
      <c r="B58" s="56"/>
      <c r="C58" s="59"/>
      <c r="D58" s="46"/>
      <c r="E58" s="56"/>
    </row>
    <row r="59" spans="1:13" s="54" customFormat="1" ht="11.25" customHeight="1">
      <c r="A59" s="56"/>
      <c r="B59" s="46"/>
      <c r="C59" s="46"/>
      <c r="D59" s="46"/>
      <c r="E59" s="56"/>
    </row>
    <row r="60" spans="1:13" s="54" customFormat="1" ht="18" customHeight="1">
      <c r="A60" s="51" t="s">
        <v>213</v>
      </c>
      <c r="B60" s="56"/>
      <c r="C60" s="56"/>
      <c r="D60" s="56"/>
      <c r="E60" s="56"/>
    </row>
    <row r="61" spans="1:13" s="54" customFormat="1" ht="9.75" customHeight="1">
      <c r="A61" s="51"/>
      <c r="B61" s="56"/>
      <c r="C61" s="59"/>
      <c r="D61" s="56"/>
      <c r="E61" s="56"/>
    </row>
    <row r="62" spans="1:13" s="54" customFormat="1" ht="15">
      <c r="A62" s="51" t="s">
        <v>211</v>
      </c>
      <c r="B62" s="56"/>
      <c r="C62" s="56"/>
      <c r="D62" s="56"/>
      <c r="E62" s="56"/>
    </row>
    <row r="73" spans="1:1">
      <c r="A73" s="98" t="s">
        <v>272</v>
      </c>
    </row>
  </sheetData>
  <mergeCells count="9">
    <mergeCell ref="A53:E53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Даулет П. Абдыкаримов</cp:lastModifiedBy>
  <cp:lastPrinted>2015-10-30T11:50:16Z</cp:lastPrinted>
  <dcterms:created xsi:type="dcterms:W3CDTF">2015-06-05T04:36:16Z</dcterms:created>
  <dcterms:modified xsi:type="dcterms:W3CDTF">2015-10-30T12:09:37Z</dcterms:modified>
</cp:coreProperties>
</file>