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buh\Группа МСФО\Закрытие 9 месяцев 2019\Отчетность\"/>
    </mc:Choice>
  </mc:AlternateContent>
  <bookViews>
    <workbookView xWindow="0" yWindow="0" windowWidth="28800" windowHeight="12375"/>
  </bookViews>
  <sheets>
    <sheet name="Лист1" sheetId="1" r:id="rId1"/>
  </sheets>
  <definedNames>
    <definedName name="_Hlk112640012" localSheetId="0">Лист1!$A$9</definedName>
    <definedName name="OLE_LINK1" localSheetId="0">Лист1!$C$17</definedName>
    <definedName name="OLE_LINK15" localSheetId="0">Лист1!$F$92</definedName>
    <definedName name="OLE_LINK2" localSheetId="0">Лист1!$C$30</definedName>
    <definedName name="OLE_LINK26" localSheetId="0">Лист1!$C$31</definedName>
    <definedName name="OLE_LINK8" localSheetId="0">Лист1!$E$92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1" l="1"/>
  <c r="C160" i="1"/>
  <c r="B160" i="1"/>
  <c r="D153" i="1"/>
  <c r="C153" i="1"/>
  <c r="E153" i="1" s="1"/>
  <c r="B153" i="1"/>
  <c r="D149" i="1"/>
  <c r="C149" i="1"/>
  <c r="B149" i="1"/>
  <c r="E159" i="1"/>
  <c r="E158" i="1"/>
  <c r="E157" i="1"/>
  <c r="E156" i="1"/>
  <c r="E155" i="1"/>
  <c r="E154" i="1"/>
  <c r="E152" i="1"/>
  <c r="E151" i="1"/>
  <c r="E150" i="1"/>
  <c r="E148" i="1"/>
  <c r="E147" i="1"/>
  <c r="E146" i="1"/>
  <c r="E145" i="1"/>
  <c r="E144" i="1"/>
  <c r="E143" i="1"/>
  <c r="E142" i="1"/>
  <c r="E141" i="1"/>
  <c r="F132" i="1"/>
  <c r="E132" i="1"/>
  <c r="F128" i="1"/>
  <c r="E128" i="1"/>
  <c r="F127" i="1"/>
  <c r="E127" i="1"/>
  <c r="F119" i="1"/>
  <c r="E119" i="1"/>
  <c r="F109" i="1"/>
  <c r="E109" i="1"/>
  <c r="H92" i="1"/>
  <c r="G92" i="1"/>
  <c r="H89" i="1"/>
  <c r="G89" i="1"/>
  <c r="H84" i="1"/>
  <c r="G84" i="1"/>
  <c r="H78" i="1"/>
  <c r="G78" i="1"/>
  <c r="C66" i="1"/>
  <c r="D66" i="1"/>
  <c r="F65" i="1"/>
  <c r="F64" i="1"/>
  <c r="F63" i="1"/>
  <c r="E65" i="1"/>
  <c r="E64" i="1"/>
  <c r="E63" i="1"/>
  <c r="F51" i="1"/>
  <c r="E51" i="1"/>
  <c r="F43" i="1"/>
  <c r="E43" i="1"/>
  <c r="F31" i="1"/>
  <c r="E31" i="1"/>
  <c r="F28" i="1"/>
  <c r="E28" i="1"/>
  <c r="E17" i="1"/>
  <c r="F17" i="1"/>
  <c r="E149" i="1" l="1"/>
</calcChain>
</file>

<file path=xl/sharedStrings.xml><?xml version="1.0" encoding="utf-8"?>
<sst xmlns="http://schemas.openxmlformats.org/spreadsheetml/2006/main" count="167" uniqueCount="121">
  <si>
    <t>В тысячах тенге</t>
  </si>
  <si>
    <t>30 сентября</t>
  </si>
  <si>
    <t>2019 года</t>
  </si>
  <si>
    <t>(неаудированные)</t>
  </si>
  <si>
    <t xml:space="preserve">31 декабря </t>
  </si>
  <si>
    <t>2018 года</t>
  </si>
  <si>
    <t>(аудированные)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</si>
  <si>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</si>
  <si>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</si>
  <si>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</si>
  <si>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</si>
  <si>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</si>
  <si>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Активы в форме права пользования</t>
  </si>
  <si>
    <t>Долгосрочные облигации к получению</t>
  </si>
  <si>
    <t xml:space="preserve">Авансы выданные </t>
  </si>
  <si>
    <t>Расходы будущих периодов</t>
  </si>
  <si>
    <t>Инвестиционная недвижимость</t>
  </si>
  <si>
    <t>Беспроцентные займы, выданные связанным сторонам</t>
  </si>
  <si>
    <t>Долгосрочные банковские вклады</t>
  </si>
  <si>
    <t>Оборотные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</si>
  <si>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</si>
  <si>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</si>
  <si>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</si>
  <si>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налогам, помимо подоходного налога</t>
  </si>
  <si>
    <t>Предоплата по корпоративному подоходному налогу</t>
  </si>
  <si>
    <t>Прочие краткосрочные активы</t>
  </si>
  <si>
    <t>Краткосрочные банковские вклады</t>
  </si>
  <si>
    <t>Денежные средства и их эквиваленты</t>
  </si>
  <si>
    <t>Активы, предназначенные для продажи</t>
  </si>
  <si>
    <t>Итого активы</t>
  </si>
  <si>
    <t>31 декабря</t>
  </si>
  <si>
    <t>Капитал и обязательства</t>
  </si>
  <si>
    <t>Капитал</t>
  </si>
  <si>
    <t>Уставный капитал</t>
  </si>
  <si>
    <t>Нераспределённая прибыль</t>
  </si>
  <si>
    <t>Итого капитал</t>
  </si>
  <si>
    <t>Долгосрочные обязательства</t>
  </si>
  <si>
    <t>Процентные займы</t>
  </si>
  <si>
    <t>Выпущенные долговые ценные бумаги</t>
  </si>
  <si>
    <t>Резерв по ликвидации газопровода и восстановлению участка</t>
  </si>
  <si>
    <t>Доходы будущих периодов</t>
  </si>
  <si>
    <t>Отложенные налоговые обязательства</t>
  </si>
  <si>
    <t>Краткосрочные обязательства</t>
  </si>
  <si>
    <t xml:space="preserve">Процентные займы </t>
  </si>
  <si>
    <t>Обязательства по аренде</t>
  </si>
  <si>
    <t>Торговая кредиторская задолженность</t>
  </si>
  <si>
    <t>Обязательства по договору</t>
  </si>
  <si>
    <t>Налоги к уплате, помимо подоходного налога</t>
  </si>
  <si>
    <t>Оценочные обязательства</t>
  </si>
  <si>
    <t>Прочие краткосрочные обязательства</t>
  </si>
  <si>
    <t>Итого обязательства</t>
  </si>
  <si>
    <t>Итого капитал и обязательства</t>
  </si>
  <si>
    <t>Балансовая стоимость на одну простую акцию в тысячах тенге</t>
  </si>
  <si>
    <t>За девять месяцев,</t>
  </si>
  <si>
    <t>закончившихся 30 сентября</t>
  </si>
  <si>
    <t>Доходы</t>
  </si>
  <si>
    <t>Себестоимость реализации</t>
  </si>
  <si>
    <t>Валовая прибыль</t>
  </si>
  <si>
    <t>Общие и административные расходы</t>
  </si>
  <si>
    <t>Резервы под ожидаемые кредитные убытки от финансовых активов</t>
  </si>
  <si>
    <t>Прочие операционные доходы</t>
  </si>
  <si>
    <t>Прочие операционные расходы</t>
  </si>
  <si>
    <t xml:space="preserve">(Убыток)/прибыль от операционной деятельности </t>
  </si>
  <si>
    <t>Положительная/(отрицательная) курсовая разница, нетто</t>
  </si>
  <si>
    <t>Финансовые доходы</t>
  </si>
  <si>
    <t>Финансовые затраты</t>
  </si>
  <si>
    <t xml:space="preserve">Прибыль до налогообложения </t>
  </si>
  <si>
    <t>Экономия/(расходы) по подоходному налогу</t>
  </si>
  <si>
    <t>Чистый (убыток)/прибыль за период</t>
  </si>
  <si>
    <t>Итого совокупный (убыток)/доход за период, за вычетом подоходного налога</t>
  </si>
  <si>
    <r>
      <t>закончившихся 30 сентября</t>
    </r>
    <r>
      <rPr>
        <b/>
        <sz val="9"/>
        <color rgb="FF000000"/>
        <rFont val="Arial"/>
        <family val="2"/>
        <charset val="204"/>
      </rPr>
      <t xml:space="preserve"> </t>
    </r>
    <r>
      <rPr>
        <sz val="12"/>
        <color theme="1"/>
        <rFont val="Times New Roman"/>
        <family val="1"/>
        <charset val="204"/>
      </rPr>
      <t>(неаудированные</t>
    </r>
    <r>
      <rPr>
        <b/>
        <sz val="9"/>
        <color rgb="FF000000"/>
        <rFont val="Arial"/>
        <family val="2"/>
        <charset val="204"/>
      </rPr>
      <t>)</t>
    </r>
    <r>
      <rPr>
        <sz val="12"/>
        <color theme="1"/>
        <rFont val="Times New Roman"/>
        <family val="1"/>
        <charset val="204"/>
      </rPr>
      <t xml:space="preserve"> </t>
    </r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</si>
  <si>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</si>
  <si>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</si>
  <si>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</si>
  <si>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</si>
  <si>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 и выплаты</t>
  </si>
  <si>
    <t>Подоходные налоги уплаченные</t>
  </si>
  <si>
    <t>Проценты уплаченные</t>
  </si>
  <si>
    <t>12, 13</t>
  </si>
  <si>
    <t>Проценты полученные</t>
  </si>
  <si>
    <t>Прочие поступления</t>
  </si>
  <si>
    <t>Чистые денежные потоки, полученные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</si>
  <si>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</si>
  <si>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</si>
  <si>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–</t>
  </si>
  <si>
    <t>Снятие банковских вкладов, нетто</t>
  </si>
  <si>
    <t>Приобретение основных средств</t>
  </si>
  <si>
    <t>Выручка от продажи активов, предназначенных для продажи</t>
  </si>
  <si>
    <t>Поступления от продажи основных средств</t>
  </si>
  <si>
    <t>Поступления от погашения долговых инструментов эмитентами</t>
  </si>
  <si>
    <t>Поступления по беспроцентным займам, выданным связанным сторонам</t>
  </si>
  <si>
    <t>Чистые денежные потоки, полученные от / (использованные в) инвестиционной деятельности</t>
  </si>
  <si>
    <t>Денежные потоки от финансовой деятельности</t>
  </si>
  <si>
    <t>Поступления по процентным займам</t>
  </si>
  <si>
    <t>Погашение процентных займов</t>
  </si>
  <si>
    <t>Дивиденды уплаченные</t>
  </si>
  <si>
    <t>Оплата затрат на организацию кредитной линии</t>
  </si>
  <si>
    <t>Погашение основного долга по выпущенным долговым облигациям</t>
  </si>
  <si>
    <t>Чистые денежные потоки, (использованные в) / полученные от финансовой деятельности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</si>
  <si>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</si>
  <si>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</si>
  <si>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</si>
  <si>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</si>
  <si>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Уставный</t>
  </si>
  <si>
    <t>капитал</t>
  </si>
  <si>
    <t xml:space="preserve">Нераспреде-лённая </t>
  </si>
  <si>
    <t>Прибыль</t>
  </si>
  <si>
    <t>Итого</t>
  </si>
  <si>
    <t>На 1 января 2019 года (аудированные)</t>
  </si>
  <si>
    <t>Чистая прибыль за период</t>
  </si>
  <si>
    <t>Итого совокупный доход за период</t>
  </si>
  <si>
    <t>Взнос со стороны Акционера</t>
  </si>
  <si>
    <r>
      <t xml:space="preserve">Дивиденды </t>
    </r>
    <r>
      <rPr>
        <i/>
        <sz val="9"/>
        <color theme="1"/>
        <rFont val="Arial"/>
        <family val="2"/>
        <charset val="204"/>
      </rPr>
      <t>(Примечание 11)</t>
    </r>
  </si>
  <si>
    <t>На 30 сентября 2019 года (неаудированные)</t>
  </si>
  <si>
    <t>На 31 декабря 2017 года (аудированные)</t>
  </si>
  <si>
    <t>Влияние принятия МСФО (IFRS) 9</t>
  </si>
  <si>
    <t>На 1 января 2018 года</t>
  </si>
  <si>
    <t>−</t>
  </si>
  <si>
    <t>Прочие операции с Акционером</t>
  </si>
  <si>
    <t>На 30 сентября 2018 года (неаудированные)</t>
  </si>
  <si>
    <t>Прим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</si>
</sst>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7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8.5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.5"/>
      <color theme="1"/>
      <name val="Times New Roman"/>
      <family val="1"/>
      <charset val="204"/>
    </font>
    <font>
      <i/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164" fontId="0" fillId="0" borderId="0" xfId="1" applyNumberFormat="1" applyFont="1" applyFill="1"/>
    <xf numFmtId="164" fontId="4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 wrapText="1"/>
    </xf>
    <xf numFmtId="164" fontId="5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164" fontId="5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vertical="center" wrapText="1"/>
    </xf>
    <xf numFmtId="164" fontId="7" fillId="0" borderId="0" xfId="1" applyNumberFormat="1" applyFont="1" applyFill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horizontal="right" vertical="center"/>
    </xf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6" fillId="0" borderId="0" xfId="1" applyNumberFormat="1" applyFont="1" applyFill="1" applyAlignment="1">
      <alignment vertical="center" wrapText="1"/>
    </xf>
    <xf numFmtId="164" fontId="5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164" fontId="6" fillId="0" borderId="3" xfId="1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right" vertical="center"/>
    </xf>
    <xf numFmtId="164" fontId="13" fillId="0" borderId="1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Alignment="1">
      <alignment vertical="center"/>
    </xf>
    <xf numFmtId="164" fontId="14" fillId="0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vertical="center"/>
    </xf>
    <xf numFmtId="164" fontId="13" fillId="0" borderId="0" xfId="1" applyNumberFormat="1" applyFont="1" applyFill="1" applyAlignment="1">
      <alignment vertical="center"/>
    </xf>
    <xf numFmtId="164" fontId="11" fillId="0" borderId="0" xfId="1" applyNumberFormat="1" applyFont="1" applyFill="1" applyAlignment="1">
      <alignment vertical="center"/>
    </xf>
    <xf numFmtId="164" fontId="13" fillId="0" borderId="1" xfId="1" applyNumberFormat="1" applyFont="1" applyFill="1" applyBorder="1" applyAlignment="1">
      <alignment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164" fontId="11" fillId="0" borderId="4" xfId="1" applyNumberFormat="1" applyFont="1" applyFill="1" applyBorder="1" applyAlignment="1">
      <alignment vertical="center"/>
    </xf>
    <xf numFmtId="164" fontId="14" fillId="0" borderId="4" xfId="1" applyNumberFormat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164" fontId="14" fillId="0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11" fillId="0" borderId="3" xfId="1" applyNumberFormat="1" applyFont="1" applyFill="1" applyBorder="1" applyAlignment="1">
      <alignment vertical="center"/>
    </xf>
    <xf numFmtId="164" fontId="8" fillId="0" borderId="3" xfId="1" applyNumberFormat="1" applyFont="1" applyFill="1" applyBorder="1" applyAlignment="1">
      <alignment horizontal="center" vertical="center"/>
    </xf>
    <xf numFmtId="164" fontId="14" fillId="0" borderId="3" xfId="1" applyNumberFormat="1" applyFont="1" applyFill="1" applyBorder="1" applyAlignment="1">
      <alignment vertical="center"/>
    </xf>
    <xf numFmtId="164" fontId="13" fillId="0" borderId="3" xfId="1" applyNumberFormat="1" applyFont="1" applyFill="1" applyBorder="1" applyAlignment="1">
      <alignment vertical="center"/>
    </xf>
    <xf numFmtId="164" fontId="12" fillId="0" borderId="1" xfId="1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164" fontId="14" fillId="0" borderId="1" xfId="1" applyNumberFormat="1" applyFont="1" applyFill="1" applyBorder="1" applyAlignment="1">
      <alignment horizontal="right" vertical="center" wrapText="1"/>
    </xf>
    <xf numFmtId="164" fontId="10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horizontal="center" vertical="center" wrapText="1"/>
    </xf>
    <xf numFmtId="164" fontId="8" fillId="0" borderId="0" xfId="1" applyNumberFormat="1" applyFont="1" applyFill="1" applyAlignment="1">
      <alignment vertical="center" wrapText="1"/>
    </xf>
    <xf numFmtId="164" fontId="14" fillId="0" borderId="0" xfId="1" applyNumberFormat="1" applyFont="1" applyFill="1" applyAlignment="1">
      <alignment vertical="center" wrapText="1"/>
    </xf>
    <xf numFmtId="164" fontId="14" fillId="0" borderId="0" xfId="1" applyNumberFormat="1" applyFont="1" applyFill="1" applyAlignment="1">
      <alignment horizontal="center" vertical="center" wrapText="1"/>
    </xf>
    <xf numFmtId="164" fontId="15" fillId="0" borderId="2" xfId="1" applyNumberFormat="1" applyFont="1" applyFill="1" applyBorder="1" applyAlignment="1">
      <alignment vertical="center" wrapText="1"/>
    </xf>
    <xf numFmtId="164" fontId="14" fillId="0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vertical="center" wrapText="1"/>
    </xf>
    <xf numFmtId="164" fontId="14" fillId="0" borderId="2" xfId="1" applyNumberFormat="1" applyFont="1" applyFill="1" applyBorder="1" applyAlignment="1">
      <alignment vertical="center" wrapText="1"/>
    </xf>
    <xf numFmtId="164" fontId="15" fillId="0" borderId="0" xfId="1" applyNumberFormat="1" applyFont="1" applyFill="1" applyAlignment="1">
      <alignment vertical="center" wrapText="1"/>
    </xf>
    <xf numFmtId="164" fontId="14" fillId="0" borderId="1" xfId="1" applyNumberFormat="1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vertical="center" wrapText="1"/>
    </xf>
    <xf numFmtId="164" fontId="8" fillId="0" borderId="3" xfId="1" applyNumberFormat="1" applyFont="1" applyFill="1" applyBorder="1" applyAlignment="1">
      <alignment vertical="center" wrapText="1"/>
    </xf>
    <xf numFmtId="164" fontId="14" fillId="0" borderId="3" xfId="1" applyNumberFormat="1" applyFont="1" applyFill="1" applyBorder="1" applyAlignment="1">
      <alignment horizontal="center" vertical="center" wrapText="1"/>
    </xf>
    <xf numFmtId="164" fontId="14" fillId="0" borderId="3" xfId="1" applyNumberFormat="1" applyFont="1" applyFill="1" applyBorder="1" applyAlignment="1">
      <alignment vertical="center" wrapText="1"/>
    </xf>
    <xf numFmtId="164" fontId="8" fillId="0" borderId="0" xfId="1" applyNumberFormat="1" applyFont="1" applyFill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vertical="center"/>
    </xf>
    <xf numFmtId="164" fontId="13" fillId="0" borderId="2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13" fillId="0" borderId="5" xfId="1" applyNumberFormat="1" applyFont="1" applyFill="1" applyBorder="1" applyAlignment="1">
      <alignment vertical="center"/>
    </xf>
    <xf numFmtId="165" fontId="6" fillId="0" borderId="3" xfId="1" applyNumberFormat="1" applyFont="1" applyFill="1" applyBorder="1" applyAlignment="1">
      <alignment horizontal="right" vertical="center" wrapText="1"/>
    </xf>
    <xf numFmtId="165" fontId="7" fillId="0" borderId="3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4" fillId="0" borderId="0" xfId="1" applyNumberFormat="1" applyFont="1" applyFill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vertical="center"/>
    </xf>
    <xf numFmtId="164" fontId="0" fillId="0" borderId="0" xfId="1" applyNumberFormat="1" applyFont="1" applyFill="1"/>
    <xf numFmtId="164" fontId="11" fillId="0" borderId="0" xfId="1" applyNumberFormat="1" applyFont="1" applyFill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Alignment="1">
      <alignment vertical="center"/>
    </xf>
    <xf numFmtId="164" fontId="12" fillId="0" borderId="1" xfId="1" applyNumberFormat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0"/>
  <sheetViews>
    <sheetView tabSelected="1" workbookViewId="0">
      <selection activeCell="E2" sqref="E2"/>
    </sheetView>
  </sheetViews>
  <sheetFormatPr defaultRowHeight="15" x14ac:dyDescent="0.25"/>
  <cols>
    <col min="1" max="1" width="68.7109375" style="1" customWidth="1"/>
    <col min="2" max="2" width="16.140625" style="1" bestFit="1" customWidth="1"/>
    <col min="3" max="4" width="15.5703125" style="1" customWidth="1"/>
    <col min="5" max="6" width="16.140625" style="1" bestFit="1" customWidth="1"/>
    <col min="7" max="7" width="13.140625" style="1" bestFit="1" customWidth="1"/>
    <col min="8" max="8" width="12.5703125" style="1" bestFit="1" customWidth="1"/>
    <col min="9" max="9" width="14.42578125" style="1" bestFit="1" customWidth="1"/>
    <col min="10" max="10" width="14.140625" style="1" bestFit="1" customWidth="1"/>
    <col min="11" max="16384" width="9.140625" style="1"/>
  </cols>
  <sheetData>
    <row r="2" spans="1:4" x14ac:dyDescent="0.25">
      <c r="A2" s="90" t="s">
        <v>0</v>
      </c>
      <c r="B2" s="92" t="s">
        <v>120</v>
      </c>
      <c r="C2" s="2" t="s">
        <v>1</v>
      </c>
      <c r="D2" s="3" t="s">
        <v>4</v>
      </c>
    </row>
    <row r="3" spans="1:4" x14ac:dyDescent="0.25">
      <c r="A3" s="90"/>
      <c r="B3" s="92"/>
      <c r="C3" s="2" t="s">
        <v>2</v>
      </c>
      <c r="D3" s="3" t="s">
        <v>5</v>
      </c>
    </row>
    <row r="4" spans="1:4" ht="15.75" thickBot="1" x14ac:dyDescent="0.3">
      <c r="A4" s="91"/>
      <c r="B4" s="93"/>
      <c r="C4" s="4" t="s">
        <v>3</v>
      </c>
      <c r="D4" s="5" t="s">
        <v>6</v>
      </c>
    </row>
    <row r="5" spans="1:4" x14ac:dyDescent="0.25">
      <c r="A5" s="6" t="s">
        <v>7</v>
      </c>
      <c r="B5" s="7"/>
      <c r="C5" s="6"/>
      <c r="D5" s="8"/>
    </row>
    <row r="6" spans="1:4" x14ac:dyDescent="0.25">
      <c r="A6" s="6" t="s">
        <v>8</v>
      </c>
      <c r="B6" s="7"/>
      <c r="C6" s="6"/>
      <c r="D6" s="8"/>
    </row>
    <row r="7" spans="1:4" x14ac:dyDescent="0.25">
      <c r="A7" s="6" t="s">
        <v>9</v>
      </c>
      <c r="B7" s="7"/>
      <c r="C7" s="6"/>
      <c r="D7" s="8"/>
    </row>
    <row r="8" spans="1:4" x14ac:dyDescent="0.25">
      <c r="A8" s="9" t="s">
        <v>10</v>
      </c>
      <c r="B8" s="10">
        <v>3</v>
      </c>
      <c r="C8" s="11">
        <v>258686856</v>
      </c>
      <c r="D8" s="8">
        <v>260790744</v>
      </c>
    </row>
    <row r="9" spans="1:4" x14ac:dyDescent="0.25">
      <c r="A9" s="9" t="s">
        <v>11</v>
      </c>
      <c r="B9" s="10"/>
      <c r="C9" s="11">
        <v>641068</v>
      </c>
      <c r="D9" s="8">
        <v>771597</v>
      </c>
    </row>
    <row r="10" spans="1:4" x14ac:dyDescent="0.25">
      <c r="A10" s="9" t="s">
        <v>12</v>
      </c>
      <c r="B10" s="10"/>
      <c r="C10" s="11">
        <v>554335</v>
      </c>
      <c r="D10" s="8">
        <v>0</v>
      </c>
    </row>
    <row r="11" spans="1:4" x14ac:dyDescent="0.25">
      <c r="A11" s="9" t="s">
        <v>13</v>
      </c>
      <c r="B11" s="10"/>
      <c r="C11" s="11">
        <v>641947</v>
      </c>
      <c r="D11" s="8">
        <v>586367</v>
      </c>
    </row>
    <row r="12" spans="1:4" x14ac:dyDescent="0.25">
      <c r="A12" s="9" t="s">
        <v>14</v>
      </c>
      <c r="B12" s="10">
        <v>5</v>
      </c>
      <c r="C12" s="11">
        <v>192008</v>
      </c>
      <c r="D12" s="8">
        <v>5859</v>
      </c>
    </row>
    <row r="13" spans="1:4" x14ac:dyDescent="0.25">
      <c r="A13" s="9" t="s">
        <v>15</v>
      </c>
      <c r="B13" s="10"/>
      <c r="C13" s="11">
        <v>9480</v>
      </c>
      <c r="D13" s="8">
        <v>9550</v>
      </c>
    </row>
    <row r="14" spans="1:4" x14ac:dyDescent="0.25">
      <c r="A14" s="9" t="s">
        <v>16</v>
      </c>
      <c r="B14" s="10"/>
      <c r="C14" s="11">
        <v>28993</v>
      </c>
      <c r="D14" s="8">
        <v>30446</v>
      </c>
    </row>
    <row r="15" spans="1:4" x14ac:dyDescent="0.25">
      <c r="A15" s="9" t="s">
        <v>17</v>
      </c>
      <c r="B15" s="10"/>
      <c r="C15" s="11">
        <v>2610</v>
      </c>
      <c r="D15" s="8">
        <v>2799</v>
      </c>
    </row>
    <row r="16" spans="1:4" ht="15.75" thickBot="1" x14ac:dyDescent="0.3">
      <c r="A16" s="9" t="s">
        <v>18</v>
      </c>
      <c r="B16" s="10">
        <v>9</v>
      </c>
      <c r="C16" s="11">
        <v>877748</v>
      </c>
      <c r="D16" s="8">
        <v>990686</v>
      </c>
    </row>
    <row r="17" spans="1:6" ht="15.75" thickBot="1" x14ac:dyDescent="0.3">
      <c r="A17" s="12"/>
      <c r="B17" s="13"/>
      <c r="C17" s="14">
        <v>261635045</v>
      </c>
      <c r="D17" s="15">
        <v>263188048</v>
      </c>
      <c r="E17" s="1">
        <f>SUM(C8:C16)-C17</f>
        <v>0</v>
      </c>
      <c r="F17" s="1">
        <f>SUM(D8:D16)-D17</f>
        <v>0</v>
      </c>
    </row>
    <row r="18" spans="1:6" x14ac:dyDescent="0.25">
      <c r="A18" s="9" t="s">
        <v>7</v>
      </c>
      <c r="B18" s="7"/>
      <c r="C18" s="6"/>
      <c r="D18" s="8"/>
    </row>
    <row r="19" spans="1:6" x14ac:dyDescent="0.25">
      <c r="A19" s="6" t="s">
        <v>19</v>
      </c>
      <c r="B19" s="7"/>
      <c r="C19" s="6"/>
      <c r="D19" s="8"/>
    </row>
    <row r="20" spans="1:6" x14ac:dyDescent="0.25">
      <c r="A20" s="16" t="s">
        <v>20</v>
      </c>
      <c r="B20" s="10">
        <v>6</v>
      </c>
      <c r="C20" s="11">
        <v>2211589</v>
      </c>
      <c r="D20" s="8">
        <v>1585044</v>
      </c>
    </row>
    <row r="21" spans="1:6" x14ac:dyDescent="0.25">
      <c r="A21" s="16" t="s">
        <v>21</v>
      </c>
      <c r="B21" s="10">
        <v>7</v>
      </c>
      <c r="C21" s="11">
        <v>18089803</v>
      </c>
      <c r="D21" s="8">
        <v>38106963</v>
      </c>
    </row>
    <row r="22" spans="1:6" x14ac:dyDescent="0.25">
      <c r="A22" s="9" t="s">
        <v>22</v>
      </c>
      <c r="B22" s="10">
        <v>5</v>
      </c>
      <c r="C22" s="11">
        <v>49940</v>
      </c>
      <c r="D22" s="8">
        <v>536717</v>
      </c>
    </row>
    <row r="23" spans="1:6" x14ac:dyDescent="0.25">
      <c r="A23" s="16" t="s">
        <v>23</v>
      </c>
      <c r="B23" s="10">
        <v>8</v>
      </c>
      <c r="C23" s="11">
        <v>3238863</v>
      </c>
      <c r="D23" s="8">
        <v>2937972</v>
      </c>
    </row>
    <row r="24" spans="1:6" x14ac:dyDescent="0.25">
      <c r="A24" s="16" t="s">
        <v>24</v>
      </c>
      <c r="B24" s="10">
        <v>24</v>
      </c>
      <c r="C24" s="11">
        <v>3630949</v>
      </c>
      <c r="D24" s="8">
        <v>2344318</v>
      </c>
    </row>
    <row r="25" spans="1:6" x14ac:dyDescent="0.25">
      <c r="A25" s="16" t="s">
        <v>25</v>
      </c>
      <c r="C25" s="11">
        <v>399453</v>
      </c>
      <c r="D25" s="8">
        <v>317989</v>
      </c>
    </row>
    <row r="26" spans="1:6" x14ac:dyDescent="0.25">
      <c r="A26" s="16" t="s">
        <v>26</v>
      </c>
      <c r="B26" s="10">
        <v>9</v>
      </c>
      <c r="C26" s="11">
        <v>4896</v>
      </c>
      <c r="D26" s="8">
        <v>8127</v>
      </c>
    </row>
    <row r="27" spans="1:6" ht="15.75" thickBot="1" x14ac:dyDescent="0.3">
      <c r="A27" s="17" t="s">
        <v>27</v>
      </c>
      <c r="B27" s="18">
        <v>10</v>
      </c>
      <c r="C27" s="19">
        <v>30291449</v>
      </c>
      <c r="D27" s="20">
        <v>23210768</v>
      </c>
    </row>
    <row r="28" spans="1:6" ht="15.75" thickBot="1" x14ac:dyDescent="0.3">
      <c r="A28" s="17"/>
      <c r="B28" s="18"/>
      <c r="C28" s="19">
        <v>57916942</v>
      </c>
      <c r="D28" s="20">
        <v>69047898</v>
      </c>
      <c r="E28" s="1">
        <f>SUM(C20:C27)-C28</f>
        <v>0</v>
      </c>
      <c r="F28" s="1">
        <f>SUM(D20:D27)-D28</f>
        <v>0</v>
      </c>
    </row>
    <row r="29" spans="1:6" x14ac:dyDescent="0.25">
      <c r="A29" s="16"/>
      <c r="B29" s="10"/>
      <c r="C29" s="11"/>
      <c r="D29" s="8"/>
    </row>
    <row r="30" spans="1:6" ht="15.75" thickBot="1" x14ac:dyDescent="0.3">
      <c r="A30" s="21" t="s">
        <v>28</v>
      </c>
      <c r="B30" s="22">
        <v>4</v>
      </c>
      <c r="C30" s="23">
        <v>0</v>
      </c>
      <c r="D30" s="20">
        <v>11836606</v>
      </c>
    </row>
    <row r="31" spans="1:6" ht="15.75" thickBot="1" x14ac:dyDescent="0.3">
      <c r="A31" s="24" t="s">
        <v>29</v>
      </c>
      <c r="B31" s="25"/>
      <c r="C31" s="26">
        <v>319551987</v>
      </c>
      <c r="D31" s="27">
        <v>344072552</v>
      </c>
      <c r="E31" s="1">
        <f>C28+OLE_LINK1+OLE_LINK2-OLE_LINK26</f>
        <v>0</v>
      </c>
      <c r="F31" s="1">
        <f>D17+D28+D30-D31</f>
        <v>0</v>
      </c>
    </row>
    <row r="32" spans="1:6" ht="15.75" thickTop="1" x14ac:dyDescent="0.25">
      <c r="A32" s="6" t="s">
        <v>7</v>
      </c>
      <c r="B32" s="7"/>
      <c r="C32" s="6"/>
      <c r="D32" s="8"/>
    </row>
    <row r="35" spans="1:6" x14ac:dyDescent="0.25">
      <c r="A35" s="90" t="s">
        <v>0</v>
      </c>
      <c r="B35" s="92" t="s">
        <v>120</v>
      </c>
      <c r="C35" s="2" t="s">
        <v>1</v>
      </c>
      <c r="D35" s="3" t="s">
        <v>30</v>
      </c>
    </row>
    <row r="36" spans="1:6" x14ac:dyDescent="0.25">
      <c r="A36" s="90"/>
      <c r="B36" s="92"/>
      <c r="C36" s="2" t="s">
        <v>2</v>
      </c>
      <c r="D36" s="3" t="s">
        <v>5</v>
      </c>
    </row>
    <row r="37" spans="1:6" ht="15.75" thickBot="1" x14ac:dyDescent="0.3">
      <c r="A37" s="91"/>
      <c r="B37" s="93"/>
      <c r="C37" s="28" t="s">
        <v>3</v>
      </c>
      <c r="D37" s="5" t="s">
        <v>6</v>
      </c>
    </row>
    <row r="38" spans="1:6" x14ac:dyDescent="0.25">
      <c r="A38" s="6"/>
      <c r="B38" s="7"/>
      <c r="C38" s="6"/>
      <c r="D38" s="8"/>
    </row>
    <row r="39" spans="1:6" x14ac:dyDescent="0.25">
      <c r="A39" s="6" t="s">
        <v>31</v>
      </c>
      <c r="B39" s="10"/>
      <c r="C39" s="6"/>
      <c r="D39" s="8"/>
    </row>
    <row r="40" spans="1:6" x14ac:dyDescent="0.25">
      <c r="A40" s="6" t="s">
        <v>32</v>
      </c>
      <c r="B40" s="10"/>
      <c r="C40" s="6"/>
      <c r="D40" s="8"/>
    </row>
    <row r="41" spans="1:6" x14ac:dyDescent="0.25">
      <c r="A41" s="9" t="s">
        <v>33</v>
      </c>
      <c r="B41" s="10">
        <v>11</v>
      </c>
      <c r="C41" s="11">
        <v>118146432</v>
      </c>
      <c r="D41" s="8">
        <v>118146432</v>
      </c>
    </row>
    <row r="42" spans="1:6" ht="15.75" thickBot="1" x14ac:dyDescent="0.3">
      <c r="A42" s="21" t="s">
        <v>34</v>
      </c>
      <c r="B42" s="29"/>
      <c r="C42" s="19">
        <v>42109460</v>
      </c>
      <c r="D42" s="20">
        <v>52137264</v>
      </c>
    </row>
    <row r="43" spans="1:6" ht="15.75" thickBot="1" x14ac:dyDescent="0.3">
      <c r="A43" s="23" t="s">
        <v>35</v>
      </c>
      <c r="B43" s="18"/>
      <c r="C43" s="19">
        <v>160255892</v>
      </c>
      <c r="D43" s="20">
        <v>170283696</v>
      </c>
      <c r="E43" s="1">
        <f>SUM(C41:C42)-C43</f>
        <v>0</v>
      </c>
      <c r="F43" s="1">
        <f>SUM(D41:D42)-D43</f>
        <v>0</v>
      </c>
    </row>
    <row r="44" spans="1:6" x14ac:dyDescent="0.25">
      <c r="A44" s="6" t="s">
        <v>7</v>
      </c>
      <c r="B44" s="10"/>
      <c r="C44" s="6"/>
      <c r="D44" s="8"/>
    </row>
    <row r="45" spans="1:6" x14ac:dyDescent="0.25">
      <c r="A45" s="6" t="s">
        <v>36</v>
      </c>
      <c r="B45" s="10"/>
      <c r="C45" s="6"/>
      <c r="D45" s="8"/>
    </row>
    <row r="46" spans="1:6" x14ac:dyDescent="0.25">
      <c r="A46" s="9" t="s">
        <v>37</v>
      </c>
      <c r="B46" s="10">
        <v>12</v>
      </c>
      <c r="C46" s="11">
        <v>54203976</v>
      </c>
      <c r="D46" s="8">
        <v>58905425</v>
      </c>
    </row>
    <row r="47" spans="1:6" x14ac:dyDescent="0.25">
      <c r="A47" s="9" t="s">
        <v>38</v>
      </c>
      <c r="B47" s="10">
        <v>13</v>
      </c>
      <c r="C47" s="11">
        <v>12602504</v>
      </c>
      <c r="D47" s="8">
        <v>12366476</v>
      </c>
    </row>
    <row r="48" spans="1:6" x14ac:dyDescent="0.25">
      <c r="A48" s="9" t="s">
        <v>39</v>
      </c>
      <c r="B48" s="10"/>
      <c r="C48" s="11">
        <v>1730078</v>
      </c>
      <c r="D48" s="8">
        <v>1665062</v>
      </c>
    </row>
    <row r="49" spans="1:6" x14ac:dyDescent="0.25">
      <c r="A49" s="9" t="s">
        <v>40</v>
      </c>
      <c r="B49" s="10">
        <v>14</v>
      </c>
      <c r="C49" s="11">
        <v>7857216</v>
      </c>
      <c r="D49" s="8">
        <v>8032012</v>
      </c>
    </row>
    <row r="50" spans="1:6" ht="15.75" thickBot="1" x14ac:dyDescent="0.3">
      <c r="A50" s="9" t="s">
        <v>41</v>
      </c>
      <c r="B50" s="10"/>
      <c r="C50" s="6">
        <v>24022</v>
      </c>
      <c r="D50" s="8">
        <v>173298</v>
      </c>
    </row>
    <row r="51" spans="1:6" ht="15.75" thickBot="1" x14ac:dyDescent="0.3">
      <c r="A51" s="30"/>
      <c r="B51" s="30"/>
      <c r="C51" s="14">
        <v>76417796</v>
      </c>
      <c r="D51" s="15">
        <v>81142273</v>
      </c>
      <c r="E51" s="1">
        <f>SUM(C46:C50)-C51</f>
        <v>0</v>
      </c>
      <c r="F51" s="1">
        <f>SUM(D46:D50)-D51</f>
        <v>0</v>
      </c>
    </row>
    <row r="52" spans="1:6" x14ac:dyDescent="0.25">
      <c r="A52" s="6"/>
      <c r="B52" s="10"/>
      <c r="C52" s="8"/>
      <c r="D52" s="8"/>
    </row>
    <row r="53" spans="1:6" x14ac:dyDescent="0.25">
      <c r="A53" s="6" t="s">
        <v>42</v>
      </c>
      <c r="B53" s="10"/>
      <c r="C53" s="8"/>
      <c r="D53" s="8"/>
    </row>
    <row r="54" spans="1:6" x14ac:dyDescent="0.25">
      <c r="A54" s="9" t="s">
        <v>43</v>
      </c>
      <c r="B54" s="10">
        <v>12</v>
      </c>
      <c r="C54" s="31">
        <v>17913862</v>
      </c>
      <c r="D54" s="8">
        <v>18330650</v>
      </c>
    </row>
    <row r="55" spans="1:6" x14ac:dyDescent="0.25">
      <c r="A55" s="9" t="s">
        <v>38</v>
      </c>
      <c r="B55" s="10">
        <v>13</v>
      </c>
      <c r="C55" s="31">
        <v>228306</v>
      </c>
      <c r="D55" s="8">
        <v>122288</v>
      </c>
    </row>
    <row r="56" spans="1:6" x14ac:dyDescent="0.25">
      <c r="A56" s="9" t="s">
        <v>44</v>
      </c>
      <c r="B56" s="10"/>
      <c r="C56" s="31">
        <v>446875</v>
      </c>
      <c r="D56" s="8">
        <v>0</v>
      </c>
    </row>
    <row r="57" spans="1:6" x14ac:dyDescent="0.25">
      <c r="A57" s="9" t="s">
        <v>45</v>
      </c>
      <c r="B57" s="10">
        <v>15</v>
      </c>
      <c r="C57" s="31">
        <v>28172445</v>
      </c>
      <c r="D57" s="8">
        <v>39728153</v>
      </c>
    </row>
    <row r="58" spans="1:6" x14ac:dyDescent="0.25">
      <c r="A58" s="9" t="s">
        <v>46</v>
      </c>
      <c r="B58" s="10">
        <v>17</v>
      </c>
      <c r="C58" s="31">
        <v>6750955</v>
      </c>
      <c r="D58" s="8">
        <v>4695798</v>
      </c>
    </row>
    <row r="59" spans="1:6" x14ac:dyDescent="0.25">
      <c r="A59" s="9" t="s">
        <v>47</v>
      </c>
      <c r="B59" s="10"/>
      <c r="C59" s="31">
        <v>12285</v>
      </c>
      <c r="D59" s="8">
        <v>30868</v>
      </c>
    </row>
    <row r="60" spans="1:6" x14ac:dyDescent="0.25">
      <c r="A60" s="9" t="s">
        <v>40</v>
      </c>
      <c r="B60" s="10">
        <v>14</v>
      </c>
      <c r="C60" s="31">
        <v>458674</v>
      </c>
      <c r="D60" s="8">
        <v>438201</v>
      </c>
    </row>
    <row r="61" spans="1:6" x14ac:dyDescent="0.25">
      <c r="A61" s="9" t="s">
        <v>48</v>
      </c>
      <c r="B61" s="10">
        <v>16</v>
      </c>
      <c r="C61" s="31">
        <v>28359693</v>
      </c>
      <c r="D61" s="8">
        <v>28082667</v>
      </c>
    </row>
    <row r="62" spans="1:6" ht="15.75" thickBot="1" x14ac:dyDescent="0.3">
      <c r="A62" s="9" t="s">
        <v>49</v>
      </c>
      <c r="B62" s="10">
        <v>18</v>
      </c>
      <c r="C62" s="31">
        <v>535204</v>
      </c>
      <c r="D62" s="8">
        <v>1217958</v>
      </c>
    </row>
    <row r="63" spans="1:6" ht="15.75" thickBot="1" x14ac:dyDescent="0.3">
      <c r="A63" s="30"/>
      <c r="B63" s="32"/>
      <c r="C63" s="33">
        <v>82878299</v>
      </c>
      <c r="D63" s="15">
        <v>92646583</v>
      </c>
      <c r="E63" s="1">
        <f>SUM(C54:C62)-C63</f>
        <v>0</v>
      </c>
      <c r="F63" s="1">
        <f>SUM(D54:D62)-D63</f>
        <v>0</v>
      </c>
    </row>
    <row r="64" spans="1:6" ht="15.75" thickBot="1" x14ac:dyDescent="0.3">
      <c r="A64" s="23" t="s">
        <v>50</v>
      </c>
      <c r="B64" s="22"/>
      <c r="C64" s="34">
        <v>159296095</v>
      </c>
      <c r="D64" s="20">
        <v>173788856</v>
      </c>
      <c r="E64" s="1">
        <f>C63+C51-C64</f>
        <v>0</v>
      </c>
      <c r="F64" s="1">
        <f>D63+D51-D64</f>
        <v>0</v>
      </c>
    </row>
    <row r="65" spans="1:8" ht="15.75" thickBot="1" x14ac:dyDescent="0.3">
      <c r="A65" s="24" t="s">
        <v>51</v>
      </c>
      <c r="B65" s="25"/>
      <c r="C65" s="35">
        <v>319551987</v>
      </c>
      <c r="D65" s="27">
        <v>344072552</v>
      </c>
      <c r="E65" s="1">
        <f>C64+C43-C65</f>
        <v>0</v>
      </c>
      <c r="F65" s="1">
        <f>D64+D43-D65</f>
        <v>0</v>
      </c>
    </row>
    <row r="66" spans="1:8" ht="15.75" thickTop="1" x14ac:dyDescent="0.25">
      <c r="A66" s="6" t="s">
        <v>7</v>
      </c>
      <c r="B66" s="10"/>
      <c r="C66" s="3">
        <f>C65-C31</f>
        <v>0</v>
      </c>
      <c r="D66" s="3">
        <f>D65-D31</f>
        <v>0</v>
      </c>
    </row>
    <row r="67" spans="1:8" ht="15.75" thickBot="1" x14ac:dyDescent="0.3">
      <c r="A67" s="24" t="s">
        <v>52</v>
      </c>
      <c r="B67" s="36"/>
      <c r="C67" s="88">
        <v>2.3559999999999999</v>
      </c>
      <c r="D67" s="89">
        <v>2.5019999999999998</v>
      </c>
    </row>
    <row r="68" spans="1:8" ht="15.75" thickTop="1" x14ac:dyDescent="0.25"/>
    <row r="71" spans="1:8" x14ac:dyDescent="0.25">
      <c r="A71" s="94"/>
      <c r="B71" s="95"/>
      <c r="C71" s="96"/>
      <c r="D71" s="96"/>
      <c r="E71" s="96" t="s">
        <v>53</v>
      </c>
      <c r="F71" s="96"/>
    </row>
    <row r="72" spans="1:8" x14ac:dyDescent="0.25">
      <c r="A72" s="94"/>
      <c r="B72" s="95"/>
      <c r="C72" s="96"/>
      <c r="D72" s="96"/>
      <c r="E72" s="96" t="s">
        <v>54</v>
      </c>
      <c r="F72" s="96"/>
    </row>
    <row r="73" spans="1:8" ht="15.75" thickBot="1" x14ac:dyDescent="0.3">
      <c r="A73" s="94"/>
      <c r="B73" s="95"/>
      <c r="C73" s="97"/>
      <c r="D73" s="97"/>
      <c r="E73" s="97" t="s">
        <v>3</v>
      </c>
      <c r="F73" s="97"/>
    </row>
    <row r="74" spans="1:8" ht="15.75" thickBot="1" x14ac:dyDescent="0.3">
      <c r="A74" s="37" t="s">
        <v>0</v>
      </c>
      <c r="B74" s="38" t="s">
        <v>120</v>
      </c>
      <c r="C74" s="39"/>
      <c r="D74" s="39"/>
      <c r="E74" s="39" t="s">
        <v>2</v>
      </c>
      <c r="F74" s="40" t="s">
        <v>5</v>
      </c>
    </row>
    <row r="75" spans="1:8" x14ac:dyDescent="0.25">
      <c r="A75" s="41" t="s">
        <v>7</v>
      </c>
      <c r="B75" s="42"/>
      <c r="C75" s="43"/>
      <c r="D75" s="43"/>
      <c r="E75" s="43"/>
      <c r="F75" s="41"/>
    </row>
    <row r="76" spans="1:8" x14ac:dyDescent="0.25">
      <c r="A76" s="44" t="s">
        <v>55</v>
      </c>
      <c r="B76" s="42">
        <v>19</v>
      </c>
      <c r="C76" s="45"/>
      <c r="D76" s="41"/>
      <c r="E76" s="45">
        <v>147710974</v>
      </c>
      <c r="F76" s="44">
        <v>160913544</v>
      </c>
    </row>
    <row r="77" spans="1:8" ht="15.75" thickBot="1" x14ac:dyDescent="0.3">
      <c r="A77" s="46" t="s">
        <v>56</v>
      </c>
      <c r="B77" s="47">
        <v>20</v>
      </c>
      <c r="C77" s="45"/>
      <c r="D77" s="41"/>
      <c r="E77" s="45">
        <v>-137754391</v>
      </c>
      <c r="F77" s="46">
        <v>-146096442</v>
      </c>
    </row>
    <row r="78" spans="1:8" x14ac:dyDescent="0.25">
      <c r="A78" s="45" t="s">
        <v>57</v>
      </c>
      <c r="B78" s="48"/>
      <c r="C78" s="49"/>
      <c r="D78" s="50"/>
      <c r="E78" s="49">
        <v>9956583</v>
      </c>
      <c r="F78" s="44">
        <v>14817102</v>
      </c>
      <c r="G78" s="1">
        <f>SUM(E76:E77)-E78</f>
        <v>0</v>
      </c>
      <c r="H78" s="1">
        <f>SUM(F76:F77)-F78</f>
        <v>0</v>
      </c>
    </row>
    <row r="79" spans="1:8" x14ac:dyDescent="0.25">
      <c r="A79" s="41" t="s">
        <v>7</v>
      </c>
      <c r="B79" s="42"/>
      <c r="C79" s="43"/>
      <c r="D79" s="41"/>
      <c r="E79" s="43"/>
      <c r="F79" s="41"/>
    </row>
    <row r="80" spans="1:8" x14ac:dyDescent="0.25">
      <c r="A80" s="44" t="s">
        <v>58</v>
      </c>
      <c r="B80" s="42">
        <v>21</v>
      </c>
      <c r="C80" s="45"/>
      <c r="D80" s="41"/>
      <c r="E80" s="45">
        <v>-2739538</v>
      </c>
      <c r="F80" s="44">
        <v>-2112331</v>
      </c>
    </row>
    <row r="81" spans="1:8" x14ac:dyDescent="0.25">
      <c r="A81" s="44" t="s">
        <v>59</v>
      </c>
      <c r="B81" s="42"/>
      <c r="C81" s="43"/>
      <c r="D81" s="44"/>
      <c r="E81" s="45">
        <v>-1826712</v>
      </c>
      <c r="F81" s="44">
        <v>-1315411</v>
      </c>
    </row>
    <row r="82" spans="1:8" x14ac:dyDescent="0.25">
      <c r="A82" s="44" t="s">
        <v>60</v>
      </c>
      <c r="B82" s="42">
        <v>22</v>
      </c>
      <c r="C82" s="45"/>
      <c r="D82" s="41"/>
      <c r="E82" s="45">
        <v>3435099</v>
      </c>
      <c r="F82" s="44">
        <v>2531663</v>
      </c>
    </row>
    <row r="83" spans="1:8" ht="15.75" thickBot="1" x14ac:dyDescent="0.3">
      <c r="A83" s="44" t="s">
        <v>61</v>
      </c>
      <c r="B83" s="42">
        <v>22</v>
      </c>
      <c r="C83" s="45"/>
      <c r="D83" s="41"/>
      <c r="E83" s="45">
        <v>-1649938</v>
      </c>
      <c r="F83" s="44">
        <v>-1788800</v>
      </c>
    </row>
    <row r="84" spans="1:8" x14ac:dyDescent="0.25">
      <c r="A84" s="51" t="s">
        <v>62</v>
      </c>
      <c r="B84" s="52"/>
      <c r="C84" s="49"/>
      <c r="D84" s="50"/>
      <c r="E84" s="49">
        <v>7175494</v>
      </c>
      <c r="F84" s="53">
        <v>12132223</v>
      </c>
      <c r="G84" s="1">
        <f>SUM(E78:E83)-E84</f>
        <v>0</v>
      </c>
      <c r="H84" s="1">
        <f>SUM(F78:F83)-F84</f>
        <v>0</v>
      </c>
    </row>
    <row r="85" spans="1:8" x14ac:dyDescent="0.25">
      <c r="A85" s="41" t="s">
        <v>7</v>
      </c>
      <c r="B85" s="42"/>
      <c r="C85" s="43"/>
      <c r="D85" s="41"/>
      <c r="E85" s="43"/>
      <c r="F85" s="41"/>
    </row>
    <row r="86" spans="1:8" x14ac:dyDescent="0.25">
      <c r="A86" s="41" t="s">
        <v>63</v>
      </c>
      <c r="B86" s="42"/>
      <c r="C86" s="45"/>
      <c r="D86" s="41"/>
      <c r="E86" s="45">
        <v>-277674</v>
      </c>
      <c r="F86" s="44">
        <v>-2247082</v>
      </c>
    </row>
    <row r="87" spans="1:8" x14ac:dyDescent="0.25">
      <c r="A87" s="44" t="s">
        <v>64</v>
      </c>
      <c r="C87" s="45"/>
      <c r="D87" s="41"/>
      <c r="E87" s="45">
        <v>2077240</v>
      </c>
      <c r="F87" s="44">
        <v>1523602</v>
      </c>
    </row>
    <row r="88" spans="1:8" ht="15.75" thickBot="1" x14ac:dyDescent="0.3">
      <c r="A88" s="44" t="s">
        <v>65</v>
      </c>
      <c r="B88" s="42">
        <v>23</v>
      </c>
      <c r="C88" s="45"/>
      <c r="D88" s="41"/>
      <c r="E88" s="45">
        <v>-6593428</v>
      </c>
      <c r="F88" s="44">
        <v>-7352561</v>
      </c>
    </row>
    <row r="89" spans="1:8" x14ac:dyDescent="0.25">
      <c r="A89" s="51" t="s">
        <v>66</v>
      </c>
      <c r="B89" s="52"/>
      <c r="C89" s="49"/>
      <c r="D89" s="50"/>
      <c r="E89" s="49">
        <v>2381632</v>
      </c>
      <c r="F89" s="53">
        <v>4056182</v>
      </c>
      <c r="G89" s="1">
        <f>SUM(E84:E88)-E89</f>
        <v>0</v>
      </c>
      <c r="H89" s="1">
        <f>SUM(F84:F88)-F89</f>
        <v>0</v>
      </c>
    </row>
    <row r="90" spans="1:8" x14ac:dyDescent="0.25">
      <c r="A90" s="41" t="s">
        <v>7</v>
      </c>
      <c r="B90" s="42"/>
      <c r="C90" s="43"/>
      <c r="D90" s="41"/>
      <c r="E90" s="43"/>
      <c r="F90" s="41"/>
    </row>
    <row r="91" spans="1:8" ht="15.75" thickBot="1" x14ac:dyDescent="0.3">
      <c r="A91" s="46" t="s">
        <v>67</v>
      </c>
      <c r="B91" s="47">
        <v>24</v>
      </c>
      <c r="C91" s="54"/>
      <c r="D91" s="55"/>
      <c r="E91" s="54">
        <v>-602995</v>
      </c>
      <c r="F91" s="46">
        <v>-836620</v>
      </c>
    </row>
    <row r="92" spans="1:8" ht="15.75" thickBot="1" x14ac:dyDescent="0.3">
      <c r="A92" s="56" t="s">
        <v>68</v>
      </c>
      <c r="B92" s="38"/>
      <c r="C92" s="54"/>
      <c r="D92" s="55"/>
      <c r="E92" s="54">
        <v>1778637</v>
      </c>
      <c r="F92" s="46">
        <v>3219562</v>
      </c>
      <c r="G92" s="1">
        <f>SUM(E89:E91)-OLE_LINK8</f>
        <v>0</v>
      </c>
      <c r="H92" s="1">
        <f>SUM(F89:F91)-OLE_LINK15</f>
        <v>0</v>
      </c>
    </row>
    <row r="93" spans="1:8" ht="15.75" thickBot="1" x14ac:dyDescent="0.3">
      <c r="A93" s="57" t="s">
        <v>69</v>
      </c>
      <c r="B93" s="58"/>
      <c r="C93" s="57"/>
      <c r="D93" s="59"/>
      <c r="E93" s="57">
        <v>1778637</v>
      </c>
      <c r="F93" s="60">
        <v>3219562</v>
      </c>
    </row>
    <row r="94" spans="1:8" ht="15.75" thickTop="1" x14ac:dyDescent="0.25"/>
    <row r="96" spans="1:8" x14ac:dyDescent="0.25">
      <c r="A96" s="98"/>
      <c r="B96" s="99"/>
      <c r="C96" s="101" t="s">
        <v>53</v>
      </c>
      <c r="D96" s="101"/>
    </row>
    <row r="97" spans="1:6" ht="16.5" thickBot="1" x14ac:dyDescent="0.3">
      <c r="A97" s="98"/>
      <c r="B97" s="100"/>
      <c r="C97" s="102" t="s">
        <v>70</v>
      </c>
      <c r="D97" s="102"/>
    </row>
    <row r="98" spans="1:6" ht="15.75" thickBot="1" x14ac:dyDescent="0.3">
      <c r="A98" s="61" t="s">
        <v>0</v>
      </c>
      <c r="B98" s="62" t="s">
        <v>120</v>
      </c>
      <c r="C98" s="63" t="s">
        <v>2</v>
      </c>
      <c r="D98" s="64" t="s">
        <v>5</v>
      </c>
    </row>
    <row r="99" spans="1:6" x14ac:dyDescent="0.25">
      <c r="A99" s="65" t="s">
        <v>7</v>
      </c>
      <c r="B99" s="66"/>
      <c r="C99" s="67"/>
      <c r="D99" s="68"/>
    </row>
    <row r="100" spans="1:6" x14ac:dyDescent="0.25">
      <c r="A100" s="67" t="s">
        <v>71</v>
      </c>
      <c r="B100" s="69"/>
      <c r="C100" s="67"/>
      <c r="D100" s="68"/>
    </row>
    <row r="101" spans="1:6" x14ac:dyDescent="0.25">
      <c r="A101" s="68" t="s">
        <v>72</v>
      </c>
      <c r="B101" s="69"/>
      <c r="C101" s="67">
        <v>190208212</v>
      </c>
      <c r="D101" s="68">
        <v>205358105</v>
      </c>
    </row>
    <row r="102" spans="1:6" x14ac:dyDescent="0.25">
      <c r="A102" s="68" t="s">
        <v>73</v>
      </c>
      <c r="B102" s="69"/>
      <c r="C102" s="67">
        <v>-153401476</v>
      </c>
      <c r="D102" s="68">
        <v>-185765757</v>
      </c>
    </row>
    <row r="103" spans="1:6" x14ac:dyDescent="0.25">
      <c r="A103" s="68" t="s">
        <v>74</v>
      </c>
      <c r="B103" s="69"/>
      <c r="C103" s="67">
        <v>-3770717</v>
      </c>
      <c r="D103" s="68">
        <v>-3708065</v>
      </c>
    </row>
    <row r="104" spans="1:6" x14ac:dyDescent="0.25">
      <c r="A104" s="68" t="s">
        <v>75</v>
      </c>
      <c r="B104" s="69"/>
      <c r="C104" s="67">
        <v>-8267376</v>
      </c>
      <c r="D104" s="68">
        <v>-4557927</v>
      </c>
    </row>
    <row r="105" spans="1:6" x14ac:dyDescent="0.25">
      <c r="A105" s="68" t="s">
        <v>76</v>
      </c>
      <c r="B105" s="69"/>
      <c r="C105" s="67">
        <v>-1741194</v>
      </c>
      <c r="D105" s="68">
        <v>-1328685</v>
      </c>
    </row>
    <row r="106" spans="1:6" x14ac:dyDescent="0.25">
      <c r="A106" s="68" t="s">
        <v>77</v>
      </c>
      <c r="B106" s="69" t="s">
        <v>78</v>
      </c>
      <c r="C106" s="67">
        <v>-6324426</v>
      </c>
      <c r="D106" s="68">
        <v>-7301202</v>
      </c>
    </row>
    <row r="107" spans="1:6" x14ac:dyDescent="0.25">
      <c r="A107" s="68" t="s">
        <v>79</v>
      </c>
      <c r="B107" s="69"/>
      <c r="C107" s="67">
        <v>1687346</v>
      </c>
      <c r="D107" s="68">
        <v>1183485</v>
      </c>
    </row>
    <row r="108" spans="1:6" ht="15.75" thickBot="1" x14ac:dyDescent="0.3">
      <c r="A108" s="68" t="s">
        <v>80</v>
      </c>
      <c r="B108" s="69"/>
      <c r="C108" s="67">
        <v>104</v>
      </c>
      <c r="D108" s="68">
        <v>1831</v>
      </c>
    </row>
    <row r="109" spans="1:6" ht="15.75" thickBot="1" x14ac:dyDescent="0.3">
      <c r="A109" s="70" t="s">
        <v>81</v>
      </c>
      <c r="B109" s="71"/>
      <c r="C109" s="72">
        <v>18390473</v>
      </c>
      <c r="D109" s="73">
        <v>3881785</v>
      </c>
      <c r="E109" s="1">
        <f>SUM(C101:C108)-C109</f>
        <v>0</v>
      </c>
      <c r="F109" s="1">
        <f>SUM(D101:D108)-D109</f>
        <v>0</v>
      </c>
    </row>
    <row r="110" spans="1:6" x14ac:dyDescent="0.25">
      <c r="A110" s="68" t="s">
        <v>7</v>
      </c>
      <c r="B110" s="69"/>
      <c r="C110" s="67"/>
      <c r="D110" s="68"/>
    </row>
    <row r="111" spans="1:6" x14ac:dyDescent="0.25">
      <c r="A111" s="67" t="s">
        <v>82</v>
      </c>
      <c r="B111" s="69"/>
      <c r="C111" s="67"/>
      <c r="D111" s="68"/>
    </row>
    <row r="112" spans="1:6" x14ac:dyDescent="0.25">
      <c r="A112" s="68" t="s">
        <v>83</v>
      </c>
      <c r="B112" s="69"/>
      <c r="C112" s="67">
        <v>-318899</v>
      </c>
      <c r="D112" s="68">
        <v>0</v>
      </c>
    </row>
    <row r="113" spans="1:6" x14ac:dyDescent="0.25">
      <c r="A113" s="68" t="s">
        <v>85</v>
      </c>
      <c r="B113" s="69"/>
      <c r="C113" s="67">
        <v>112807</v>
      </c>
      <c r="D113" s="68">
        <v>193295</v>
      </c>
    </row>
    <row r="114" spans="1:6" x14ac:dyDescent="0.25">
      <c r="A114" s="68" t="s">
        <v>86</v>
      </c>
      <c r="B114" s="69"/>
      <c r="C114" s="67">
        <v>-6215042</v>
      </c>
      <c r="D114" s="68">
        <v>-5172863</v>
      </c>
    </row>
    <row r="115" spans="1:6" x14ac:dyDescent="0.25">
      <c r="A115" s="68" t="s">
        <v>87</v>
      </c>
      <c r="B115" s="69">
        <v>4</v>
      </c>
      <c r="C115" s="67">
        <v>11836735</v>
      </c>
      <c r="D115" s="68">
        <v>0</v>
      </c>
    </row>
    <row r="116" spans="1:6" x14ac:dyDescent="0.25">
      <c r="A116" s="68" t="s">
        <v>88</v>
      </c>
      <c r="B116" s="69"/>
      <c r="C116" s="67">
        <v>1115</v>
      </c>
      <c r="D116" s="68">
        <v>5275</v>
      </c>
    </row>
    <row r="117" spans="1:6" x14ac:dyDescent="0.25">
      <c r="A117" s="68" t="s">
        <v>89</v>
      </c>
      <c r="B117" s="69"/>
      <c r="C117" s="67">
        <v>37329</v>
      </c>
      <c r="D117" s="68">
        <v>22812</v>
      </c>
    </row>
    <row r="118" spans="1:6" ht="15.75" thickBot="1" x14ac:dyDescent="0.3">
      <c r="A118" s="68" t="s">
        <v>90</v>
      </c>
      <c r="B118" s="69"/>
      <c r="C118" s="67">
        <v>189</v>
      </c>
      <c r="D118" s="68">
        <v>190</v>
      </c>
    </row>
    <row r="119" spans="1:6" ht="24.75" thickBot="1" x14ac:dyDescent="0.3">
      <c r="A119" s="70" t="s">
        <v>91</v>
      </c>
      <c r="B119" s="71"/>
      <c r="C119" s="72">
        <v>5454234</v>
      </c>
      <c r="D119" s="73">
        <v>-4951291</v>
      </c>
      <c r="E119" s="1">
        <f>SUM(C112:C118)-C119</f>
        <v>0</v>
      </c>
      <c r="F119" s="1">
        <f>SUM(D112:D118)-D119</f>
        <v>0</v>
      </c>
    </row>
    <row r="120" spans="1:6" x14ac:dyDescent="0.25">
      <c r="A120" s="67" t="s">
        <v>7</v>
      </c>
      <c r="B120" s="69"/>
      <c r="C120" s="67"/>
      <c r="D120" s="68"/>
    </row>
    <row r="121" spans="1:6" x14ac:dyDescent="0.25">
      <c r="A121" s="67" t="s">
        <v>92</v>
      </c>
      <c r="B121" s="69"/>
      <c r="C121" s="67"/>
      <c r="D121" s="68"/>
    </row>
    <row r="122" spans="1:6" x14ac:dyDescent="0.25">
      <c r="A122" s="68" t="s">
        <v>93</v>
      </c>
      <c r="B122" s="69"/>
      <c r="C122" s="67">
        <v>2800508</v>
      </c>
      <c r="D122" s="68">
        <v>17393640</v>
      </c>
    </row>
    <row r="123" spans="1:6" x14ac:dyDescent="0.25">
      <c r="A123" s="68" t="s">
        <v>94</v>
      </c>
      <c r="B123" s="69">
        <v>12</v>
      </c>
      <c r="C123" s="67">
        <v>-7727791</v>
      </c>
      <c r="D123" s="68">
        <v>-5106030</v>
      </c>
    </row>
    <row r="124" spans="1:6" x14ac:dyDescent="0.25">
      <c r="A124" s="68" t="s">
        <v>95</v>
      </c>
      <c r="B124" s="69">
        <v>11</v>
      </c>
      <c r="C124" s="67">
        <v>-11836735</v>
      </c>
      <c r="D124" s="68">
        <v>-5174799</v>
      </c>
    </row>
    <row r="125" spans="1:6" x14ac:dyDescent="0.25">
      <c r="A125" s="68" t="s">
        <v>96</v>
      </c>
      <c r="B125" s="69"/>
      <c r="C125" s="67">
        <v>0</v>
      </c>
      <c r="D125" s="68">
        <v>-91608</v>
      </c>
    </row>
    <row r="126" spans="1:6" ht="15.75" thickBot="1" x14ac:dyDescent="0.3">
      <c r="A126" s="68" t="s">
        <v>97</v>
      </c>
      <c r="B126" s="69"/>
      <c r="C126" s="67">
        <v>0</v>
      </c>
      <c r="D126" s="68">
        <v>-2490</v>
      </c>
    </row>
    <row r="127" spans="1:6" ht="24.75" thickBot="1" x14ac:dyDescent="0.3">
      <c r="A127" s="70" t="s">
        <v>98</v>
      </c>
      <c r="B127" s="71"/>
      <c r="C127" s="72">
        <v>-16764018</v>
      </c>
      <c r="D127" s="73">
        <v>7018713</v>
      </c>
      <c r="E127" s="1">
        <f>SUM(C122:C126)-C127</f>
        <v>0</v>
      </c>
      <c r="F127" s="1">
        <f>SUM(D122:D126)-D127</f>
        <v>0</v>
      </c>
    </row>
    <row r="128" spans="1:6" x14ac:dyDescent="0.25">
      <c r="A128" s="67" t="s">
        <v>99</v>
      </c>
      <c r="B128" s="69"/>
      <c r="C128" s="67">
        <v>7080689</v>
      </c>
      <c r="D128" s="68">
        <v>5949207</v>
      </c>
      <c r="E128" s="1">
        <f>C127+C119+C109-C128</f>
        <v>0</v>
      </c>
      <c r="F128" s="1">
        <f>D127+D119+D109-D128</f>
        <v>0</v>
      </c>
    </row>
    <row r="129" spans="1:6" x14ac:dyDescent="0.25">
      <c r="A129" s="74" t="s">
        <v>7</v>
      </c>
      <c r="B129" s="69"/>
      <c r="C129" s="67"/>
      <c r="D129" s="68"/>
    </row>
    <row r="130" spans="1:6" ht="24" x14ac:dyDescent="0.25">
      <c r="A130" s="68" t="s">
        <v>100</v>
      </c>
      <c r="B130" s="69"/>
      <c r="C130" s="67">
        <v>-8</v>
      </c>
      <c r="D130" s="68">
        <v>220</v>
      </c>
    </row>
    <row r="131" spans="1:6" ht="15.75" thickBot="1" x14ac:dyDescent="0.3">
      <c r="A131" s="75" t="s">
        <v>101</v>
      </c>
      <c r="B131" s="76"/>
      <c r="C131" s="77">
        <v>23210768</v>
      </c>
      <c r="D131" s="75">
        <v>13616596</v>
      </c>
    </row>
    <row r="132" spans="1:6" ht="15.75" thickBot="1" x14ac:dyDescent="0.3">
      <c r="A132" s="78" t="s">
        <v>102</v>
      </c>
      <c r="B132" s="79"/>
      <c r="C132" s="78">
        <v>30291449</v>
      </c>
      <c r="D132" s="80">
        <v>19566023</v>
      </c>
      <c r="E132" s="1">
        <f>SUM(C128:C131)-C132</f>
        <v>0</v>
      </c>
      <c r="F132" s="1">
        <f>SUM(D128:D131)-D132</f>
        <v>0</v>
      </c>
    </row>
    <row r="133" spans="1:6" ht="15.75" thickTop="1" x14ac:dyDescent="0.25"/>
    <row r="138" spans="1:6" x14ac:dyDescent="0.25">
      <c r="A138" s="103" t="s">
        <v>0</v>
      </c>
      <c r="B138" s="81" t="s">
        <v>103</v>
      </c>
      <c r="C138" s="81" t="s">
        <v>105</v>
      </c>
      <c r="D138" s="81" t="s">
        <v>107</v>
      </c>
    </row>
    <row r="139" spans="1:6" ht="15.75" thickBot="1" x14ac:dyDescent="0.3">
      <c r="A139" s="104"/>
      <c r="B139" s="82" t="s">
        <v>104</v>
      </c>
      <c r="C139" s="82" t="s">
        <v>106</v>
      </c>
      <c r="D139" s="82" t="s">
        <v>104</v>
      </c>
    </row>
    <row r="140" spans="1:6" x14ac:dyDescent="0.25">
      <c r="A140" s="43" t="s">
        <v>7</v>
      </c>
      <c r="B140" s="43"/>
      <c r="C140" s="43"/>
      <c r="D140" s="43"/>
    </row>
    <row r="141" spans="1:6" ht="15.75" thickBot="1" x14ac:dyDescent="0.3">
      <c r="A141" s="56" t="s">
        <v>108</v>
      </c>
      <c r="B141" s="54">
        <v>118146432</v>
      </c>
      <c r="C141" s="54">
        <v>52137264</v>
      </c>
      <c r="D141" s="54">
        <v>170283696</v>
      </c>
      <c r="E141" s="1">
        <f>SUM(B141:C141)-D141</f>
        <v>0</v>
      </c>
    </row>
    <row r="142" spans="1:6" x14ac:dyDescent="0.25">
      <c r="A142" s="43" t="s">
        <v>7</v>
      </c>
      <c r="B142" s="44"/>
      <c r="C142" s="44"/>
      <c r="D142" s="44"/>
      <c r="E142" s="1">
        <f t="shared" ref="E142:E159" si="0">SUM(B142:C142)-D142</f>
        <v>0</v>
      </c>
    </row>
    <row r="143" spans="1:6" ht="15.75" thickBot="1" x14ac:dyDescent="0.3">
      <c r="A143" s="55" t="s">
        <v>109</v>
      </c>
      <c r="B143" s="56" t="s">
        <v>84</v>
      </c>
      <c r="C143" s="54">
        <v>1778637</v>
      </c>
      <c r="D143" s="54">
        <v>1778637</v>
      </c>
      <c r="E143" s="1">
        <f t="shared" si="0"/>
        <v>0</v>
      </c>
    </row>
    <row r="144" spans="1:6" ht="15.75" thickBot="1" x14ac:dyDescent="0.3">
      <c r="A144" s="56" t="s">
        <v>110</v>
      </c>
      <c r="B144" s="56" t="s">
        <v>84</v>
      </c>
      <c r="C144" s="54">
        <v>1778637</v>
      </c>
      <c r="D144" s="54">
        <v>1778637</v>
      </c>
      <c r="E144" s="1">
        <f t="shared" si="0"/>
        <v>0</v>
      </c>
    </row>
    <row r="145" spans="1:5" ht="15.75" thickBot="1" x14ac:dyDescent="0.3">
      <c r="A145" s="41" t="s">
        <v>7</v>
      </c>
      <c r="B145" s="43"/>
      <c r="C145" s="45"/>
      <c r="D145" s="45"/>
      <c r="E145" s="1">
        <f t="shared" si="0"/>
        <v>0</v>
      </c>
    </row>
    <row r="146" spans="1:5" x14ac:dyDescent="0.25">
      <c r="A146" s="50" t="s">
        <v>111</v>
      </c>
      <c r="B146" s="51"/>
      <c r="C146" s="49">
        <v>30294</v>
      </c>
      <c r="D146" s="49">
        <v>30294</v>
      </c>
      <c r="E146" s="1">
        <f t="shared" si="0"/>
        <v>0</v>
      </c>
    </row>
    <row r="147" spans="1:5" ht="15.75" thickBot="1" x14ac:dyDescent="0.3">
      <c r="A147" s="55" t="s">
        <v>112</v>
      </c>
      <c r="B147" s="56" t="s">
        <v>84</v>
      </c>
      <c r="C147" s="54">
        <v>-11836735</v>
      </c>
      <c r="D147" s="54">
        <v>-11836735</v>
      </c>
      <c r="E147" s="1">
        <f t="shared" si="0"/>
        <v>0</v>
      </c>
    </row>
    <row r="148" spans="1:5" ht="15.75" thickBot="1" x14ac:dyDescent="0.3">
      <c r="A148" s="56" t="s">
        <v>113</v>
      </c>
      <c r="B148" s="54">
        <v>118146432</v>
      </c>
      <c r="C148" s="54">
        <v>42109460</v>
      </c>
      <c r="D148" s="54">
        <v>160255892</v>
      </c>
      <c r="E148" s="1">
        <f t="shared" si="0"/>
        <v>0</v>
      </c>
    </row>
    <row r="149" spans="1:5" x14ac:dyDescent="0.25">
      <c r="A149" s="43"/>
      <c r="B149" s="41">
        <f>SUM(B141,B144,B146:B147)-B148</f>
        <v>0</v>
      </c>
      <c r="C149" s="41">
        <f t="shared" ref="C149:D149" si="1">SUM(C141,C144,C146:C147)-C148</f>
        <v>0</v>
      </c>
      <c r="D149" s="41">
        <f t="shared" si="1"/>
        <v>0</v>
      </c>
      <c r="E149" s="1">
        <f t="shared" si="0"/>
        <v>0</v>
      </c>
    </row>
    <row r="150" spans="1:5" x14ac:dyDescent="0.25">
      <c r="A150" s="43" t="s">
        <v>114</v>
      </c>
      <c r="B150" s="44">
        <v>118146432</v>
      </c>
      <c r="C150" s="44">
        <v>40882181</v>
      </c>
      <c r="D150" s="44">
        <v>159028613</v>
      </c>
      <c r="E150" s="1">
        <f t="shared" si="0"/>
        <v>0</v>
      </c>
    </row>
    <row r="151" spans="1:5" ht="15.75" thickBot="1" x14ac:dyDescent="0.3">
      <c r="A151" s="55" t="s">
        <v>115</v>
      </c>
      <c r="B151" s="55" t="s">
        <v>84</v>
      </c>
      <c r="C151" s="46">
        <v>684774</v>
      </c>
      <c r="D151" s="46">
        <v>684774</v>
      </c>
      <c r="E151" s="1">
        <f t="shared" si="0"/>
        <v>0</v>
      </c>
    </row>
    <row r="152" spans="1:5" ht="15.75" thickBot="1" x14ac:dyDescent="0.3">
      <c r="A152" s="56" t="s">
        <v>116</v>
      </c>
      <c r="B152" s="46">
        <v>118146432</v>
      </c>
      <c r="C152" s="46">
        <v>41566955</v>
      </c>
      <c r="D152" s="46">
        <v>159713387</v>
      </c>
      <c r="E152" s="1">
        <f t="shared" si="0"/>
        <v>0</v>
      </c>
    </row>
    <row r="153" spans="1:5" x14ac:dyDescent="0.25">
      <c r="A153" s="43" t="s">
        <v>7</v>
      </c>
      <c r="B153" s="41">
        <f>SUM(B150:B151)-B152</f>
        <v>0</v>
      </c>
      <c r="C153" s="41">
        <f t="shared" ref="C153:D153" si="2">SUM(C150:C151)-C152</f>
        <v>0</v>
      </c>
      <c r="D153" s="41">
        <f t="shared" si="2"/>
        <v>0</v>
      </c>
      <c r="E153" s="1">
        <f t="shared" si="0"/>
        <v>0</v>
      </c>
    </row>
    <row r="154" spans="1:5" ht="15.75" thickBot="1" x14ac:dyDescent="0.3">
      <c r="A154" s="41" t="s">
        <v>109</v>
      </c>
      <c r="B154" s="41" t="s">
        <v>84</v>
      </c>
      <c r="C154" s="44">
        <v>3219562</v>
      </c>
      <c r="D154" s="44">
        <v>3219562</v>
      </c>
      <c r="E154" s="1">
        <f t="shared" si="0"/>
        <v>0</v>
      </c>
    </row>
    <row r="155" spans="1:5" ht="15.75" thickBot="1" x14ac:dyDescent="0.3">
      <c r="A155" s="83" t="s">
        <v>110</v>
      </c>
      <c r="B155" s="84" t="s">
        <v>84</v>
      </c>
      <c r="C155" s="85">
        <v>3219562</v>
      </c>
      <c r="D155" s="85">
        <v>3219562</v>
      </c>
      <c r="E155" s="1">
        <f t="shared" si="0"/>
        <v>0</v>
      </c>
    </row>
    <row r="156" spans="1:5" x14ac:dyDescent="0.25">
      <c r="A156" s="41"/>
      <c r="B156" s="41"/>
      <c r="C156" s="44"/>
      <c r="D156" s="44"/>
      <c r="E156" s="1">
        <f t="shared" si="0"/>
        <v>0</v>
      </c>
    </row>
    <row r="157" spans="1:5" x14ac:dyDescent="0.25">
      <c r="A157" s="41" t="s">
        <v>111</v>
      </c>
      <c r="B157" s="41" t="s">
        <v>117</v>
      </c>
      <c r="C157" s="44">
        <v>3978764</v>
      </c>
      <c r="D157" s="44">
        <v>3978764</v>
      </c>
      <c r="E157" s="1">
        <f t="shared" si="0"/>
        <v>0</v>
      </c>
    </row>
    <row r="158" spans="1:5" ht="15.75" thickBot="1" x14ac:dyDescent="0.3">
      <c r="A158" s="41" t="s">
        <v>118</v>
      </c>
      <c r="B158" s="41" t="s">
        <v>117</v>
      </c>
      <c r="C158" s="44">
        <v>-9749</v>
      </c>
      <c r="D158" s="44">
        <v>-9749</v>
      </c>
      <c r="E158" s="1">
        <f t="shared" si="0"/>
        <v>0</v>
      </c>
    </row>
    <row r="159" spans="1:5" ht="15.75" thickBot="1" x14ac:dyDescent="0.3">
      <c r="A159" s="86" t="s">
        <v>119</v>
      </c>
      <c r="B159" s="87">
        <v>118146432</v>
      </c>
      <c r="C159" s="87">
        <v>48755532</v>
      </c>
      <c r="D159" s="87">
        <v>166901964</v>
      </c>
      <c r="E159" s="1">
        <f t="shared" si="0"/>
        <v>0</v>
      </c>
    </row>
    <row r="160" spans="1:5" ht="15.75" thickTop="1" x14ac:dyDescent="0.25">
      <c r="B160" s="1">
        <f>SUM(B152,B155,B157:B158)-B159</f>
        <v>0</v>
      </c>
      <c r="C160" s="1">
        <f t="shared" ref="C160:D160" si="3">SUM(C152,C155,C157:C158)-C159</f>
        <v>0</v>
      </c>
      <c r="D160" s="1">
        <f t="shared" si="3"/>
        <v>0</v>
      </c>
    </row>
  </sheetData>
  <mergeCells count="15">
    <mergeCell ref="A138:A139"/>
    <mergeCell ref="C71:D73"/>
    <mergeCell ref="E71:F71"/>
    <mergeCell ref="E72:F72"/>
    <mergeCell ref="E73:F73"/>
    <mergeCell ref="A96:A97"/>
    <mergeCell ref="B96:B97"/>
    <mergeCell ref="C96:D96"/>
    <mergeCell ref="C97:D97"/>
    <mergeCell ref="A2:A4"/>
    <mergeCell ref="B2:B4"/>
    <mergeCell ref="A35:A37"/>
    <mergeCell ref="B35:B37"/>
    <mergeCell ref="A71:A73"/>
    <mergeCell ref="B71:B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Лист1</vt:lpstr>
      <vt:lpstr>Лист1!_Hlk112640012</vt:lpstr>
      <vt:lpstr>Лист1!OLE_LINK1</vt:lpstr>
      <vt:lpstr>Лист1!OLE_LINK15</vt:lpstr>
      <vt:lpstr>Лист1!OLE_LINK2</vt:lpstr>
      <vt:lpstr>Лист1!OLE_LINK26</vt:lpstr>
      <vt:lpstr>Лист1!OLE_LINK8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Olshevskiy Alexandr</dc:creator>
  <cp:lastModifiedBy>Olshevskiy Alexandr</cp:lastModifiedBy>
  <cp:lastPrinted>2019-10-24T10:21:32Z</cp:lastPrinted>
  <dcterms:created xsi:type="dcterms:W3CDTF">2019-10-24T05:17:10Z</dcterms:created>
  <dcterms:modified xsi:type="dcterms:W3CDTF">2019-10-24T10:21:34Z</dcterms:modified>
</cp:coreProperties>
</file>