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20" windowHeight="12150"/>
  </bookViews>
  <sheets>
    <sheet name="Баланс" sheetId="1" r:id="rId1"/>
    <sheet name="ОСД" sheetId="2" r:id="rId2"/>
    <sheet name="ДДС" sheetId="3" r:id="rId3"/>
    <sheet name="Капитал" sheetId="4" r:id="rId4"/>
  </sheets>
  <calcPr calcId="144525"/>
</workbook>
</file>

<file path=xl/calcChain.xml><?xml version="1.0" encoding="utf-8"?>
<calcChain xmlns="http://schemas.openxmlformats.org/spreadsheetml/2006/main">
  <c r="C31" i="4" l="1"/>
  <c r="B31" i="4"/>
  <c r="D31" i="4"/>
  <c r="D29" i="4"/>
  <c r="D28" i="4"/>
  <c r="D27" i="4"/>
  <c r="C25" i="4"/>
  <c r="B25" i="4"/>
  <c r="D25" i="4"/>
  <c r="D23" i="4"/>
  <c r="D21" i="4"/>
  <c r="B17" i="4"/>
  <c r="B18" i="4" s="1"/>
  <c r="D15" i="4"/>
  <c r="D14" i="4"/>
  <c r="D13" i="4"/>
  <c r="C11" i="4"/>
  <c r="C17" i="4" s="1"/>
  <c r="C18" i="4" s="1"/>
  <c r="B11" i="4"/>
  <c r="D11" i="4"/>
  <c r="D9" i="4"/>
  <c r="D6" i="4"/>
  <c r="C51" i="3"/>
  <c r="D17" i="4" l="1"/>
  <c r="D18" i="4" l="1"/>
  <c r="C44" i="3"/>
  <c r="C17" i="3"/>
  <c r="C29" i="3" s="1"/>
  <c r="C34" i="3" s="1"/>
  <c r="B57" i="3"/>
  <c r="B51" i="3"/>
  <c r="B44" i="3"/>
  <c r="B17" i="3"/>
  <c r="B29" i="3" s="1"/>
  <c r="B34" i="3" s="1"/>
  <c r="C8" i="2"/>
  <c r="C13" i="2" s="1"/>
  <c r="C18" i="2" s="1"/>
  <c r="C21" i="2" s="1"/>
  <c r="C23" i="2" s="1"/>
  <c r="B8" i="2"/>
  <c r="B13" i="2" s="1"/>
  <c r="B18" i="2" s="1"/>
  <c r="B21" i="2" s="1"/>
  <c r="B23" i="2" s="1"/>
  <c r="C57" i="1"/>
  <c r="B57" i="1"/>
  <c r="C44" i="1"/>
  <c r="B44" i="1"/>
  <c r="C36" i="1"/>
  <c r="B36" i="1"/>
  <c r="C28" i="1"/>
  <c r="B28" i="1"/>
  <c r="C17" i="1"/>
  <c r="B17" i="1"/>
  <c r="C58" i="1" l="1"/>
  <c r="C59" i="1" s="1"/>
  <c r="B58" i="1"/>
  <c r="B59" i="1" s="1"/>
  <c r="B53" i="3"/>
  <c r="B56" i="3" s="1"/>
  <c r="B58" i="3" s="1"/>
  <c r="C53" i="3"/>
  <c r="C56" i="3" s="1"/>
  <c r="B29" i="1"/>
  <c r="B60" i="1" s="1"/>
  <c r="C29" i="1"/>
  <c r="C60" i="1" s="1"/>
</calcChain>
</file>

<file path=xl/sharedStrings.xml><?xml version="1.0" encoding="utf-8"?>
<sst xmlns="http://schemas.openxmlformats.org/spreadsheetml/2006/main" count="157" uniqueCount="124">
  <si>
    <t>31.12.2015 - пересчитано</t>
  </si>
  <si>
    <t>Активы</t>
  </si>
  <si>
    <t>Долгосрочные активы</t>
  </si>
  <si>
    <t>Основные средства</t>
  </si>
  <si>
    <t>Инвестиционная недвижимость</t>
  </si>
  <si>
    <t>Нематериальные активы</t>
  </si>
  <si>
    <t>Авансы выданные (долгосрочные)</t>
  </si>
  <si>
    <t>Отложенные налоговые активы по корпоративному подоходному налогу</t>
  </si>
  <si>
    <t>Прочая долгосрочная дебиторская задолженность</t>
  </si>
  <si>
    <t>Долгосрочные банковские вклады</t>
  </si>
  <si>
    <t>Денежные средства, ограниченные в использовании</t>
  </si>
  <si>
    <t>Долгосрочная часть НДС к возмещению</t>
  </si>
  <si>
    <t>Беспроцентные займы, выданные связанным сторонам</t>
  </si>
  <si>
    <t>Текущие активы</t>
  </si>
  <si>
    <t>Товарно-материальные запасы</t>
  </si>
  <si>
    <t>Торговая дебиторская задолженность</t>
  </si>
  <si>
    <t>Авансы выданные</t>
  </si>
  <si>
    <t>Налоги к возмещению</t>
  </si>
  <si>
    <t>Предоплата по корпоративному подоходному налогу</t>
  </si>
  <si>
    <t>Прочие текущие активы</t>
  </si>
  <si>
    <t>Краткосрочные банковские вклады</t>
  </si>
  <si>
    <t>Денежные средства и их эквиваленты</t>
  </si>
  <si>
    <t>Итого активов</t>
  </si>
  <si>
    <t>Капитал и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</si>
  <si>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</si>
  <si>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</si>
  <si>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</si>
  <si>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</si>
  <si>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Долгосрочные обязательства</t>
  </si>
  <si>
    <t>Процентные займы и привлеченные средства - долгосрочные</t>
  </si>
  <si>
    <t>Выпущенные долговые ценные бумаги</t>
  </si>
  <si>
    <t>Резерв по ликвидации газопровода и восстановлению участка</t>
  </si>
  <si>
    <t>Обязательства по отсроченному подоходному налогу</t>
  </si>
  <si>
    <t>Отсроченные доходы - долгосрочные</t>
  </si>
  <si>
    <t>Текущие обязательства</t>
  </si>
  <si>
    <t>Процентные займы и привлеченные средства</t>
  </si>
  <si>
    <t>Торговая кредиторская задолженность</t>
  </si>
  <si>
    <t>Оценочные  обязательства</t>
  </si>
  <si>
    <t>Налоги к уплате</t>
  </si>
  <si>
    <t>Авансы полученные</t>
  </si>
  <si>
    <t>Вознаграждения к выплате по долговым ценным бумагам</t>
  </si>
  <si>
    <t>Отсроченные доходы</t>
  </si>
  <si>
    <t>Беспроцентный заем от материнской компании</t>
  </si>
  <si>
    <t>Дивиденды к выплате по простым акциям</t>
  </si>
  <si>
    <t>Прочие текущие обязательства</t>
  </si>
  <si>
    <t>Итого обязательства</t>
  </si>
  <si>
    <t>Итого капитал и обязательства</t>
  </si>
  <si>
    <t xml:space="preserve">Промежуточный отчёт о финансовом положении </t>
  </si>
  <si>
    <t>АО «КазТрансГаз Аймак»</t>
  </si>
  <si>
    <t>6 месяцев 2016</t>
  </si>
  <si>
    <t>6 месяцев 2015</t>
  </si>
  <si>
    <t>Доходы</t>
  </si>
  <si>
    <t>Себестоимость реализации</t>
  </si>
  <si>
    <t>Валовая прибыль</t>
  </si>
  <si>
    <t xml:space="preserve"> </t>
  </si>
  <si>
    <t>Общие и административные расходы</t>
  </si>
  <si>
    <t>Прочие операционные доходы</t>
  </si>
  <si>
    <t>Прочие операционные расходы</t>
  </si>
  <si>
    <t>Положительная/(отрицательная) курсовая разница, нетто</t>
  </si>
  <si>
    <t>Финансовые доходы</t>
  </si>
  <si>
    <t>Финансовые затраты</t>
  </si>
  <si>
    <t>Расходы по подоходному налогу</t>
  </si>
  <si>
    <t>Чистая прибыль за год</t>
  </si>
  <si>
    <t>Итого совокупный доход за год, за вычетом подоходного налога</t>
  </si>
  <si>
    <t>Прибыль от операционной деятельности</t>
  </si>
  <si>
    <t>Прибыль до подоходного налога</t>
  </si>
  <si>
    <t>Промежуточный отчет о совокупном доходе</t>
  </si>
  <si>
    <r>
      <t>Главный бухгалтер         Джолдасбаев Д.</t>
    </r>
    <r>
      <rPr>
        <sz val="10"/>
        <color indexed="8"/>
        <rFont val="Times New Roman"/>
        <family val="1"/>
        <charset val="204"/>
      </rPr>
      <t xml:space="preserve">                           ___________________</t>
    </r>
  </si>
  <si>
    <t>                                      (фамилия, имя, отчество)             (подпись)</t>
  </si>
  <si>
    <t>Место печати</t>
  </si>
  <si>
    <t>Неденежные корректировки для сверки прибыли до налогообложения с чистыми денежными потоками:</t>
  </si>
  <si>
    <t>Износ и амортизация</t>
  </si>
  <si>
    <t>Финансовые затраты/(доходы), нетто</t>
  </si>
  <si>
    <t>Начисление резерва по сомнительной дебиторской задолженности, на обесценение авансов выданных и прочих текущих активов</t>
  </si>
  <si>
    <t>Убыток/(доход) от выбытия основных средств и нематериальных активов, нетто</t>
  </si>
  <si>
    <t>Нереализованная положительная курсовая разница</t>
  </si>
  <si>
    <t>Амортизация отсроченных доходов</t>
  </si>
  <si>
    <t>Изменение в оценочных обязательствах по заёмному газу</t>
  </si>
  <si>
    <t>Начисление резерва по неиспользованным отпускам и премиям сотрудникам</t>
  </si>
  <si>
    <t>Резерв/(сторно резерва) по устаревшим неликвидным запасам</t>
  </si>
  <si>
    <t>Денежные потоки от операционной деятельности до изменений в оборотном капитале</t>
  </si>
  <si>
    <t>(Увеличение)/уменьшение в операционных активах:</t>
  </si>
  <si>
    <t>Запасы</t>
  </si>
  <si>
    <t>Увеличение/(уменьшение) в операционных обязательствах:</t>
  </si>
  <si>
    <t>Торговая кредиторская задолженность и оценочные обязательства</t>
  </si>
  <si>
    <t>Проценты уплаченные</t>
  </si>
  <si>
    <t>Подоходный налог уплаченный</t>
  </si>
  <si>
    <t>Проценты полученные</t>
  </si>
  <si>
    <t>Чистые денежные (оттоки)/потоки от операционной деятельности</t>
  </si>
  <si>
    <t>Денежные потоки от инвестиционной деятельности:</t>
  </si>
  <si>
    <t>Приобретение нематериальных активов</t>
  </si>
  <si>
    <t>(Размещение)/Снятие депозитов, нетто</t>
  </si>
  <si>
    <t>(Размещение)/Снятие денежных средств, ограниченных в использовании, нетто</t>
  </si>
  <si>
    <t>Приобретение основных средств</t>
  </si>
  <si>
    <t>Авансы, выданные за долгосрочные активы</t>
  </si>
  <si>
    <t>Поступление от продажи основных средств</t>
  </si>
  <si>
    <t>Поступления по беспроцентным займам, выданным связанным сторонам</t>
  </si>
  <si>
    <t>Чистые денежные потоки, использованные в инвестиционной деятельности</t>
  </si>
  <si>
    <t>Денежные потоки от финансовой деятельности:</t>
  </si>
  <si>
    <t>Поступления по займам</t>
  </si>
  <si>
    <t>Погашение займов</t>
  </si>
  <si>
    <t>Возврат беспроцентного займа от материнской компании</t>
  </si>
  <si>
    <t>Взнос со стороны акционера</t>
  </si>
  <si>
    <t>Чистые денежные потоки от/(использованные в) финансовой деятельности</t>
  </si>
  <si>
    <t>Чистое изменение в денежных средствах и их эквивалентах</t>
  </si>
  <si>
    <t>Чистая курсовая разница</t>
  </si>
  <si>
    <t>Денежные средства и их эквиваленты на начало периода</t>
  </si>
  <si>
    <t>Денежные средства и их эквиваленты на конец периода</t>
  </si>
  <si>
    <t>Промежуточный отчет о движении денежных средств</t>
  </si>
  <si>
    <t>Поступление денежных средств от операционной деятельности</t>
  </si>
  <si>
    <t>Жилищная компенсация сотрудников</t>
  </si>
  <si>
    <t>Возврат долгосрочных авансов полученных</t>
  </si>
  <si>
    <t>Итого</t>
  </si>
  <si>
    <t>На 31 декабря 2015 года</t>
  </si>
  <si>
    <t>Чистая прибыль за период</t>
  </si>
  <si>
    <t>Итого совокупный доход за период</t>
  </si>
  <si>
    <t>Выплата дивидендов</t>
  </si>
  <si>
    <t>Выпуск акций</t>
  </si>
  <si>
    <t>На 30 июня 2016 года</t>
  </si>
  <si>
    <t>На 31 декабря 2014 года</t>
  </si>
  <si>
    <t>На 30 июня 2015 года</t>
  </si>
  <si>
    <t>Промежуточный отчет об изменениях в капитале</t>
  </si>
  <si>
    <t>Базовая и разводненная прибыль на акцию</t>
  </si>
  <si>
    <t>Балансовая стоимость акции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</si>
</sst>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(* #,##0.00_);_(* \(#,##0.00\);_(* &quot;-&quot;??_);_(@_)"/>
    <numFmt numFmtId="165" formatCode="_(* #,##0_);_(* \(#,##0\);_(* &quot;-&quot;_);_(@_)"/>
    <numFmt numFmtId="166" formatCode="_(* #,##0_);_(* \(#,##0\);_(* &quot;-&quot;??_);_(@_)"/>
    <numFmt numFmtId="167" formatCode="_-* #,##0.000_р_._-;\-* #,##0.00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</font>
    <font>
      <i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</cellStyleXfs>
  <cellXfs count="99">
    <xf numFmtId="0" fontId="0" fillId="0" borderId="0" xfId="0"/>
    <xf numFmtId="14" fontId="4" fillId="0" borderId="1" xfId="1" applyNumberFormat="1" applyFont="1" applyFill="1" applyBorder="1" applyAlignment="1">
      <alignment horizontal="right" vertical="center"/>
    </xf>
    <xf numFmtId="165" fontId="4" fillId="0" borderId="0" xfId="1" applyNumberFormat="1" applyFont="1" applyAlignment="1">
      <alignment vertical="center"/>
    </xf>
    <xf numFmtId="165" fontId="5" fillId="0" borderId="0" xfId="1" applyNumberFormat="1" applyFont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9" fillId="0" borderId="0" xfId="1" applyNumberFormat="1" applyFont="1" applyAlignment="1">
      <alignment vertical="center"/>
    </xf>
    <xf numFmtId="165" fontId="4" fillId="0" borderId="3" xfId="1" applyNumberFormat="1" applyFont="1" applyBorder="1" applyAlignment="1">
      <alignment vertical="center"/>
    </xf>
    <xf numFmtId="165" fontId="5" fillId="0" borderId="3" xfId="1" applyNumberFormat="1" applyFont="1" applyBorder="1" applyAlignment="1">
      <alignment vertical="center"/>
    </xf>
    <xf numFmtId="165" fontId="8" fillId="0" borderId="4" xfId="1" applyNumberFormat="1" applyFont="1" applyBorder="1" applyAlignment="1">
      <alignment horizontal="right" vertical="center"/>
    </xf>
    <xf numFmtId="165" fontId="8" fillId="0" borderId="0" xfId="1" applyNumberFormat="1" applyFont="1" applyAlignment="1"/>
    <xf numFmtId="165" fontId="5" fillId="0" borderId="1" xfId="1" applyNumberFormat="1" applyFont="1" applyBorder="1" applyAlignment="1">
      <alignment vertical="center"/>
    </xf>
    <xf numFmtId="165" fontId="4" fillId="0" borderId="1" xfId="1" applyNumberFormat="1" applyFont="1" applyBorder="1" applyAlignment="1">
      <alignment vertical="center"/>
    </xf>
    <xf numFmtId="165" fontId="3" fillId="0" borderId="1" xfId="1" applyNumberFormat="1" applyFont="1" applyFill="1" applyBorder="1" applyAlignment="1">
      <alignment vertical="center"/>
    </xf>
    <xf numFmtId="14" fontId="5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165" fontId="4" fillId="0" borderId="0" xfId="1" applyNumberFormat="1" applyFont="1" applyFill="1" applyAlignment="1">
      <alignment vertical="center"/>
    </xf>
    <xf numFmtId="165" fontId="4" fillId="0" borderId="0" xfId="1" applyNumberFormat="1" applyFont="1" applyFill="1" applyAlignment="1">
      <alignment horizontal="left" vertical="center"/>
    </xf>
    <xf numFmtId="165" fontId="5" fillId="0" borderId="0" xfId="1" applyNumberFormat="1" applyFont="1" applyFill="1" applyAlignment="1">
      <alignment horizontal="right" vertical="center"/>
    </xf>
    <xf numFmtId="165" fontId="5" fillId="0" borderId="0" xfId="1" applyNumberFormat="1" applyFont="1" applyFill="1" applyAlignment="1">
      <alignment vertical="center"/>
    </xf>
    <xf numFmtId="165" fontId="6" fillId="0" borderId="0" xfId="1" applyNumberFormat="1" applyFont="1" applyFill="1" applyAlignment="1">
      <alignment vertical="center"/>
    </xf>
    <xf numFmtId="165" fontId="7" fillId="0" borderId="0" xfId="1" applyNumberFormat="1" applyFont="1" applyFill="1" applyAlignment="1">
      <alignment vertical="center"/>
    </xf>
    <xf numFmtId="165" fontId="5" fillId="0" borderId="2" xfId="1" applyNumberFormat="1" applyFont="1" applyFill="1" applyBorder="1" applyAlignment="1">
      <alignment vertical="center"/>
    </xf>
    <xf numFmtId="165" fontId="4" fillId="0" borderId="2" xfId="1" applyNumberFormat="1" applyFont="1" applyFill="1" applyBorder="1" applyAlignment="1">
      <alignment vertical="center"/>
    </xf>
    <xf numFmtId="165" fontId="8" fillId="0" borderId="0" xfId="1" applyNumberFormat="1" applyFont="1" applyFill="1" applyAlignment="1">
      <alignment vertical="center"/>
    </xf>
    <xf numFmtId="165" fontId="8" fillId="0" borderId="0" xfId="1" applyNumberFormat="1" applyFont="1" applyFill="1" applyBorder="1" applyAlignment="1">
      <alignment vertical="center"/>
    </xf>
    <xf numFmtId="165" fontId="9" fillId="0" borderId="0" xfId="1" applyNumberFormat="1" applyFont="1" applyFill="1" applyAlignment="1">
      <alignment vertical="center"/>
    </xf>
    <xf numFmtId="165" fontId="4" fillId="0" borderId="3" xfId="1" applyNumberFormat="1" applyFont="1" applyFill="1" applyBorder="1" applyAlignment="1">
      <alignment vertical="center"/>
    </xf>
    <xf numFmtId="165" fontId="5" fillId="0" borderId="3" xfId="1" applyNumberFormat="1" applyFont="1" applyFill="1" applyBorder="1" applyAlignment="1">
      <alignment vertical="center"/>
    </xf>
    <xf numFmtId="165" fontId="10" fillId="0" borderId="0" xfId="1" applyNumberFormat="1" applyFont="1" applyFill="1" applyAlignment="1">
      <alignment vertical="center"/>
    </xf>
    <xf numFmtId="165" fontId="8" fillId="0" borderId="0" xfId="1" applyNumberFormat="1" applyFont="1" applyFill="1" applyAlignment="1"/>
    <xf numFmtId="165" fontId="11" fillId="0" borderId="0" xfId="1" applyNumberFormat="1" applyFont="1" applyFill="1" applyAlignment="1">
      <alignment vertical="center"/>
    </xf>
    <xf numFmtId="165" fontId="5" fillId="0" borderId="1" xfId="1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vertical="center"/>
    </xf>
    <xf numFmtId="165" fontId="8" fillId="0" borderId="4" xfId="1" applyNumberFormat="1" applyFont="1" applyFill="1" applyBorder="1" applyAlignment="1">
      <alignment vertical="center"/>
    </xf>
    <xf numFmtId="0" fontId="2" fillId="0" borderId="0" xfId="0" applyFont="1" applyFill="1"/>
    <xf numFmtId="165" fontId="4" fillId="0" borderId="1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5" fontId="9" fillId="0" borderId="0" xfId="1" applyNumberFormat="1" applyFont="1" applyBorder="1" applyAlignment="1">
      <alignment vertical="center"/>
    </xf>
    <xf numFmtId="165" fontId="4" fillId="0" borderId="4" xfId="1" applyNumberFormat="1" applyFont="1" applyBorder="1" applyAlignment="1">
      <alignment vertical="center"/>
    </xf>
    <xf numFmtId="165" fontId="5" fillId="0" borderId="4" xfId="1" applyNumberFormat="1" applyFont="1" applyBorder="1" applyAlignment="1">
      <alignment vertical="center"/>
    </xf>
    <xf numFmtId="165" fontId="11" fillId="0" borderId="4" xfId="1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165" fontId="5" fillId="0" borderId="4" xfId="1" applyNumberFormat="1" applyFont="1" applyFill="1" applyBorder="1" applyAlignment="1">
      <alignment vertical="center"/>
    </xf>
    <xf numFmtId="165" fontId="9" fillId="0" borderId="1" xfId="1" applyNumberFormat="1" applyFont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3" fontId="12" fillId="0" borderId="0" xfId="0" applyNumberFormat="1" applyFont="1" applyFill="1"/>
    <xf numFmtId="3" fontId="14" fillId="0" borderId="0" xfId="0" applyNumberFormat="1" applyFont="1" applyFill="1"/>
    <xf numFmtId="0" fontId="14" fillId="0" borderId="0" xfId="0" applyFont="1" applyFill="1"/>
    <xf numFmtId="0" fontId="5" fillId="0" borderId="0" xfId="2" applyFont="1" applyFill="1" applyAlignment="1">
      <alignment vertical="center"/>
    </xf>
    <xf numFmtId="3" fontId="4" fillId="0" borderId="0" xfId="2" applyNumberFormat="1" applyFont="1" applyFill="1" applyAlignment="1">
      <alignment vertical="center"/>
    </xf>
    <xf numFmtId="0" fontId="4" fillId="0" borderId="0" xfId="2" applyFont="1" applyFill="1" applyAlignment="1">
      <alignment vertical="center"/>
    </xf>
    <xf numFmtId="166" fontId="4" fillId="0" borderId="0" xfId="3" applyNumberFormat="1" applyFont="1" applyFill="1" applyAlignment="1">
      <alignment vertical="center"/>
    </xf>
    <xf numFmtId="0" fontId="5" fillId="0" borderId="0" xfId="2" applyFont="1" applyFill="1" applyAlignment="1">
      <alignment vertical="center" wrapText="1"/>
    </xf>
    <xf numFmtId="0" fontId="5" fillId="0" borderId="1" xfId="2" applyFont="1" applyFill="1" applyBorder="1" applyAlignment="1">
      <alignment vertical="center"/>
    </xf>
    <xf numFmtId="166" fontId="4" fillId="0" borderId="1" xfId="3" applyNumberFormat="1" applyFont="1" applyFill="1" applyBorder="1" applyAlignment="1">
      <alignment vertical="center"/>
    </xf>
    <xf numFmtId="3" fontId="4" fillId="0" borderId="2" xfId="2" applyNumberFormat="1" applyFont="1" applyFill="1" applyBorder="1" applyAlignment="1">
      <alignment vertical="center"/>
    </xf>
    <xf numFmtId="166" fontId="4" fillId="0" borderId="0" xfId="3" applyNumberFormat="1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166" fontId="4" fillId="0" borderId="2" xfId="3" applyNumberFormat="1" applyFont="1" applyFill="1" applyBorder="1" applyAlignment="1">
      <alignment vertical="center"/>
    </xf>
    <xf numFmtId="164" fontId="4" fillId="0" borderId="0" xfId="2" applyNumberFormat="1" applyFont="1" applyFill="1" applyAlignment="1">
      <alignment vertical="center"/>
    </xf>
    <xf numFmtId="166" fontId="4" fillId="0" borderId="3" xfId="3" applyNumberFormat="1" applyFont="1" applyFill="1" applyBorder="1" applyAlignment="1">
      <alignment vertical="center"/>
    </xf>
    <xf numFmtId="166" fontId="16" fillId="0" borderId="0" xfId="3" applyNumberFormat="1" applyFont="1" applyFill="1" applyAlignment="1"/>
    <xf numFmtId="0" fontId="4" fillId="0" borderId="0" xfId="2" applyFont="1" applyFill="1" applyAlignment="1">
      <alignment vertical="center" wrapText="1"/>
    </xf>
    <xf numFmtId="0" fontId="5" fillId="0" borderId="1" xfId="2" applyFont="1" applyFill="1" applyBorder="1" applyAlignment="1">
      <alignment vertical="center" wrapText="1"/>
    </xf>
    <xf numFmtId="0" fontId="4" fillId="0" borderId="2" xfId="2" applyFont="1" applyFill="1" applyBorder="1" applyAlignment="1">
      <alignment vertical="center" wrapText="1"/>
    </xf>
    <xf numFmtId="0" fontId="3" fillId="0" borderId="0" xfId="2" applyFont="1" applyFill="1" applyAlignment="1">
      <alignment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3" xfId="2" applyFont="1" applyFill="1" applyBorder="1" applyAlignment="1">
      <alignment vertical="center" wrapText="1"/>
    </xf>
    <xf numFmtId="0" fontId="5" fillId="0" borderId="0" xfId="2" applyFont="1" applyFill="1" applyAlignment="1">
      <alignment wrapText="1"/>
    </xf>
    <xf numFmtId="166" fontId="5" fillId="0" borderId="0" xfId="2" applyNumberFormat="1" applyFont="1" applyFill="1" applyAlignment="1">
      <alignment wrapText="1"/>
    </xf>
    <xf numFmtId="0" fontId="2" fillId="0" borderId="0" xfId="0" applyFont="1"/>
    <xf numFmtId="0" fontId="0" fillId="0" borderId="0" xfId="0" applyFill="1" applyAlignment="1">
      <alignment wrapText="1"/>
    </xf>
    <xf numFmtId="0" fontId="0" fillId="0" borderId="0" xfId="0" applyFont="1" applyFill="1"/>
    <xf numFmtId="3" fontId="5" fillId="0" borderId="0" xfId="2" applyNumberFormat="1" applyFont="1" applyFill="1" applyAlignment="1">
      <alignment vertical="center"/>
    </xf>
    <xf numFmtId="166" fontId="5" fillId="0" borderId="0" xfId="3" applyNumberFormat="1" applyFont="1" applyFill="1" applyAlignment="1">
      <alignment vertical="center"/>
    </xf>
    <xf numFmtId="166" fontId="5" fillId="0" borderId="1" xfId="3" applyNumberFormat="1" applyFont="1" applyFill="1" applyBorder="1" applyAlignment="1">
      <alignment vertical="center"/>
    </xf>
    <xf numFmtId="3" fontId="5" fillId="0" borderId="2" xfId="2" applyNumberFormat="1" applyFont="1" applyFill="1" applyBorder="1" applyAlignment="1">
      <alignment vertical="center"/>
    </xf>
    <xf numFmtId="166" fontId="5" fillId="0" borderId="0" xfId="3" applyNumberFormat="1" applyFont="1" applyFill="1" applyBorder="1" applyAlignment="1">
      <alignment vertical="center"/>
    </xf>
    <xf numFmtId="166" fontId="5" fillId="0" borderId="2" xfId="3" applyNumberFormat="1" applyFont="1" applyFill="1" applyBorder="1" applyAlignment="1">
      <alignment vertical="center"/>
    </xf>
    <xf numFmtId="164" fontId="5" fillId="0" borderId="0" xfId="2" applyNumberFormat="1" applyFont="1" applyFill="1" applyAlignment="1">
      <alignment vertical="center"/>
    </xf>
    <xf numFmtId="166" fontId="5" fillId="0" borderId="3" xfId="3" applyNumberFormat="1" applyFont="1" applyFill="1" applyBorder="1" applyAlignment="1">
      <alignment vertical="center"/>
    </xf>
    <xf numFmtId="165" fontId="17" fillId="0" borderId="1" xfId="1" applyNumberFormat="1" applyFont="1" applyBorder="1" applyAlignment="1">
      <alignment vertical="center"/>
    </xf>
    <xf numFmtId="165" fontId="4" fillId="0" borderId="1" xfId="1" applyNumberFormat="1" applyFont="1" applyBorder="1" applyAlignment="1">
      <alignment horizontal="right" vertical="center" wrapText="1"/>
    </xf>
    <xf numFmtId="165" fontId="8" fillId="0" borderId="0" xfId="1" applyNumberFormat="1" applyFont="1" applyBorder="1" applyAlignment="1"/>
    <xf numFmtId="165" fontId="5" fillId="0" borderId="0" xfId="1" applyNumberFormat="1" applyFont="1" applyAlignment="1"/>
    <xf numFmtId="165" fontId="4" fillId="0" borderId="5" xfId="1" applyNumberFormat="1" applyFont="1" applyBorder="1" applyAlignment="1">
      <alignment vertical="center"/>
    </xf>
    <xf numFmtId="165" fontId="6" fillId="0" borderId="0" xfId="1" applyNumberFormat="1" applyFont="1" applyAlignment="1"/>
    <xf numFmtId="165" fontId="6" fillId="0" borderId="0" xfId="1" applyNumberFormat="1" applyFont="1" applyFill="1" applyAlignment="1"/>
    <xf numFmtId="165" fontId="4" fillId="0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165" fontId="5" fillId="0" borderId="0" xfId="1" applyNumberFormat="1" applyFont="1" applyFill="1" applyAlignment="1"/>
    <xf numFmtId="165" fontId="4" fillId="0" borderId="5" xfId="1" applyNumberFormat="1" applyFont="1" applyFill="1" applyBorder="1" applyAlignment="1">
      <alignment vertical="center"/>
    </xf>
    <xf numFmtId="3" fontId="18" fillId="0" borderId="0" xfId="0" applyNumberFormat="1" applyFont="1" applyFill="1"/>
    <xf numFmtId="167" fontId="19" fillId="0" borderId="0" xfId="1" applyNumberFormat="1" applyFont="1" applyFill="1"/>
    <xf numFmtId="167" fontId="14" fillId="0" borderId="0" xfId="1" applyNumberFormat="1" applyFont="1" applyFill="1"/>
    <xf numFmtId="167" fontId="0" fillId="0" borderId="0" xfId="1" applyNumberFormat="1" applyFont="1"/>
    <xf numFmtId="167" fontId="2" fillId="0" borderId="0" xfId="1" applyNumberFormat="1" applyFont="1"/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view="pageBreakPreview" topLeftCell="A37" zoomScaleNormal="80" zoomScaleSheetLayoutView="100" workbookViewId="0">
      <selection activeCell="A62" sqref="A62"/>
    </sheetView>
  </sheetViews>
  <sheetFormatPr defaultRowHeight="15" x14ac:dyDescent="0.25"/>
  <cols>
    <col min="1" max="1" width="76.7109375" style="14" customWidth="1"/>
    <col min="2" max="3" width="14.7109375" style="14" customWidth="1"/>
    <col min="4" max="16384" width="9.140625" style="14"/>
  </cols>
  <sheetData>
    <row r="1" spans="1:3" customFormat="1" x14ac:dyDescent="0.25"/>
    <row r="2" spans="1:3" x14ac:dyDescent="0.25">
      <c r="A2" s="34" t="s">
        <v>48</v>
      </c>
    </row>
    <row r="3" spans="1:3" x14ac:dyDescent="0.25">
      <c r="A3" s="34" t="s">
        <v>47</v>
      </c>
    </row>
    <row r="4" spans="1:3" ht="26.25" thickBot="1" x14ac:dyDescent="0.3">
      <c r="A4" s="12"/>
      <c r="B4" s="1">
        <v>42551</v>
      </c>
      <c r="C4" s="13" t="s">
        <v>0</v>
      </c>
    </row>
    <row r="5" spans="1:3" x14ac:dyDescent="0.25">
      <c r="A5" s="15" t="s">
        <v>1</v>
      </c>
      <c r="B5" s="16"/>
      <c r="C5" s="17"/>
    </row>
    <row r="6" spans="1:3" x14ac:dyDescent="0.25">
      <c r="A6" s="15" t="s">
        <v>2</v>
      </c>
      <c r="B6" s="16"/>
      <c r="C6" s="17"/>
    </row>
    <row r="7" spans="1:3" x14ac:dyDescent="0.25">
      <c r="A7" s="18" t="s">
        <v>3</v>
      </c>
      <c r="B7" s="15">
        <v>207579496</v>
      </c>
      <c r="C7" s="18">
        <v>204523335</v>
      </c>
    </row>
    <row r="8" spans="1:3" x14ac:dyDescent="0.25">
      <c r="A8" s="18" t="s">
        <v>4</v>
      </c>
      <c r="B8" s="15">
        <v>35175</v>
      </c>
      <c r="C8" s="18">
        <v>36031</v>
      </c>
    </row>
    <row r="9" spans="1:3" x14ac:dyDescent="0.25">
      <c r="A9" s="18" t="s">
        <v>5</v>
      </c>
      <c r="B9" s="15">
        <v>287361</v>
      </c>
      <c r="C9" s="18">
        <v>341635</v>
      </c>
    </row>
    <row r="10" spans="1:3" x14ac:dyDescent="0.25">
      <c r="A10" s="18" t="s">
        <v>6</v>
      </c>
      <c r="B10" s="15">
        <v>5568593</v>
      </c>
      <c r="C10" s="18">
        <v>314083</v>
      </c>
    </row>
    <row r="11" spans="1:3" x14ac:dyDescent="0.25">
      <c r="A11" s="19" t="s">
        <v>7</v>
      </c>
      <c r="B11" s="20">
        <v>497639</v>
      </c>
      <c r="C11" s="19">
        <v>0</v>
      </c>
    </row>
    <row r="12" spans="1:3" x14ac:dyDescent="0.25">
      <c r="A12" s="18" t="s">
        <v>8</v>
      </c>
      <c r="B12" s="15">
        <v>32736</v>
      </c>
      <c r="C12" s="18">
        <v>40937</v>
      </c>
    </row>
    <row r="13" spans="1:3" x14ac:dyDescent="0.25">
      <c r="A13" s="18" t="s">
        <v>9</v>
      </c>
      <c r="B13" s="15">
        <v>40000</v>
      </c>
      <c r="C13" s="18">
        <v>40000</v>
      </c>
    </row>
    <row r="14" spans="1:3" x14ac:dyDescent="0.25">
      <c r="A14" s="18" t="s">
        <v>10</v>
      </c>
      <c r="B14" s="15">
        <v>1172944</v>
      </c>
      <c r="C14" s="18">
        <v>1478111</v>
      </c>
    </row>
    <row r="15" spans="1:3" x14ac:dyDescent="0.25">
      <c r="A15" s="18" t="s">
        <v>11</v>
      </c>
      <c r="B15" s="15">
        <v>5311988</v>
      </c>
      <c r="C15" s="18">
        <v>5573970</v>
      </c>
    </row>
    <row r="16" spans="1:3" ht="15.75" thickBot="1" x14ac:dyDescent="0.3">
      <c r="A16" s="18" t="s">
        <v>12</v>
      </c>
      <c r="B16" s="15">
        <v>3327</v>
      </c>
      <c r="C16" s="18">
        <v>3464</v>
      </c>
    </row>
    <row r="17" spans="1:3" ht="15.75" thickBot="1" x14ac:dyDescent="0.3">
      <c r="A17" s="21"/>
      <c r="B17" s="22">
        <f>SUM(B7:B16)</f>
        <v>220529259</v>
      </c>
      <c r="C17" s="21">
        <f>SUM(C7:C16)</f>
        <v>212351566</v>
      </c>
    </row>
    <row r="18" spans="1:3" x14ac:dyDescent="0.25">
      <c r="A18" s="23"/>
      <c r="B18" s="24"/>
      <c r="C18" s="24"/>
    </row>
    <row r="19" spans="1:3" x14ac:dyDescent="0.25">
      <c r="A19" s="15" t="s">
        <v>13</v>
      </c>
      <c r="B19" s="15"/>
      <c r="C19" s="18"/>
    </row>
    <row r="20" spans="1:3" x14ac:dyDescent="0.25">
      <c r="A20" s="25" t="s">
        <v>14</v>
      </c>
      <c r="B20" s="15">
        <v>1687189</v>
      </c>
      <c r="C20" s="18">
        <v>1578912</v>
      </c>
    </row>
    <row r="21" spans="1:3" x14ac:dyDescent="0.25">
      <c r="A21" s="25" t="s">
        <v>15</v>
      </c>
      <c r="B21" s="15">
        <v>16445281</v>
      </c>
      <c r="C21" s="18">
        <v>29018299</v>
      </c>
    </row>
    <row r="22" spans="1:3" x14ac:dyDescent="0.25">
      <c r="A22" s="18" t="s">
        <v>16</v>
      </c>
      <c r="B22" s="15">
        <v>849854</v>
      </c>
      <c r="C22" s="18">
        <v>230426</v>
      </c>
    </row>
    <row r="23" spans="1:3" x14ac:dyDescent="0.25">
      <c r="A23" s="25" t="s">
        <v>17</v>
      </c>
      <c r="B23" s="15">
        <v>2721278</v>
      </c>
      <c r="C23" s="18">
        <v>3288273</v>
      </c>
    </row>
    <row r="24" spans="1:3" x14ac:dyDescent="0.25">
      <c r="A24" s="25" t="s">
        <v>18</v>
      </c>
      <c r="B24" s="15">
        <v>631501</v>
      </c>
      <c r="C24" s="18">
        <v>1721001</v>
      </c>
    </row>
    <row r="25" spans="1:3" x14ac:dyDescent="0.25">
      <c r="A25" s="25" t="s">
        <v>19</v>
      </c>
      <c r="B25" s="15">
        <v>237862</v>
      </c>
      <c r="C25" s="18">
        <v>357326</v>
      </c>
    </row>
    <row r="26" spans="1:3" x14ac:dyDescent="0.25">
      <c r="A26" s="25" t="s">
        <v>20</v>
      </c>
      <c r="B26" s="15">
        <v>3294514</v>
      </c>
      <c r="C26" s="18">
        <v>5120424</v>
      </c>
    </row>
    <row r="27" spans="1:3" ht="15.75" thickBot="1" x14ac:dyDescent="0.3">
      <c r="A27" s="25" t="s">
        <v>21</v>
      </c>
      <c r="B27" s="15">
        <v>3152096</v>
      </c>
      <c r="C27" s="18">
        <v>4062926</v>
      </c>
    </row>
    <row r="28" spans="1:3" ht="15.75" thickBot="1" x14ac:dyDescent="0.3">
      <c r="A28" s="22"/>
      <c r="B28" s="22">
        <f>SUM(B20:B27)</f>
        <v>29019575</v>
      </c>
      <c r="C28" s="21">
        <f>SUM(C20:C27)</f>
        <v>45377587</v>
      </c>
    </row>
    <row r="29" spans="1:3" ht="15.75" thickBot="1" x14ac:dyDescent="0.3">
      <c r="A29" s="26" t="s">
        <v>22</v>
      </c>
      <c r="B29" s="26">
        <f>B28+B17</f>
        <v>249548834</v>
      </c>
      <c r="C29" s="27">
        <f>C28+C17</f>
        <v>257729153</v>
      </c>
    </row>
    <row r="30" spans="1:3" ht="15.75" thickTop="1" x14ac:dyDescent="0.25">
      <c r="A30" s="23"/>
      <c r="B30" s="28"/>
      <c r="C30" s="23"/>
    </row>
    <row r="31" spans="1:3" x14ac:dyDescent="0.25">
      <c r="A31" s="23"/>
      <c r="B31" s="29"/>
      <c r="C31" s="23"/>
    </row>
    <row r="32" spans="1:3" x14ac:dyDescent="0.25">
      <c r="A32" s="30" t="s">
        <v>23</v>
      </c>
      <c r="B32" s="15"/>
      <c r="C32" s="17"/>
    </row>
    <row r="33" spans="1:3" x14ac:dyDescent="0.25">
      <c r="A33" s="15" t="s">
        <v>24</v>
      </c>
      <c r="B33" s="15"/>
      <c r="C33" s="17"/>
    </row>
    <row r="34" spans="1:3" x14ac:dyDescent="0.25">
      <c r="A34" s="18" t="s">
        <v>25</v>
      </c>
      <c r="B34" s="15">
        <v>91374582</v>
      </c>
      <c r="C34" s="18">
        <v>84052173</v>
      </c>
    </row>
    <row r="35" spans="1:3" ht="15.75" thickBot="1" x14ac:dyDescent="0.3">
      <c r="A35" s="31" t="s">
        <v>26</v>
      </c>
      <c r="B35" s="32">
        <v>32063654</v>
      </c>
      <c r="C35" s="31">
        <v>11453608</v>
      </c>
    </row>
    <row r="36" spans="1:3" ht="15.75" thickBot="1" x14ac:dyDescent="0.3">
      <c r="A36" s="32" t="s">
        <v>27</v>
      </c>
      <c r="B36" s="32">
        <f>SUM(B34:B35)</f>
        <v>123438236</v>
      </c>
      <c r="C36" s="31">
        <f>SUM(C34:C35)</f>
        <v>95505781</v>
      </c>
    </row>
    <row r="37" spans="1:3" x14ac:dyDescent="0.25">
      <c r="A37" s="28"/>
      <c r="B37" s="28"/>
      <c r="C37" s="23"/>
    </row>
    <row r="38" spans="1:3" x14ac:dyDescent="0.25">
      <c r="A38" s="15" t="s">
        <v>28</v>
      </c>
      <c r="B38" s="15"/>
      <c r="C38" s="18"/>
    </row>
    <row r="39" spans="1:3" x14ac:dyDescent="0.25">
      <c r="A39" s="18" t="s">
        <v>29</v>
      </c>
      <c r="B39" s="15">
        <v>27880400</v>
      </c>
      <c r="C39" s="18">
        <v>27353098</v>
      </c>
    </row>
    <row r="40" spans="1:3" x14ac:dyDescent="0.25">
      <c r="A40" s="18" t="s">
        <v>30</v>
      </c>
      <c r="B40" s="15">
        <v>16381807</v>
      </c>
      <c r="C40" s="18">
        <v>16317145</v>
      </c>
    </row>
    <row r="41" spans="1:3" x14ac:dyDescent="0.25">
      <c r="A41" s="18" t="s">
        <v>31</v>
      </c>
      <c r="B41" s="15">
        <v>699475</v>
      </c>
      <c r="C41" s="18">
        <v>507627</v>
      </c>
    </row>
    <row r="42" spans="1:3" x14ac:dyDescent="0.25">
      <c r="A42" s="18" t="s">
        <v>32</v>
      </c>
      <c r="B42" s="15">
        <v>0</v>
      </c>
      <c r="C42" s="18">
        <v>1580740</v>
      </c>
    </row>
    <row r="43" spans="1:3" ht="15.75" thickBot="1" x14ac:dyDescent="0.3">
      <c r="A43" s="18" t="s">
        <v>33</v>
      </c>
      <c r="B43" s="15">
        <v>5425091</v>
      </c>
      <c r="C43" s="18">
        <v>5583919</v>
      </c>
    </row>
    <row r="44" spans="1:3" ht="15.75" thickBot="1" x14ac:dyDescent="0.3">
      <c r="A44" s="22"/>
      <c r="B44" s="22">
        <f>SUM(B39:B43)</f>
        <v>50386773</v>
      </c>
      <c r="C44" s="21">
        <f>SUM(C39:C43)</f>
        <v>51342529</v>
      </c>
    </row>
    <row r="45" spans="1:3" x14ac:dyDescent="0.25">
      <c r="A45" s="23"/>
      <c r="B45" s="33"/>
      <c r="C45" s="33"/>
    </row>
    <row r="46" spans="1:3" x14ac:dyDescent="0.25">
      <c r="A46" s="15" t="s">
        <v>34</v>
      </c>
      <c r="B46" s="15"/>
      <c r="C46" s="18"/>
    </row>
    <row r="47" spans="1:3" x14ac:dyDescent="0.25">
      <c r="A47" s="18" t="s">
        <v>35</v>
      </c>
      <c r="B47" s="15">
        <v>3320696</v>
      </c>
      <c r="C47" s="18">
        <v>3110759</v>
      </c>
    </row>
    <row r="48" spans="1:3" x14ac:dyDescent="0.25">
      <c r="A48" s="18" t="s">
        <v>36</v>
      </c>
      <c r="B48" s="15">
        <v>41435061</v>
      </c>
      <c r="C48" s="18">
        <v>74744405</v>
      </c>
    </row>
    <row r="49" spans="1:4" x14ac:dyDescent="0.25">
      <c r="A49" s="18" t="s">
        <v>37</v>
      </c>
      <c r="B49" s="15">
        <v>24769322</v>
      </c>
      <c r="C49" s="18">
        <v>24813178</v>
      </c>
    </row>
    <row r="50" spans="1:4" x14ac:dyDescent="0.25">
      <c r="A50" s="18" t="s">
        <v>38</v>
      </c>
      <c r="B50" s="15">
        <v>9347</v>
      </c>
      <c r="C50" s="18">
        <v>114951</v>
      </c>
    </row>
    <row r="51" spans="1:4" x14ac:dyDescent="0.25">
      <c r="A51" s="18" t="s">
        <v>39</v>
      </c>
      <c r="B51" s="15">
        <v>3373022</v>
      </c>
      <c r="C51" s="18">
        <v>3389667</v>
      </c>
    </row>
    <row r="52" spans="1:4" x14ac:dyDescent="0.25">
      <c r="A52" s="18" t="s">
        <v>40</v>
      </c>
      <c r="B52" s="15">
        <v>93750</v>
      </c>
      <c r="C52" s="18">
        <v>94248</v>
      </c>
    </row>
    <row r="53" spans="1:4" x14ac:dyDescent="0.25">
      <c r="A53" s="18" t="s">
        <v>41</v>
      </c>
      <c r="B53" s="15">
        <v>343709</v>
      </c>
      <c r="C53" s="18">
        <v>344185</v>
      </c>
    </row>
    <row r="54" spans="1:4" x14ac:dyDescent="0.25">
      <c r="A54" s="18" t="s">
        <v>42</v>
      </c>
      <c r="B54" s="15">
        <v>0</v>
      </c>
      <c r="C54" s="18">
        <v>2778667</v>
      </c>
    </row>
    <row r="55" spans="1:4" x14ac:dyDescent="0.25">
      <c r="A55" s="18" t="s">
        <v>43</v>
      </c>
      <c r="B55" s="15">
        <v>1835392</v>
      </c>
      <c r="C55" s="18">
        <v>0</v>
      </c>
    </row>
    <row r="56" spans="1:4" ht="15.75" thickBot="1" x14ac:dyDescent="0.3">
      <c r="A56" s="18" t="s">
        <v>44</v>
      </c>
      <c r="B56" s="15">
        <v>543526</v>
      </c>
      <c r="C56" s="18">
        <v>1490783</v>
      </c>
    </row>
    <row r="57" spans="1:4" ht="15.75" thickBot="1" x14ac:dyDescent="0.3">
      <c r="A57" s="22"/>
      <c r="B57" s="22">
        <f>SUM(B47:B56)</f>
        <v>75723825</v>
      </c>
      <c r="C57" s="21">
        <f>SUM(C47:C56)</f>
        <v>110880843</v>
      </c>
    </row>
    <row r="58" spans="1:4" ht="15.75" thickBot="1" x14ac:dyDescent="0.3">
      <c r="A58" s="32" t="s">
        <v>45</v>
      </c>
      <c r="B58" s="32">
        <f>B57+B44</f>
        <v>126110598</v>
      </c>
      <c r="C58" s="31">
        <f>C57+C44</f>
        <v>162223372</v>
      </c>
    </row>
    <row r="59" spans="1:4" ht="15.75" thickBot="1" x14ac:dyDescent="0.3">
      <c r="A59" s="26" t="s">
        <v>46</v>
      </c>
      <c r="B59" s="26">
        <f>B58+B36</f>
        <v>249548834</v>
      </c>
      <c r="C59" s="27">
        <f>C58+C36</f>
        <v>257729153</v>
      </c>
    </row>
    <row r="60" spans="1:4" ht="15.75" thickTop="1" x14ac:dyDescent="0.25">
      <c r="A60" s="29"/>
      <c r="B60" s="29">
        <f>B59-B29</f>
        <v>0</v>
      </c>
      <c r="C60" s="29">
        <f>C59-C29</f>
        <v>0</v>
      </c>
    </row>
    <row r="61" spans="1:4" x14ac:dyDescent="0.25">
      <c r="A61" s="94" t="s">
        <v>123</v>
      </c>
      <c r="B61" s="95">
        <v>1.8926929997536981</v>
      </c>
      <c r="C61" s="96">
        <v>1.5450584337365145</v>
      </c>
    </row>
    <row r="63" spans="1:4" x14ac:dyDescent="0.25">
      <c r="A63" s="47" t="s">
        <v>67</v>
      </c>
      <c r="B63" s="48"/>
      <c r="C63" s="48"/>
      <c r="D63" s="49"/>
    </row>
    <row r="64" spans="1:4" x14ac:dyDescent="0.25">
      <c r="A64" s="47" t="s">
        <v>68</v>
      </c>
      <c r="B64" s="48"/>
      <c r="C64" s="48"/>
      <c r="D64" s="49"/>
    </row>
    <row r="65" spans="1:4" x14ac:dyDescent="0.25">
      <c r="A65" s="47"/>
      <c r="B65" s="48"/>
      <c r="C65" s="48"/>
      <c r="D65" s="49"/>
    </row>
    <row r="66" spans="1:4" x14ac:dyDescent="0.25">
      <c r="A66" s="47" t="s">
        <v>69</v>
      </c>
      <c r="B66" s="48"/>
      <c r="C66" s="48"/>
      <c r="D66" s="4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view="pageBreakPreview" zoomScaleNormal="80" zoomScaleSheetLayoutView="100" workbookViewId="0">
      <selection activeCell="B26" sqref="B26"/>
    </sheetView>
  </sheetViews>
  <sheetFormatPr defaultRowHeight="15" x14ac:dyDescent="0.25"/>
  <cols>
    <col min="1" max="1" width="48.28515625" customWidth="1"/>
    <col min="2" max="3" width="17.42578125" customWidth="1"/>
  </cols>
  <sheetData>
    <row r="2" spans="1:3" x14ac:dyDescent="0.25">
      <c r="A2" s="34" t="s">
        <v>48</v>
      </c>
    </row>
    <row r="3" spans="1:3" x14ac:dyDescent="0.25">
      <c r="A3" s="34" t="s">
        <v>66</v>
      </c>
    </row>
    <row r="4" spans="1:3" x14ac:dyDescent="0.25">
      <c r="A4" s="34"/>
    </row>
    <row r="5" spans="1:3" ht="15.75" thickBot="1" x14ac:dyDescent="0.3">
      <c r="A5" s="11"/>
      <c r="B5" s="35" t="s">
        <v>49</v>
      </c>
      <c r="C5" s="36" t="s">
        <v>50</v>
      </c>
    </row>
    <row r="6" spans="1:3" x14ac:dyDescent="0.25">
      <c r="A6" s="5" t="s">
        <v>51</v>
      </c>
      <c r="B6" s="2">
        <v>92129490</v>
      </c>
      <c r="C6" s="3">
        <v>81107687</v>
      </c>
    </row>
    <row r="7" spans="1:3" ht="15.75" thickBot="1" x14ac:dyDescent="0.3">
      <c r="A7" s="37" t="s">
        <v>52</v>
      </c>
      <c r="B7" s="2">
        <v>-80866576</v>
      </c>
      <c r="C7" s="3">
        <v>-75501271</v>
      </c>
    </row>
    <row r="8" spans="1:3" x14ac:dyDescent="0.25">
      <c r="A8" s="38" t="s">
        <v>53</v>
      </c>
      <c r="B8" s="38">
        <f>SUM(B6:B7)</f>
        <v>11262914</v>
      </c>
      <c r="C8" s="39">
        <f>SUM(C6:C7)</f>
        <v>5606416</v>
      </c>
    </row>
    <row r="9" spans="1:3" x14ac:dyDescent="0.25">
      <c r="A9" s="3" t="s">
        <v>54</v>
      </c>
      <c r="B9" s="2"/>
      <c r="C9" s="3"/>
    </row>
    <row r="10" spans="1:3" s="14" customFormat="1" x14ac:dyDescent="0.25">
      <c r="A10" s="25" t="s">
        <v>55</v>
      </c>
      <c r="B10" s="15">
        <v>-2024014</v>
      </c>
      <c r="C10" s="18">
        <v>-3514308</v>
      </c>
    </row>
    <row r="11" spans="1:3" s="14" customFormat="1" x14ac:dyDescent="0.25">
      <c r="A11" s="25" t="s">
        <v>56</v>
      </c>
      <c r="B11" s="15">
        <v>1664986</v>
      </c>
      <c r="C11" s="18">
        <v>2135706</v>
      </c>
    </row>
    <row r="12" spans="1:3" s="14" customFormat="1" ht="15.75" thickBot="1" x14ac:dyDescent="0.3">
      <c r="A12" s="25" t="s">
        <v>57</v>
      </c>
      <c r="B12" s="15">
        <v>-816962</v>
      </c>
      <c r="C12" s="18">
        <v>-901549</v>
      </c>
    </row>
    <row r="13" spans="1:3" s="14" customFormat="1" x14ac:dyDescent="0.25">
      <c r="A13" s="40" t="s">
        <v>64</v>
      </c>
      <c r="B13" s="41">
        <f>SUM(B8:B12)</f>
        <v>10086924</v>
      </c>
      <c r="C13" s="42">
        <f>SUM(C8:C12)</f>
        <v>3326265</v>
      </c>
    </row>
    <row r="14" spans="1:3" s="14" customFormat="1" x14ac:dyDescent="0.25">
      <c r="A14" s="18" t="s">
        <v>54</v>
      </c>
      <c r="B14" s="15"/>
      <c r="C14" s="18"/>
    </row>
    <row r="15" spans="1:3" s="14" customFormat="1" x14ac:dyDescent="0.25">
      <c r="A15" s="18" t="s">
        <v>58</v>
      </c>
      <c r="B15" s="15">
        <v>-1645</v>
      </c>
      <c r="C15" s="18">
        <v>9299</v>
      </c>
    </row>
    <row r="16" spans="1:3" s="14" customFormat="1" x14ac:dyDescent="0.25">
      <c r="A16" s="25" t="s">
        <v>59</v>
      </c>
      <c r="B16" s="15">
        <v>511004</v>
      </c>
      <c r="C16" s="18">
        <v>621755</v>
      </c>
    </row>
    <row r="17" spans="1:4" s="14" customFormat="1" ht="15.75" thickBot="1" x14ac:dyDescent="0.3">
      <c r="A17" s="46" t="s">
        <v>60</v>
      </c>
      <c r="B17" s="32">
        <v>-2242968</v>
      </c>
      <c r="C17" s="31">
        <v>-1351675</v>
      </c>
    </row>
    <row r="18" spans="1:4" s="14" customFormat="1" x14ac:dyDescent="0.25">
      <c r="A18" s="30" t="s">
        <v>65</v>
      </c>
      <c r="B18" s="15">
        <f>SUM(B13:B17)</f>
        <v>8353315</v>
      </c>
      <c r="C18" s="18">
        <f>SUM(C13:C17)</f>
        <v>2605644</v>
      </c>
    </row>
    <row r="19" spans="1:4" x14ac:dyDescent="0.25">
      <c r="A19" s="3" t="s">
        <v>54</v>
      </c>
      <c r="B19" s="2"/>
      <c r="C19" s="3"/>
    </row>
    <row r="20" spans="1:4" ht="15.75" thickBot="1" x14ac:dyDescent="0.3">
      <c r="A20" s="43" t="s">
        <v>61</v>
      </c>
      <c r="B20" s="11">
        <v>414532</v>
      </c>
      <c r="C20" s="10">
        <v>-768655</v>
      </c>
    </row>
    <row r="21" spans="1:4" ht="15.75" thickBot="1" x14ac:dyDescent="0.3">
      <c r="A21" s="11" t="s">
        <v>62</v>
      </c>
      <c r="B21" s="11">
        <f>SUM(B18:B20)</f>
        <v>8767847</v>
      </c>
      <c r="C21" s="10">
        <f>SUM(C18:C20)</f>
        <v>1836989</v>
      </c>
    </row>
    <row r="22" spans="1:4" x14ac:dyDescent="0.25">
      <c r="A22" s="44"/>
      <c r="B22" s="45"/>
      <c r="C22" s="44"/>
    </row>
    <row r="23" spans="1:4" ht="15.75" thickBot="1" x14ac:dyDescent="0.3">
      <c r="A23" s="6" t="s">
        <v>63</v>
      </c>
      <c r="B23" s="6">
        <f>B21</f>
        <v>8767847</v>
      </c>
      <c r="C23" s="7">
        <f>C21</f>
        <v>1836989</v>
      </c>
    </row>
    <row r="24" spans="1:4" ht="15.75" thickTop="1" x14ac:dyDescent="0.25"/>
    <row r="25" spans="1:4" x14ac:dyDescent="0.25">
      <c r="A25" s="72" t="s">
        <v>122</v>
      </c>
      <c r="B25" s="98">
        <v>0.13832292343784852</v>
      </c>
      <c r="C25" s="97">
        <v>3.0288767815537535E-2</v>
      </c>
    </row>
    <row r="26" spans="1:4" x14ac:dyDescent="0.25">
      <c r="B26" s="97"/>
      <c r="C26" s="97"/>
    </row>
    <row r="29" spans="1:4" x14ac:dyDescent="0.25">
      <c r="A29" s="47" t="s">
        <v>67</v>
      </c>
      <c r="B29" s="48"/>
      <c r="C29" s="48"/>
      <c r="D29" s="49"/>
    </row>
    <row r="30" spans="1:4" x14ac:dyDescent="0.25">
      <c r="A30" s="47" t="s">
        <v>68</v>
      </c>
      <c r="B30" s="48"/>
      <c r="C30" s="48"/>
      <c r="D30" s="49"/>
    </row>
    <row r="31" spans="1:4" x14ac:dyDescent="0.25">
      <c r="A31" s="47"/>
      <c r="B31" s="48"/>
      <c r="C31" s="48"/>
      <c r="D31" s="49"/>
    </row>
    <row r="32" spans="1:4" x14ac:dyDescent="0.25">
      <c r="A32" s="47" t="s">
        <v>69</v>
      </c>
      <c r="B32" s="48"/>
      <c r="C32" s="48"/>
      <c r="D32" s="4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3"/>
  <sheetViews>
    <sheetView view="pageBreakPreview" topLeftCell="A25" zoomScaleNormal="80" zoomScaleSheetLayoutView="100" workbookViewId="0">
      <selection activeCell="C17" sqref="C17"/>
    </sheetView>
  </sheetViews>
  <sheetFormatPr defaultRowHeight="15" x14ac:dyDescent="0.25"/>
  <cols>
    <col min="1" max="1" width="81.42578125" style="73" customWidth="1"/>
    <col min="2" max="2" width="15.85546875" style="14" customWidth="1"/>
    <col min="3" max="3" width="15.85546875" style="74" customWidth="1"/>
    <col min="4" max="16384" width="9.140625" style="14"/>
  </cols>
  <sheetData>
    <row r="2" spans="1:3" x14ac:dyDescent="0.25">
      <c r="A2" s="34" t="s">
        <v>48</v>
      </c>
    </row>
    <row r="3" spans="1:3" x14ac:dyDescent="0.25">
      <c r="A3" s="34" t="s">
        <v>108</v>
      </c>
      <c r="B3" s="34" t="s">
        <v>49</v>
      </c>
      <c r="C3" s="74" t="s">
        <v>50</v>
      </c>
    </row>
    <row r="5" spans="1:3" x14ac:dyDescent="0.25">
      <c r="A5" s="54" t="s">
        <v>65</v>
      </c>
      <c r="B5" s="51">
        <v>8353315</v>
      </c>
      <c r="C5" s="75">
        <v>2605644</v>
      </c>
    </row>
    <row r="6" spans="1:3" ht="25.5" x14ac:dyDescent="0.25">
      <c r="A6" s="64" t="s">
        <v>70</v>
      </c>
      <c r="B6" s="53"/>
      <c r="C6" s="76"/>
    </row>
    <row r="7" spans="1:3" x14ac:dyDescent="0.25">
      <c r="A7" s="54" t="s">
        <v>71</v>
      </c>
      <c r="B7" s="53">
        <v>4058113</v>
      </c>
      <c r="C7" s="76">
        <v>3599386</v>
      </c>
    </row>
    <row r="8" spans="1:3" x14ac:dyDescent="0.25">
      <c r="A8" s="54" t="s">
        <v>72</v>
      </c>
      <c r="B8" s="53">
        <v>1731964</v>
      </c>
      <c r="C8" s="76">
        <v>729920</v>
      </c>
    </row>
    <row r="9" spans="1:3" ht="25.5" x14ac:dyDescent="0.25">
      <c r="A9" s="54" t="s">
        <v>73</v>
      </c>
      <c r="B9" s="53">
        <v>307131</v>
      </c>
      <c r="C9" s="76">
        <v>111413</v>
      </c>
    </row>
    <row r="10" spans="1:3" x14ac:dyDescent="0.25">
      <c r="A10" s="54" t="s">
        <v>74</v>
      </c>
      <c r="B10" s="53">
        <v>211746</v>
      </c>
      <c r="C10" s="76">
        <v>51572</v>
      </c>
    </row>
    <row r="11" spans="1:3" x14ac:dyDescent="0.25">
      <c r="A11" s="54" t="s">
        <v>75</v>
      </c>
      <c r="B11" s="53">
        <v>101</v>
      </c>
      <c r="C11" s="76">
        <v>-15680</v>
      </c>
    </row>
    <row r="12" spans="1:3" x14ac:dyDescent="0.25">
      <c r="A12" s="54" t="s">
        <v>76</v>
      </c>
      <c r="B12" s="53">
        <v>-173308</v>
      </c>
      <c r="C12" s="76">
        <v>-173720</v>
      </c>
    </row>
    <row r="13" spans="1:3" x14ac:dyDescent="0.25">
      <c r="A13" s="54" t="s">
        <v>110</v>
      </c>
      <c r="B13" s="53">
        <v>0</v>
      </c>
      <c r="C13" s="76">
        <v>303542</v>
      </c>
    </row>
    <row r="14" spans="1:3" x14ac:dyDescent="0.25">
      <c r="A14" s="54" t="s">
        <v>77</v>
      </c>
      <c r="B14" s="53">
        <v>-43856</v>
      </c>
      <c r="C14" s="76">
        <v>281412</v>
      </c>
    </row>
    <row r="15" spans="1:3" x14ac:dyDescent="0.25">
      <c r="A15" s="54" t="s">
        <v>78</v>
      </c>
      <c r="B15" s="53">
        <v>-437056</v>
      </c>
      <c r="C15" s="76">
        <v>256853</v>
      </c>
    </row>
    <row r="16" spans="1:3" ht="15.75" thickBot="1" x14ac:dyDescent="0.3">
      <c r="A16" s="65" t="s">
        <v>79</v>
      </c>
      <c r="B16" s="56">
        <v>504</v>
      </c>
      <c r="C16" s="77">
        <v>4304</v>
      </c>
    </row>
    <row r="17" spans="1:3" ht="26.25" thickBot="1" x14ac:dyDescent="0.3">
      <c r="A17" s="66" t="s">
        <v>80</v>
      </c>
      <c r="B17" s="57">
        <f>SUM(B5:B16)</f>
        <v>14008654</v>
      </c>
      <c r="C17" s="78">
        <f>SUM(C5:C16)</f>
        <v>7754646</v>
      </c>
    </row>
    <row r="18" spans="1:3" x14ac:dyDescent="0.25">
      <c r="A18" s="67" t="s">
        <v>81</v>
      </c>
      <c r="B18" s="52"/>
      <c r="C18" s="50"/>
    </row>
    <row r="19" spans="1:3" x14ac:dyDescent="0.25">
      <c r="A19" s="54" t="s">
        <v>15</v>
      </c>
      <c r="B19" s="53">
        <v>12267330</v>
      </c>
      <c r="C19" s="76">
        <v>6450581</v>
      </c>
    </row>
    <row r="20" spans="1:3" x14ac:dyDescent="0.25">
      <c r="A20" s="54" t="s">
        <v>16</v>
      </c>
      <c r="B20" s="53">
        <v>-619428</v>
      </c>
      <c r="C20" s="76">
        <v>343369</v>
      </c>
    </row>
    <row r="21" spans="1:3" x14ac:dyDescent="0.25">
      <c r="A21" s="54" t="s">
        <v>17</v>
      </c>
      <c r="B21" s="53">
        <v>510481</v>
      </c>
      <c r="C21" s="76">
        <v>766139</v>
      </c>
    </row>
    <row r="22" spans="1:3" x14ac:dyDescent="0.25">
      <c r="A22" s="54" t="s">
        <v>82</v>
      </c>
      <c r="B22" s="53">
        <v>-125831</v>
      </c>
      <c r="C22" s="76">
        <v>19477</v>
      </c>
    </row>
    <row r="23" spans="1:3" x14ac:dyDescent="0.25">
      <c r="A23" s="54" t="s">
        <v>19</v>
      </c>
      <c r="B23" s="53">
        <v>132163</v>
      </c>
      <c r="C23" s="76">
        <v>228566</v>
      </c>
    </row>
    <row r="24" spans="1:3" x14ac:dyDescent="0.25">
      <c r="A24" s="67" t="s">
        <v>83</v>
      </c>
      <c r="B24" s="53"/>
      <c r="C24" s="76"/>
    </row>
    <row r="25" spans="1:3" x14ac:dyDescent="0.25">
      <c r="A25" s="54" t="s">
        <v>84</v>
      </c>
      <c r="B25" s="53">
        <v>-30349940</v>
      </c>
      <c r="C25" s="76">
        <v>-9253710</v>
      </c>
    </row>
    <row r="26" spans="1:3" x14ac:dyDescent="0.25">
      <c r="A26" s="54" t="s">
        <v>39</v>
      </c>
      <c r="B26" s="53">
        <v>-16645</v>
      </c>
      <c r="C26" s="76">
        <v>43978</v>
      </c>
    </row>
    <row r="27" spans="1:3" x14ac:dyDescent="0.25">
      <c r="A27" s="54" t="s">
        <v>38</v>
      </c>
      <c r="B27" s="53">
        <v>-105604</v>
      </c>
      <c r="C27" s="76">
        <v>-187629</v>
      </c>
    </row>
    <row r="28" spans="1:3" ht="15.75" thickBot="1" x14ac:dyDescent="0.3">
      <c r="A28" s="65" t="s">
        <v>44</v>
      </c>
      <c r="B28" s="56">
        <v>-510195</v>
      </c>
      <c r="C28" s="77">
        <v>-984225</v>
      </c>
    </row>
    <row r="29" spans="1:3" x14ac:dyDescent="0.25">
      <c r="A29" s="64" t="s">
        <v>109</v>
      </c>
      <c r="B29" s="58">
        <f>SUM(B17:B28)</f>
        <v>-4809015</v>
      </c>
      <c r="C29" s="79">
        <f>SUM(C17:C28)</f>
        <v>5181192</v>
      </c>
    </row>
    <row r="30" spans="1:3" ht="15.75" thickBot="1" x14ac:dyDescent="0.3">
      <c r="A30" s="68"/>
      <c r="B30" s="59"/>
      <c r="C30" s="55"/>
    </row>
    <row r="31" spans="1:3" x14ac:dyDescent="0.25">
      <c r="A31" s="54" t="s">
        <v>85</v>
      </c>
      <c r="B31" s="53">
        <v>-1831530</v>
      </c>
      <c r="C31" s="76">
        <v>-1231056</v>
      </c>
    </row>
    <row r="32" spans="1:3" x14ac:dyDescent="0.25">
      <c r="A32" s="54" t="s">
        <v>86</v>
      </c>
      <c r="B32" s="53">
        <v>-499701</v>
      </c>
      <c r="C32" s="76">
        <v>-556361</v>
      </c>
    </row>
    <row r="33" spans="1:3" ht="15.75" thickBot="1" x14ac:dyDescent="0.3">
      <c r="A33" s="65" t="s">
        <v>87</v>
      </c>
      <c r="B33" s="56">
        <v>421204</v>
      </c>
      <c r="C33" s="77">
        <v>969293</v>
      </c>
    </row>
    <row r="34" spans="1:3" ht="15.75" thickBot="1" x14ac:dyDescent="0.3">
      <c r="A34" s="66" t="s">
        <v>88</v>
      </c>
      <c r="B34" s="60">
        <f>SUM(B29:B33)</f>
        <v>-6719042</v>
      </c>
      <c r="C34" s="80">
        <f>SUM(C29:C33)</f>
        <v>4363068</v>
      </c>
    </row>
    <row r="35" spans="1:3" x14ac:dyDescent="0.25">
      <c r="A35" s="64" t="s">
        <v>89</v>
      </c>
      <c r="B35" s="61"/>
      <c r="C35" s="81"/>
    </row>
    <row r="36" spans="1:3" x14ac:dyDescent="0.25">
      <c r="A36" s="54" t="s">
        <v>90</v>
      </c>
      <c r="B36" s="53">
        <v>-35626</v>
      </c>
      <c r="C36" s="76">
        <v>-3498</v>
      </c>
    </row>
    <row r="37" spans="1:3" x14ac:dyDescent="0.25">
      <c r="A37" s="54" t="s">
        <v>91</v>
      </c>
      <c r="B37" s="53">
        <v>1831080</v>
      </c>
      <c r="C37" s="76">
        <v>3715145</v>
      </c>
    </row>
    <row r="38" spans="1:3" x14ac:dyDescent="0.25">
      <c r="A38" s="54" t="s">
        <v>92</v>
      </c>
      <c r="B38" s="53">
        <v>305167</v>
      </c>
      <c r="C38" s="76">
        <v>-197149</v>
      </c>
    </row>
    <row r="39" spans="1:3" x14ac:dyDescent="0.25">
      <c r="A39" s="54" t="s">
        <v>93</v>
      </c>
      <c r="B39" s="53">
        <v>-5974031</v>
      </c>
      <c r="C39" s="76">
        <v>-1842720</v>
      </c>
    </row>
    <row r="40" spans="1:3" x14ac:dyDescent="0.25">
      <c r="A40" s="54" t="s">
        <v>94</v>
      </c>
      <c r="B40" s="53">
        <v>-9204177</v>
      </c>
      <c r="C40" s="76">
        <v>-3399175</v>
      </c>
    </row>
    <row r="41" spans="1:3" x14ac:dyDescent="0.25">
      <c r="A41" s="54" t="s">
        <v>95</v>
      </c>
      <c r="B41" s="53">
        <v>215577</v>
      </c>
      <c r="C41" s="76">
        <v>11637</v>
      </c>
    </row>
    <row r="42" spans="1:3" x14ac:dyDescent="0.25">
      <c r="A42" s="54" t="s">
        <v>96</v>
      </c>
      <c r="B42" s="53">
        <v>137</v>
      </c>
      <c r="C42" s="76">
        <v>147</v>
      </c>
    </row>
    <row r="43" spans="1:3" ht="15.75" thickBot="1" x14ac:dyDescent="0.3">
      <c r="A43" s="65"/>
      <c r="B43" s="56"/>
      <c r="C43" s="77"/>
    </row>
    <row r="44" spans="1:3" ht="15.75" thickBot="1" x14ac:dyDescent="0.3">
      <c r="A44" s="66" t="s">
        <v>97</v>
      </c>
      <c r="B44" s="60">
        <f>SUM(B36:B43)</f>
        <v>-12861873</v>
      </c>
      <c r="C44" s="80">
        <f>SUM(C36:C43)</f>
        <v>-1715613</v>
      </c>
    </row>
    <row r="45" spans="1:3" x14ac:dyDescent="0.25">
      <c r="A45" s="64" t="s">
        <v>98</v>
      </c>
      <c r="B45" s="52"/>
      <c r="C45" s="50"/>
    </row>
    <row r="46" spans="1:3" x14ac:dyDescent="0.25">
      <c r="A46" s="54" t="s">
        <v>99</v>
      </c>
      <c r="B46" s="53">
        <v>2095217</v>
      </c>
      <c r="C46" s="76">
        <v>169961</v>
      </c>
    </row>
    <row r="47" spans="1:3" x14ac:dyDescent="0.25">
      <c r="A47" s="54" t="s">
        <v>100</v>
      </c>
      <c r="B47" s="53">
        <v>-1361279</v>
      </c>
      <c r="C47" s="76">
        <v>-9783274</v>
      </c>
    </row>
    <row r="48" spans="1:3" x14ac:dyDescent="0.25">
      <c r="A48" s="54" t="s">
        <v>101</v>
      </c>
      <c r="B48" s="53">
        <v>-3063853</v>
      </c>
      <c r="C48" s="76">
        <v>-903077</v>
      </c>
    </row>
    <row r="49" spans="1:3" x14ac:dyDescent="0.25">
      <c r="A49" s="54" t="s">
        <v>111</v>
      </c>
      <c r="B49" s="53">
        <v>0</v>
      </c>
      <c r="C49" s="76">
        <v>-73488</v>
      </c>
    </row>
    <row r="50" spans="1:3" ht="15.75" thickBot="1" x14ac:dyDescent="0.3">
      <c r="A50" s="54" t="s">
        <v>102</v>
      </c>
      <c r="B50" s="56">
        <v>21000000</v>
      </c>
      <c r="C50" s="77">
        <v>7370360</v>
      </c>
    </row>
    <row r="51" spans="1:3" ht="15.75" thickBot="1" x14ac:dyDescent="0.3">
      <c r="A51" s="66" t="s">
        <v>103</v>
      </c>
      <c r="B51" s="56">
        <f>SUM(B46:B50)</f>
        <v>18670085</v>
      </c>
      <c r="C51" s="77">
        <f>SUM(C46:C50)</f>
        <v>-3219518</v>
      </c>
    </row>
    <row r="52" spans="1:3" x14ac:dyDescent="0.25">
      <c r="A52" s="64" t="s">
        <v>54</v>
      </c>
      <c r="B52" s="52"/>
      <c r="C52" s="50"/>
    </row>
    <row r="53" spans="1:3" x14ac:dyDescent="0.25">
      <c r="A53" s="64" t="s">
        <v>104</v>
      </c>
      <c r="B53" s="53">
        <f>B51+B44+B34</f>
        <v>-910830</v>
      </c>
      <c r="C53" s="76">
        <f>C51+C44+C34</f>
        <v>-572063</v>
      </c>
    </row>
    <row r="54" spans="1:3" x14ac:dyDescent="0.25">
      <c r="A54" s="64" t="s">
        <v>105</v>
      </c>
      <c r="B54" s="53">
        <v>0</v>
      </c>
      <c r="C54" s="76">
        <v>20</v>
      </c>
    </row>
    <row r="55" spans="1:3" ht="15.75" thickBot="1" x14ac:dyDescent="0.3">
      <c r="A55" s="68" t="s">
        <v>106</v>
      </c>
      <c r="B55" s="56">
        <v>4062926</v>
      </c>
      <c r="C55" s="77">
        <v>2015439</v>
      </c>
    </row>
    <row r="56" spans="1:3" ht="15.75" thickBot="1" x14ac:dyDescent="0.3">
      <c r="A56" s="69" t="s">
        <v>107</v>
      </c>
      <c r="B56" s="62">
        <f>SUM(B53:B55)</f>
        <v>3152096</v>
      </c>
      <c r="C56" s="82">
        <f>SUM(C53:C55)</f>
        <v>1443396</v>
      </c>
    </row>
    <row r="57" spans="1:3" ht="15.75" thickTop="1" x14ac:dyDescent="0.25">
      <c r="A57" s="70"/>
      <c r="B57" s="63">
        <f>Баланс!C27-B55</f>
        <v>0</v>
      </c>
      <c r="C57" s="63"/>
    </row>
    <row r="58" spans="1:3" x14ac:dyDescent="0.25">
      <c r="A58" s="71"/>
      <c r="B58" s="63">
        <f>Баланс!B27-B56</f>
        <v>0</v>
      </c>
      <c r="C58" s="63"/>
    </row>
    <row r="60" spans="1:3" x14ac:dyDescent="0.25">
      <c r="A60" s="47" t="s">
        <v>67</v>
      </c>
      <c r="B60" s="48"/>
      <c r="C60" s="48"/>
    </row>
    <row r="61" spans="1:3" x14ac:dyDescent="0.25">
      <c r="A61" s="47" t="s">
        <v>68</v>
      </c>
      <c r="B61" s="48"/>
      <c r="C61" s="48"/>
    </row>
    <row r="62" spans="1:3" x14ac:dyDescent="0.25">
      <c r="A62" s="47"/>
      <c r="B62" s="48"/>
      <c r="C62" s="48"/>
    </row>
    <row r="63" spans="1:3" x14ac:dyDescent="0.25">
      <c r="A63" s="47" t="s">
        <v>69</v>
      </c>
      <c r="B63" s="48"/>
      <c r="C63" s="48"/>
    </row>
  </sheetData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8"/>
  <sheetViews>
    <sheetView view="pageBreakPreview" topLeftCell="A7" zoomScaleNormal="80" zoomScaleSheetLayoutView="100" workbookViewId="0">
      <selection activeCell="D33" sqref="D33"/>
    </sheetView>
  </sheetViews>
  <sheetFormatPr defaultRowHeight="15" x14ac:dyDescent="0.25"/>
  <cols>
    <col min="1" max="1" width="50.5703125" customWidth="1"/>
    <col min="2" max="4" width="24" customWidth="1"/>
  </cols>
  <sheetData>
    <row r="2" spans="1:4" x14ac:dyDescent="0.25">
      <c r="A2" s="34" t="s">
        <v>48</v>
      </c>
    </row>
    <row r="3" spans="1:4" x14ac:dyDescent="0.25">
      <c r="A3" s="34" t="s">
        <v>121</v>
      </c>
    </row>
    <row r="5" spans="1:4" ht="26.25" thickBot="1" x14ac:dyDescent="0.3">
      <c r="A5" s="83"/>
      <c r="B5" s="84" t="s">
        <v>25</v>
      </c>
      <c r="C5" s="84" t="s">
        <v>26</v>
      </c>
      <c r="D5" s="84" t="s">
        <v>112</v>
      </c>
    </row>
    <row r="6" spans="1:4" ht="15.75" thickBot="1" x14ac:dyDescent="0.3">
      <c r="A6" s="11" t="s">
        <v>113</v>
      </c>
      <c r="B6" s="10">
        <v>84052173</v>
      </c>
      <c r="C6" s="10">
        <v>11453608</v>
      </c>
      <c r="D6" s="10">
        <f>SUM(B6:C6)</f>
        <v>95505781</v>
      </c>
    </row>
    <row r="7" spans="1:4" x14ac:dyDescent="0.25">
      <c r="A7" s="4"/>
      <c r="B7" s="85"/>
      <c r="C7" s="85"/>
      <c r="D7" s="85"/>
    </row>
    <row r="8" spans="1:4" x14ac:dyDescent="0.25">
      <c r="A8" s="3"/>
      <c r="B8" s="45"/>
      <c r="C8" s="45"/>
      <c r="D8" s="45"/>
    </row>
    <row r="9" spans="1:4" x14ac:dyDescent="0.25">
      <c r="A9" s="44" t="s">
        <v>114</v>
      </c>
      <c r="B9" s="44">
        <v>0</v>
      </c>
      <c r="C9" s="44">
        <v>8767847</v>
      </c>
      <c r="D9" s="44">
        <f>SUM(B9:C9)</f>
        <v>8767847</v>
      </c>
    </row>
    <row r="10" spans="1:4" x14ac:dyDescent="0.25">
      <c r="A10" s="44"/>
      <c r="B10" s="44"/>
      <c r="C10" s="44"/>
      <c r="D10" s="44"/>
    </row>
    <row r="11" spans="1:4" ht="15.75" thickBot="1" x14ac:dyDescent="0.3">
      <c r="A11" s="11" t="s">
        <v>115</v>
      </c>
      <c r="B11" s="11">
        <f t="shared" ref="B11:C11" si="0">SUM(B9:B10)</f>
        <v>0</v>
      </c>
      <c r="C11" s="11">
        <f t="shared" si="0"/>
        <v>8767847</v>
      </c>
      <c r="D11" s="11">
        <f>SUM(D9:D10)</f>
        <v>8767847</v>
      </c>
    </row>
    <row r="12" spans="1:4" x14ac:dyDescent="0.25">
      <c r="A12" s="3"/>
      <c r="B12" s="39"/>
      <c r="C12" s="39"/>
      <c r="D12" s="39"/>
    </row>
    <row r="13" spans="1:4" x14ac:dyDescent="0.25">
      <c r="A13" s="3" t="s">
        <v>102</v>
      </c>
      <c r="B13" s="3">
        <v>0</v>
      </c>
      <c r="C13" s="3">
        <v>21000000</v>
      </c>
      <c r="D13" s="3">
        <f>SUM(B13:C13)</f>
        <v>21000000</v>
      </c>
    </row>
    <row r="14" spans="1:4" x14ac:dyDescent="0.25">
      <c r="A14" s="3" t="s">
        <v>116</v>
      </c>
      <c r="B14" s="3">
        <v>0</v>
      </c>
      <c r="C14" s="3">
        <v>-1835392</v>
      </c>
      <c r="D14" s="3">
        <f t="shared" ref="D14:D15" si="1">SUM(B14:C14)</f>
        <v>-1835392</v>
      </c>
    </row>
    <row r="15" spans="1:4" x14ac:dyDescent="0.25">
      <c r="A15" s="3" t="s">
        <v>117</v>
      </c>
      <c r="B15" s="3">
        <v>7322409</v>
      </c>
      <c r="C15" s="3">
        <v>-7322409</v>
      </c>
      <c r="D15" s="3">
        <f t="shared" si="1"/>
        <v>0</v>
      </c>
    </row>
    <row r="16" spans="1:4" ht="15.75" thickBot="1" x14ac:dyDescent="0.3">
      <c r="A16" s="3"/>
      <c r="B16" s="3"/>
      <c r="C16" s="86"/>
      <c r="D16" s="3"/>
    </row>
    <row r="17" spans="1:4" ht="15.75" thickBot="1" x14ac:dyDescent="0.3">
      <c r="A17" s="87" t="s">
        <v>118</v>
      </c>
      <c r="B17" s="87">
        <f>SUM(B6,B11,B13:B15)</f>
        <v>91374582</v>
      </c>
      <c r="C17" s="87">
        <f t="shared" ref="C17:D17" si="2">SUM(C6,C11,C13:C15)</f>
        <v>32063654</v>
      </c>
      <c r="D17" s="87">
        <f t="shared" si="2"/>
        <v>123438236</v>
      </c>
    </row>
    <row r="18" spans="1:4" ht="15.75" thickTop="1" x14ac:dyDescent="0.25">
      <c r="A18" s="8"/>
      <c r="B18" s="9">
        <f>Баланс!B34-B17</f>
        <v>0</v>
      </c>
      <c r="C18" s="9">
        <f>Баланс!B35-C17</f>
        <v>0</v>
      </c>
      <c r="D18" s="9">
        <f>Баланс!B36-D17</f>
        <v>0</v>
      </c>
    </row>
    <row r="19" spans="1:4" x14ac:dyDescent="0.25">
      <c r="A19" s="88"/>
      <c r="B19" s="88"/>
      <c r="C19" s="88"/>
      <c r="D19" s="88"/>
    </row>
    <row r="20" spans="1:4" s="14" customFormat="1" x14ac:dyDescent="0.25">
      <c r="A20" s="89"/>
      <c r="B20" s="89"/>
      <c r="C20" s="89"/>
      <c r="D20" s="89"/>
    </row>
    <row r="21" spans="1:4" s="14" customFormat="1" ht="15.75" thickBot="1" x14ac:dyDescent="0.3">
      <c r="A21" s="32" t="s">
        <v>119</v>
      </c>
      <c r="B21" s="31">
        <v>66489226</v>
      </c>
      <c r="C21" s="31">
        <v>21555022</v>
      </c>
      <c r="D21" s="31">
        <f>SUM(B21:C21)</f>
        <v>88044248</v>
      </c>
    </row>
    <row r="22" spans="1:4" s="14" customFormat="1" x14ac:dyDescent="0.25">
      <c r="A22" s="90"/>
      <c r="B22" s="91"/>
      <c r="C22" s="91"/>
      <c r="D22" s="91"/>
    </row>
    <row r="23" spans="1:4" s="14" customFormat="1" x14ac:dyDescent="0.25">
      <c r="A23" s="91" t="s">
        <v>114</v>
      </c>
      <c r="B23" s="91">
        <v>0</v>
      </c>
      <c r="C23" s="91">
        <v>1836989</v>
      </c>
      <c r="D23" s="91">
        <f>SUM(B23:C23)</f>
        <v>1836989</v>
      </c>
    </row>
    <row r="24" spans="1:4" s="14" customFormat="1" x14ac:dyDescent="0.25">
      <c r="A24" s="91"/>
      <c r="B24" s="91"/>
      <c r="C24" s="91"/>
      <c r="D24" s="91"/>
    </row>
    <row r="25" spans="1:4" s="14" customFormat="1" ht="15.75" thickBot="1" x14ac:dyDescent="0.3">
      <c r="A25" s="32" t="s">
        <v>115</v>
      </c>
      <c r="B25" s="32">
        <f t="shared" ref="B25:C25" si="3">SUM(B23:B24)</f>
        <v>0</v>
      </c>
      <c r="C25" s="32">
        <f t="shared" si="3"/>
        <v>1836989</v>
      </c>
      <c r="D25" s="32">
        <f>SUM(D23:D24)</f>
        <v>1836989</v>
      </c>
    </row>
    <row r="26" spans="1:4" s="14" customFormat="1" x14ac:dyDescent="0.25">
      <c r="A26" s="18"/>
      <c r="B26" s="42"/>
      <c r="C26" s="42"/>
      <c r="D26" s="42"/>
    </row>
    <row r="27" spans="1:4" s="14" customFormat="1" x14ac:dyDescent="0.25">
      <c r="A27" s="18" t="s">
        <v>102</v>
      </c>
      <c r="B27" s="18">
        <v>0</v>
      </c>
      <c r="C27" s="18">
        <v>7370352</v>
      </c>
      <c r="D27" s="18">
        <f>SUM(B27:C27)</f>
        <v>7370352</v>
      </c>
    </row>
    <row r="28" spans="1:4" s="14" customFormat="1" x14ac:dyDescent="0.25">
      <c r="A28" s="18" t="s">
        <v>116</v>
      </c>
      <c r="B28" s="18">
        <v>0</v>
      </c>
      <c r="C28" s="18">
        <v>-1545975</v>
      </c>
      <c r="D28" s="18">
        <f t="shared" ref="D28:D29" si="4">SUM(B28:C28)</f>
        <v>-1545975</v>
      </c>
    </row>
    <row r="29" spans="1:4" s="14" customFormat="1" x14ac:dyDescent="0.25">
      <c r="A29" s="18" t="s">
        <v>117</v>
      </c>
      <c r="B29" s="18">
        <v>17562947</v>
      </c>
      <c r="C29" s="18">
        <v>-17538614</v>
      </c>
      <c r="D29" s="18">
        <f t="shared" si="4"/>
        <v>24333</v>
      </c>
    </row>
    <row r="30" spans="1:4" s="14" customFormat="1" ht="15.75" thickBot="1" x14ac:dyDescent="0.3">
      <c r="A30" s="18"/>
      <c r="B30" s="18"/>
      <c r="C30" s="92"/>
      <c r="D30" s="18"/>
    </row>
    <row r="31" spans="1:4" s="14" customFormat="1" ht="15.75" thickBot="1" x14ac:dyDescent="0.3">
      <c r="A31" s="93" t="s">
        <v>120</v>
      </c>
      <c r="B31" s="93">
        <f t="shared" ref="B31:C31" si="5">SUM(B21,B25,B27:B29)</f>
        <v>84052173</v>
      </c>
      <c r="C31" s="93">
        <f t="shared" si="5"/>
        <v>11677774</v>
      </c>
      <c r="D31" s="93">
        <f>SUM(D21,D25,D27:D29)</f>
        <v>95729947</v>
      </c>
    </row>
    <row r="32" spans="1:4" s="14" customFormat="1" ht="15.75" thickTop="1" x14ac:dyDescent="0.25">
      <c r="A32" s="89"/>
      <c r="B32" s="89"/>
      <c r="C32" s="89"/>
      <c r="D32" s="89"/>
    </row>
    <row r="33" spans="1:1" s="14" customFormat="1" x14ac:dyDescent="0.25"/>
    <row r="34" spans="1:1" s="14" customFormat="1" x14ac:dyDescent="0.25"/>
    <row r="35" spans="1:1" x14ac:dyDescent="0.25">
      <c r="A35" s="47" t="s">
        <v>67</v>
      </c>
    </row>
    <row r="36" spans="1:1" x14ac:dyDescent="0.25">
      <c r="A36" s="47" t="s">
        <v>68</v>
      </c>
    </row>
    <row r="37" spans="1:1" x14ac:dyDescent="0.25">
      <c r="A37" s="47"/>
    </row>
    <row r="38" spans="1:1" x14ac:dyDescent="0.25">
      <c r="A38" s="47" t="s">
        <v>69</v>
      </c>
    </row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ОСД</vt:lpstr>
      <vt:lpstr>ДДС</vt:lpstr>
      <vt:lpstr>Капитал</vt:lpstr>
    </vt:vector>
  </TitlesOfParts>
  <Company>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Olshevskiy Alexandr</dc:creator>
  <cp:lastModifiedBy>Olshevskiy Alexandr</cp:lastModifiedBy>
  <dcterms:created xsi:type="dcterms:W3CDTF">2016-07-27T12:53:17Z</dcterms:created>
  <dcterms:modified xsi:type="dcterms:W3CDTF">2016-07-29T12:54:03Z</dcterms:modified>
</cp:coreProperties>
</file>