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20" windowHeight="12150"/>
  </bookViews>
  <sheets>
    <sheet name="Баланс" sheetId="1" r:id="rId1"/>
    <sheet name="ОСД" sheetId="2" r:id="rId2"/>
    <sheet name="ДДС" sheetId="3" r:id="rId3"/>
    <sheet name="Капитал" sheetId="4" r:id="rId4"/>
    <sheet name="Баланс. стоим. акции" sheetId="5" r:id="rId5"/>
    <sheet name="Прибыль на акцию 1 кв 2015,2014" sheetId="6" r:id="rId6"/>
  </sheets>
  <calcPr calcId="144525"/>
</workbook>
</file>

<file path=xl/calcChain.xml><?xml version="1.0" encoding="utf-8"?>
<calcChain xmlns="http://schemas.openxmlformats.org/spreadsheetml/2006/main">
  <c r="B32" i="5" l="1"/>
  <c r="B31" i="5"/>
  <c r="B30" i="5"/>
  <c r="B12" i="6" l="1"/>
  <c r="B23" i="5"/>
  <c r="B22" i="5"/>
  <c r="B21" i="5"/>
  <c r="B24" i="6"/>
  <c r="B23" i="6"/>
  <c r="B34" i="5"/>
  <c r="E34" i="5" s="1"/>
  <c r="B11" i="6" l="1"/>
  <c r="B25" i="5"/>
  <c r="E25" i="5" s="1"/>
  <c r="C8" i="4" l="1"/>
  <c r="C11" i="4" s="1"/>
  <c r="C51" i="3"/>
  <c r="B8" i="4"/>
  <c r="B11" i="4"/>
  <c r="D7" i="4"/>
  <c r="D8" i="4" s="1"/>
  <c r="D11" i="4" s="1"/>
  <c r="D12" i="4" s="1"/>
  <c r="D5" i="4"/>
  <c r="D50" i="3"/>
  <c r="D48" i="3"/>
  <c r="D46" i="3"/>
  <c r="C46" i="3"/>
  <c r="D40" i="3"/>
  <c r="C40" i="3"/>
  <c r="D31" i="3"/>
  <c r="D26" i="3"/>
  <c r="C26" i="3"/>
  <c r="C31" i="3" s="1"/>
  <c r="C48" i="3" s="1"/>
  <c r="C50" i="3" s="1"/>
  <c r="D14" i="3"/>
  <c r="C14" i="3"/>
  <c r="D20" i="2" l="1"/>
  <c r="C20" i="2"/>
  <c r="D19" i="2"/>
  <c r="C19" i="2"/>
  <c r="D16" i="2"/>
  <c r="C16" i="2"/>
  <c r="D11" i="2"/>
  <c r="C11" i="2"/>
  <c r="D6" i="2"/>
  <c r="C6" i="2"/>
  <c r="C48" i="1"/>
  <c r="C47" i="1"/>
  <c r="C46" i="1"/>
  <c r="D45" i="1"/>
  <c r="D46" i="1" s="1"/>
  <c r="D47" i="1" s="1"/>
  <c r="D48" i="1" s="1"/>
  <c r="C45" i="1"/>
  <c r="D36" i="1"/>
  <c r="C36" i="1"/>
  <c r="D28" i="1"/>
  <c r="C28" i="1"/>
  <c r="D22" i="1"/>
  <c r="C22" i="1"/>
  <c r="D21" i="1"/>
  <c r="C21" i="1"/>
  <c r="D10" i="1"/>
  <c r="C10" i="1"/>
</calcChain>
</file>

<file path=xl/sharedStrings.xml><?xml version="1.0" encoding="utf-8"?>
<sst xmlns="http://schemas.openxmlformats.org/spreadsheetml/2006/main" count="164" uniqueCount="125">
  <si>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</si>
  <si>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</si>
  <si>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</si>
  <si>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</si>
  <si>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</si>
  <si>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Долгосрочные банковские вклады</t>
  </si>
  <si>
    <t>Денежные средства, ограниченные в использовании</t>
  </si>
  <si>
    <t>Расходы будущих периодов</t>
  </si>
  <si>
    <t>Текущие активы</t>
  </si>
  <si>
    <t>Товарно-материальные запасы</t>
  </si>
  <si>
    <t>Торговая дебиторская задолженность</t>
  </si>
  <si>
    <t>Авансы выданные</t>
  </si>
  <si>
    <t>Налоги к возмещению</t>
  </si>
  <si>
    <t>Предоплата по корпоративному подоходному налогу</t>
  </si>
  <si>
    <t>Краткосрочные банковские вклады</t>
  </si>
  <si>
    <t>Прочие текущие активы</t>
  </si>
  <si>
    <t>Денежные средства и их эквиваленты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</si>
  <si>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</si>
  <si>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</si>
  <si>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</si>
  <si>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</si>
  <si>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</si>
  <si>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Долгосрочные обязательства</t>
  </si>
  <si>
    <t>Выпущенные долговые ценные бумаги</t>
  </si>
  <si>
    <t>Текущие обязательства</t>
  </si>
  <si>
    <t>Торговая кредиторская задолженность</t>
  </si>
  <si>
    <t>Авансы полученные</t>
  </si>
  <si>
    <t>Налоги к уплате</t>
  </si>
  <si>
    <t>Отсроченные доходы</t>
  </si>
  <si>
    <t>Прочие текущие обязательства</t>
  </si>
  <si>
    <t>Итого обязательства</t>
  </si>
  <si>
    <t>Итого капитал и обязательства</t>
  </si>
  <si>
    <t>Итого активы</t>
  </si>
  <si>
    <t>Процентные займы</t>
  </si>
  <si>
    <t>Резерв по ликвидации газопровода и восстановлению участка</t>
  </si>
  <si>
    <t>Обязательства по отсроченному налогу</t>
  </si>
  <si>
    <t>1 квартал 2015</t>
  </si>
  <si>
    <t>1 квартал 2014</t>
  </si>
  <si>
    <t>Доходы</t>
  </si>
  <si>
    <t>Себестоимость реализации</t>
  </si>
  <si>
    <t>Валовая прибыль</t>
  </si>
  <si>
    <t xml:space="preserve"> </t>
  </si>
  <si>
    <t>Общие и административные расходы</t>
  </si>
  <si>
    <t>Прочие операционные доходы</t>
  </si>
  <si>
    <t>Прочие операционные расходы</t>
  </si>
  <si>
    <r>
      <t xml:space="preserve">Прибыль </t>
    </r>
    <r>
      <rPr>
        <b/>
        <sz val="9"/>
        <color theme="1"/>
        <rFont val="Arial"/>
        <family val="2"/>
        <charset val="204"/>
      </rPr>
      <t>от операционной деятельности</t>
    </r>
  </si>
  <si>
    <t>(Отрицательная) / положительная курсовая разница, нетто</t>
  </si>
  <si>
    <t>Финансовые доходы</t>
  </si>
  <si>
    <t>Финансовые затраты</t>
  </si>
  <si>
    <r>
      <t xml:space="preserve">Прибыль до </t>
    </r>
    <r>
      <rPr>
        <b/>
        <sz val="9"/>
        <color theme="1"/>
        <rFont val="Arial"/>
        <family val="2"/>
        <charset val="204"/>
      </rPr>
      <t>налогообложения</t>
    </r>
  </si>
  <si>
    <t>Экономия / (расходы) по подоходному налогу</t>
  </si>
  <si>
    <t>Чистая прибыль за период</t>
  </si>
  <si>
    <t>Итого совокупный доход за период, за вычетом подоходного налога</t>
  </si>
  <si>
    <t>Денежные потоки от операционной деятельности:</t>
  </si>
  <si>
    <t>Прибыль до налогообложения</t>
  </si>
  <si>
    <t>Неденежные корректировки для сверки прибыли до подоходного налога с чистыми денежными потоками:</t>
  </si>
  <si>
    <t>Износ и амортизация</t>
  </si>
  <si>
    <t>22,23,24</t>
  </si>
  <si>
    <t>Финансовые затраты / (доходы), нетто</t>
  </si>
  <si>
    <t>Начисление / (сторнирование) резерва по сомнительной задолженности</t>
  </si>
  <si>
    <t>Убыток / (доход) от выбытия основных средств, нетто</t>
  </si>
  <si>
    <t>Нереализованная положительная курсовая разница</t>
  </si>
  <si>
    <t>Амортизация отсроченных доходов</t>
  </si>
  <si>
    <t>Амортизация жилищных компенсаций, выданных сотрудникам</t>
  </si>
  <si>
    <t>Резерв по устаревшим и неликвидным запасам</t>
  </si>
  <si>
    <t>Поступление денежных средств от операционной деятельности до изменений в оборотном капитале</t>
  </si>
  <si>
    <t>(Увеличение) / уменьшение в операционных активах:</t>
  </si>
  <si>
    <t>Запасы</t>
  </si>
  <si>
    <t>Расходы будущих периодов и прочие текущие активы</t>
  </si>
  <si>
    <t>Увеличение / (уменьшение) в операционных обязательствах:</t>
  </si>
  <si>
    <t>Поступление денежных средств от операционной деятельности</t>
  </si>
  <si>
    <t>Проценты уплаченные</t>
  </si>
  <si>
    <t>Уплаченный подоходный налог</t>
  </si>
  <si>
    <t>Проценты полученные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</si>
  <si>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</si>
  <si>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</si>
  <si>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Приобретение нематериальных активов</t>
  </si>
  <si>
    <t>(Размещение) / снятие банковских вкладов, нетто</t>
  </si>
  <si>
    <t>(Размещение) / снятие денежных средств, ограниченных в использовании, нетто</t>
  </si>
  <si>
    <t>Приобретение основных средств</t>
  </si>
  <si>
    <t>Авансы, выданные под поставку основных средств</t>
  </si>
  <si>
    <t>Поступление от продажи основных средств</t>
  </si>
  <si>
    <t>Чистое использование денежных средств в инвестиционной деятельности</t>
  </si>
  <si>
    <t>Денежные потоки от финансовой деятельности:</t>
  </si>
  <si>
    <t>Поступления по банковским займам</t>
  </si>
  <si>
    <t>Поступления по выпущенным долговым ценным бумагам</t>
  </si>
  <si>
    <t>Погашение займов</t>
  </si>
  <si>
    <t>Чистое поступление денежных средств от финансовой деятельности</t>
  </si>
  <si>
    <t>Чистое изменение в денежных средствах и их эквивалентах</t>
  </si>
  <si>
    <t>Денежные средства и их эквиваленты на 1 января</t>
  </si>
  <si>
    <t>Денежные средства и их эквиваленты на 31 марта</t>
  </si>
  <si>
    <t>Итого</t>
  </si>
  <si>
    <t>На 31 декабря 2014 года</t>
  </si>
  <si>
    <t>Итого совокупный доход за период</t>
  </si>
  <si>
    <t>На 31 марта 2015 года</t>
  </si>
  <si>
    <t>4. Балансовая стоимость одной простой акции рассчитывается по формуле:</t>
  </si>
  <si>
    <t>BVCS = NAV / NOCS, где</t>
  </si>
  <si>
    <t>BVCS – (book value per common share) балансовая стоимость одной простой акции на дату расчета;</t>
  </si>
  <si>
    <t xml:space="preserve">NAV – (net asset value) чистые активы для простых акций на дату расчета; </t>
  </si>
  <si>
    <t>NOCS – (number of outstanding common shares) количество простых акций на дату расчета.</t>
  </si>
  <si>
    <t>5. Чистые активы для простых акций рассчитываются по формуле:</t>
  </si>
  <si>
    <t xml:space="preserve">NAV = (TA – IA) – TL – PS, где </t>
  </si>
  <si>
    <t xml:space="preserve">TA – (total assets) активы эмитента акций в отчете о финансовом положении эмитента акций на дату расчета; </t>
  </si>
  <si>
    <t>IA – (intangible assets) нематериальные активы в отчете о финансовом положении эмитента акций на дату расчета;</t>
  </si>
  <si>
    <t>TL – (total liabilities) обязательства в отчете о финансовом положении эмитента акций на дату расчета;</t>
  </si>
  <si>
    <t>PS – (preferred stock) сальдо счета "уставный капитал, привилегированные акции" в отчете о финансовом положении эмитента акций на дату расчета.</t>
  </si>
  <si>
    <t>ТЫСЯЧИ тенге</t>
  </si>
  <si>
    <t>TA</t>
  </si>
  <si>
    <t>IA</t>
  </si>
  <si>
    <t>TL</t>
  </si>
  <si>
    <t>к-во штук акций</t>
  </si>
  <si>
    <t>PS</t>
  </si>
  <si>
    <t>NOCS</t>
  </si>
  <si>
    <t>NAV</t>
  </si>
  <si>
    <t>BVCS</t>
  </si>
  <si>
    <t>Среднее к-во акций за период</t>
  </si>
  <si>
    <t>Простые акции, сумма, тысяч тенге</t>
  </si>
  <si>
    <t>Чистая прибыль за 1 квартал 2014, тысяч тенге</t>
  </si>
  <si>
    <t>Базовая прибыль на акцию</t>
  </si>
  <si>
    <t>Разводненная прибыль на акцию</t>
  </si>
  <si>
    <t>Чистая прибыль за 1 квартал 2015, тысяч тенге</t>
  </si>
  <si>
    <t>Балансовая стоимость простой акции</t>
  </si>
  <si>
    <t>Простые акции, количество штук</t>
  </si>
  <si>
    <t>БАЛАНСОВАЯ СТОИМОСТЬ АКЦИИ</t>
  </si>
  <si>
    <t>ПРИБЫЛЬ НА АКЦИЮ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</si>
</sst>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_р_._-;\-* #,##0.00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b/>
      <sz val="8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.5"/>
      <color theme="1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.5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164" fontId="4" fillId="0" borderId="3" xfId="1" applyNumberFormat="1" applyFont="1" applyBorder="1" applyAlignment="1">
      <alignment horizontal="right" vertical="center"/>
    </xf>
    <xf numFmtId="164" fontId="7" fillId="0" borderId="3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2" fillId="0" borderId="0" xfId="0" applyFont="1"/>
    <xf numFmtId="164" fontId="2" fillId="0" borderId="0" xfId="0" applyNumberFormat="1" applyFont="1"/>
    <xf numFmtId="0" fontId="4" fillId="0" borderId="4" xfId="0" applyFont="1" applyBorder="1" applyAlignment="1">
      <alignment vertical="center"/>
    </xf>
    <xf numFmtId="164" fontId="4" fillId="0" borderId="4" xfId="1" applyNumberFormat="1" applyFont="1" applyBorder="1" applyAlignment="1">
      <alignment vertical="center"/>
    </xf>
    <xf numFmtId="164" fontId="7" fillId="0" borderId="4" xfId="1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164" fontId="13" fillId="0" borderId="0" xfId="1" applyNumberFormat="1" applyFont="1" applyAlignment="1">
      <alignment vertical="center" wrapText="1"/>
    </xf>
    <xf numFmtId="164" fontId="13" fillId="0" borderId="1" xfId="1" applyNumberFormat="1" applyFont="1" applyBorder="1" applyAlignment="1">
      <alignment vertical="center" wrapText="1"/>
    </xf>
    <xf numFmtId="164" fontId="9" fillId="0" borderId="4" xfId="1" applyNumberFormat="1" applyFont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164" fontId="9" fillId="0" borderId="3" xfId="1" applyNumberFormat="1" applyFont="1" applyBorder="1" applyAlignment="1">
      <alignment horizontal="right" vertical="center"/>
    </xf>
    <xf numFmtId="164" fontId="0" fillId="0" borderId="0" xfId="1" applyNumberFormat="1" applyFont="1"/>
    <xf numFmtId="164" fontId="13" fillId="0" borderId="4" xfId="1" applyNumberFormat="1" applyFont="1" applyBorder="1" applyAlignment="1">
      <alignment vertical="center"/>
    </xf>
    <xf numFmtId="164" fontId="13" fillId="0" borderId="0" xfId="1" applyNumberFormat="1" applyFont="1" applyAlignment="1">
      <alignment vertical="center"/>
    </xf>
    <xf numFmtId="164" fontId="13" fillId="0" borderId="1" xfId="1" applyNumberFormat="1" applyFont="1" applyBorder="1" applyAlignment="1">
      <alignment vertical="center"/>
    </xf>
    <xf numFmtId="164" fontId="13" fillId="0" borderId="3" xfId="1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4" fontId="10" fillId="0" borderId="0" xfId="1" applyNumberFormat="1" applyFont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164" fontId="10" fillId="0" borderId="4" xfId="1" applyNumberFormat="1" applyFont="1" applyBorder="1" applyAlignment="1">
      <alignment vertical="center"/>
    </xf>
    <xf numFmtId="164" fontId="8" fillId="0" borderId="4" xfId="1" applyNumberFormat="1" applyFont="1" applyBorder="1" applyAlignment="1">
      <alignment vertical="center"/>
    </xf>
    <xf numFmtId="164" fontId="8" fillId="0" borderId="0" xfId="1" applyNumberFormat="1" applyFont="1" applyAlignment="1">
      <alignment vertical="center"/>
    </xf>
    <xf numFmtId="164" fontId="13" fillId="0" borderId="0" xfId="1" applyNumberFormat="1" applyFont="1" applyAlignment="1">
      <alignment horizontal="right" vertical="center"/>
    </xf>
    <xf numFmtId="164" fontId="10" fillId="0" borderId="2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4" fontId="10" fillId="0" borderId="3" xfId="1" applyNumberFormat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8" fillId="0" borderId="2" xfId="1" applyNumberFormat="1" applyFont="1" applyBorder="1" applyAlignment="1">
      <alignment horizontal="right" vertical="center"/>
    </xf>
    <xf numFmtId="164" fontId="8" fillId="0" borderId="3" xfId="1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4" fontId="13" fillId="0" borderId="1" xfId="1" applyNumberFormat="1" applyFont="1" applyBorder="1" applyAlignment="1">
      <alignment horizontal="right" vertical="center"/>
    </xf>
    <xf numFmtId="164" fontId="9" fillId="0" borderId="1" xfId="1" applyNumberFormat="1" applyFont="1" applyBorder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9" fillId="0" borderId="5" xfId="1" applyNumberFormat="1" applyFont="1" applyBorder="1" applyAlignment="1">
      <alignment horizontal="right" vertical="center"/>
    </xf>
    <xf numFmtId="164" fontId="2" fillId="0" borderId="0" xfId="1" applyNumberFormat="1" applyFont="1"/>
    <xf numFmtId="14" fontId="15" fillId="2" borderId="6" xfId="0" applyNumberFormat="1" applyFont="1" applyFill="1" applyBorder="1"/>
    <xf numFmtId="0" fontId="15" fillId="0" borderId="6" xfId="0" applyFont="1" applyBorder="1"/>
    <xf numFmtId="164" fontId="15" fillId="0" borderId="0" xfId="1" applyNumberFormat="1" applyFont="1"/>
    <xf numFmtId="164" fontId="0" fillId="0" borderId="7" xfId="1" applyNumberFormat="1" applyFont="1" applyBorder="1"/>
    <xf numFmtId="165" fontId="15" fillId="0" borderId="0" xfId="1" applyNumberFormat="1" applyFont="1"/>
    <xf numFmtId="164" fontId="0" fillId="0" borderId="6" xfId="1" applyNumberFormat="1" applyFont="1" applyBorder="1"/>
    <xf numFmtId="14" fontId="15" fillId="0" borderId="6" xfId="1" applyNumberFormat="1" applyFont="1" applyBorder="1"/>
    <xf numFmtId="164" fontId="15" fillId="0" borderId="6" xfId="1" applyNumberFormat="1" applyFont="1" applyBorder="1" applyAlignment="1">
      <alignment wrapText="1"/>
    </xf>
    <xf numFmtId="164" fontId="0" fillId="0" borderId="8" xfId="1" applyNumberFormat="1" applyFont="1" applyBorder="1"/>
    <xf numFmtId="164" fontId="0" fillId="0" borderId="0" xfId="1" applyNumberFormat="1" applyFont="1" applyBorder="1"/>
    <xf numFmtId="164" fontId="0" fillId="0" borderId="9" xfId="1" applyNumberFormat="1" applyFont="1" applyBorder="1"/>
    <xf numFmtId="164" fontId="16" fillId="0" borderId="6" xfId="1" applyNumberFormat="1" applyFont="1" applyBorder="1"/>
    <xf numFmtId="164" fontId="15" fillId="0" borderId="6" xfId="1" applyNumberFormat="1" applyFont="1" applyBorder="1"/>
    <xf numFmtId="166" fontId="15" fillId="0" borderId="6" xfId="1" applyNumberFormat="1" applyFont="1" applyBorder="1"/>
    <xf numFmtId="164" fontId="0" fillId="0" borderId="10" xfId="1" applyNumberFormat="1" applyFont="1" applyBorder="1"/>
    <xf numFmtId="164" fontId="0" fillId="0" borderId="6" xfId="1" applyNumberFormat="1" applyFont="1" applyFill="1" applyBorder="1"/>
    <xf numFmtId="0" fontId="9" fillId="0" borderId="0" xfId="0" applyFont="1"/>
    <xf numFmtId="166" fontId="9" fillId="0" borderId="0" xfId="1" applyNumberFormat="1" applyFont="1"/>
    <xf numFmtId="166" fontId="0" fillId="0" borderId="0" xfId="1" applyNumberFormat="1" applyFont="1"/>
    <xf numFmtId="0" fontId="13" fillId="0" borderId="0" xfId="0" applyFont="1"/>
    <xf numFmtId="0" fontId="0" fillId="0" borderId="0" xfId="0" applyFont="1"/>
    <xf numFmtId="0" fontId="4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165" fontId="15" fillId="0" borderId="1" xfId="1" applyNumberFormat="1" applyFont="1" applyBorder="1"/>
    <xf numFmtId="164" fontId="0" fillId="0" borderId="0" xfId="0" applyNumberFormat="1"/>
    <xf numFmtId="0" fontId="15" fillId="0" borderId="0" xfId="0" applyFont="1"/>
    <xf numFmtId="164" fontId="15" fillId="2" borderId="6" xfId="1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31" workbookViewId="0">
      <selection activeCell="D54" sqref="D54"/>
    </sheetView>
  </sheetViews>
  <sheetFormatPr defaultRowHeight="15" x14ac:dyDescent="0.25"/>
  <cols>
    <col min="1" max="1" width="53.7109375" customWidth="1"/>
    <col min="3" max="4" width="14" customWidth="1"/>
    <col min="5" max="5" width="15.5703125" style="30" customWidth="1"/>
    <col min="6" max="6" width="14.28515625" style="30" customWidth="1"/>
  </cols>
  <sheetData>
    <row r="1" spans="1:6" ht="15.75" thickBot="1" x14ac:dyDescent="0.3">
      <c r="A1" s="1"/>
      <c r="B1" s="2" t="s">
        <v>0</v>
      </c>
      <c r="C1" s="3">
        <v>42094</v>
      </c>
      <c r="D1" s="4">
        <v>42004</v>
      </c>
    </row>
    <row r="2" spans="1:6" x14ac:dyDescent="0.25">
      <c r="A2" s="5" t="s">
        <v>1</v>
      </c>
      <c r="B2" s="6"/>
      <c r="C2" s="7"/>
      <c r="D2" s="8"/>
    </row>
    <row r="3" spans="1:6" x14ac:dyDescent="0.25">
      <c r="A3" s="5" t="s">
        <v>2</v>
      </c>
      <c r="B3" s="6"/>
      <c r="C3" s="7"/>
      <c r="D3" s="8"/>
    </row>
    <row r="4" spans="1:6" x14ac:dyDescent="0.25">
      <c r="A4" s="9" t="s">
        <v>3</v>
      </c>
      <c r="B4" s="10">
        <v>5</v>
      </c>
      <c r="C4" s="22">
        <v>125264252</v>
      </c>
      <c r="D4" s="23">
        <v>126381299</v>
      </c>
    </row>
    <row r="5" spans="1:6" x14ac:dyDescent="0.25">
      <c r="A5" s="9" t="s">
        <v>4</v>
      </c>
      <c r="B5" s="10"/>
      <c r="C5" s="22">
        <v>233594</v>
      </c>
      <c r="D5" s="23">
        <v>248786</v>
      </c>
    </row>
    <row r="6" spans="1:6" x14ac:dyDescent="0.25">
      <c r="A6" s="9" t="s">
        <v>5</v>
      </c>
      <c r="B6" s="10">
        <v>11</v>
      </c>
      <c r="C6" s="22">
        <v>425713</v>
      </c>
      <c r="D6" s="23">
        <v>425647</v>
      </c>
    </row>
    <row r="7" spans="1:6" x14ac:dyDescent="0.25">
      <c r="A7" s="9" t="s">
        <v>6</v>
      </c>
      <c r="B7" s="10">
        <v>12</v>
      </c>
      <c r="C7" s="22">
        <v>969823</v>
      </c>
      <c r="D7" s="23">
        <v>788802</v>
      </c>
    </row>
    <row r="8" spans="1:6" x14ac:dyDescent="0.25">
      <c r="A8" s="9" t="s">
        <v>11</v>
      </c>
      <c r="B8" s="10">
        <v>8</v>
      </c>
      <c r="C8" s="22">
        <v>7545283</v>
      </c>
      <c r="D8" s="23">
        <v>7563750</v>
      </c>
    </row>
    <row r="9" spans="1:6" ht="15.75" thickBot="1" x14ac:dyDescent="0.3">
      <c r="A9" s="9" t="s">
        <v>7</v>
      </c>
      <c r="B9" s="10">
        <v>10</v>
      </c>
      <c r="C9" s="22">
        <v>907550</v>
      </c>
      <c r="D9" s="23">
        <v>906384</v>
      </c>
    </row>
    <row r="10" spans="1:6" ht="15.75" thickBot="1" x14ac:dyDescent="0.3">
      <c r="A10" s="11"/>
      <c r="B10" s="12"/>
      <c r="C10" s="24">
        <f>SUM(C4:C9)</f>
        <v>135346215</v>
      </c>
      <c r="D10" s="25">
        <f>SUM(D4:D9)</f>
        <v>136314668</v>
      </c>
      <c r="E10" s="31"/>
      <c r="F10" s="31"/>
    </row>
    <row r="11" spans="1:6" x14ac:dyDescent="0.25">
      <c r="A11" s="9"/>
      <c r="B11" s="32"/>
      <c r="C11" s="33"/>
      <c r="D11" s="34"/>
    </row>
    <row r="12" spans="1:6" x14ac:dyDescent="0.25">
      <c r="A12" s="5" t="s">
        <v>8</v>
      </c>
      <c r="B12" s="5"/>
      <c r="C12" s="35"/>
      <c r="D12" s="36"/>
    </row>
    <row r="13" spans="1:6" x14ac:dyDescent="0.25">
      <c r="A13" s="13" t="s">
        <v>9</v>
      </c>
      <c r="B13" s="10">
        <v>6</v>
      </c>
      <c r="C13" s="22">
        <v>1724288</v>
      </c>
      <c r="D13" s="23">
        <v>1587980</v>
      </c>
    </row>
    <row r="14" spans="1:6" x14ac:dyDescent="0.25">
      <c r="A14" s="13" t="s">
        <v>10</v>
      </c>
      <c r="B14" s="10">
        <v>7</v>
      </c>
      <c r="C14" s="22">
        <v>22535983</v>
      </c>
      <c r="D14" s="23">
        <v>22175999</v>
      </c>
    </row>
    <row r="15" spans="1:6" x14ac:dyDescent="0.25">
      <c r="A15" s="9" t="s">
        <v>11</v>
      </c>
      <c r="B15" s="10">
        <v>8</v>
      </c>
      <c r="C15" s="22">
        <v>609717</v>
      </c>
      <c r="D15" s="23">
        <v>642071</v>
      </c>
    </row>
    <row r="16" spans="1:6" x14ac:dyDescent="0.25">
      <c r="A16" s="13" t="s">
        <v>12</v>
      </c>
      <c r="B16" s="10">
        <v>9</v>
      </c>
      <c r="C16" s="22">
        <v>144421</v>
      </c>
      <c r="D16" s="23">
        <v>1035647</v>
      </c>
    </row>
    <row r="17" spans="1:6" x14ac:dyDescent="0.25">
      <c r="A17" s="13" t="s">
        <v>13</v>
      </c>
      <c r="B17" s="10">
        <v>26</v>
      </c>
      <c r="C17" s="22">
        <v>238195</v>
      </c>
      <c r="D17" s="23">
        <v>590147</v>
      </c>
    </row>
    <row r="18" spans="1:6" x14ac:dyDescent="0.25">
      <c r="A18" s="13" t="s">
        <v>14</v>
      </c>
      <c r="B18" s="10">
        <v>11</v>
      </c>
      <c r="C18" s="22">
        <v>11967944</v>
      </c>
      <c r="D18" s="23">
        <v>11374231</v>
      </c>
    </row>
    <row r="19" spans="1:6" x14ac:dyDescent="0.25">
      <c r="A19" s="13" t="s">
        <v>15</v>
      </c>
      <c r="B19" s="10">
        <v>10</v>
      </c>
      <c r="C19" s="22">
        <v>452679</v>
      </c>
      <c r="D19" s="23">
        <v>658251</v>
      </c>
    </row>
    <row r="20" spans="1:6" ht="15.75" thickBot="1" x14ac:dyDescent="0.3">
      <c r="A20" s="13" t="s">
        <v>16</v>
      </c>
      <c r="B20" s="10">
        <v>12</v>
      </c>
      <c r="C20" s="22">
        <v>2662800</v>
      </c>
      <c r="D20" s="23">
        <v>1535944</v>
      </c>
    </row>
    <row r="21" spans="1:6" ht="15.75" thickBot="1" x14ac:dyDescent="0.3">
      <c r="A21" s="14"/>
      <c r="B21" s="12"/>
      <c r="C21" s="24">
        <f>SUM(C13:C20)</f>
        <v>40336027</v>
      </c>
      <c r="D21" s="25">
        <f>SUM(D13:D20)</f>
        <v>39600270</v>
      </c>
      <c r="E21" s="31"/>
      <c r="F21" s="31"/>
    </row>
    <row r="22" spans="1:6" ht="15.75" thickBot="1" x14ac:dyDescent="0.3">
      <c r="A22" s="15" t="s">
        <v>32</v>
      </c>
      <c r="B22" s="16"/>
      <c r="C22" s="26">
        <f>C21+C10</f>
        <v>175682242</v>
      </c>
      <c r="D22" s="27">
        <f>D21+D10</f>
        <v>175914938</v>
      </c>
      <c r="E22" s="31"/>
      <c r="F22" s="31"/>
    </row>
    <row r="23" spans="1:6" ht="15.75" thickTop="1" x14ac:dyDescent="0.25">
      <c r="A23" s="9"/>
      <c r="B23" s="10"/>
      <c r="C23" s="22"/>
      <c r="D23" s="23"/>
    </row>
    <row r="24" spans="1:6" x14ac:dyDescent="0.25">
      <c r="A24" s="17" t="s">
        <v>17</v>
      </c>
      <c r="B24" s="10"/>
      <c r="C24" s="22"/>
      <c r="D24" s="23"/>
    </row>
    <row r="25" spans="1:6" x14ac:dyDescent="0.25">
      <c r="A25" s="5" t="s">
        <v>18</v>
      </c>
      <c r="B25" s="10"/>
      <c r="C25" s="22"/>
      <c r="D25" s="23"/>
    </row>
    <row r="26" spans="1:6" x14ac:dyDescent="0.25">
      <c r="A26" s="9" t="s">
        <v>19</v>
      </c>
      <c r="B26" s="10">
        <v>13</v>
      </c>
      <c r="C26" s="22">
        <v>66489226</v>
      </c>
      <c r="D26" s="23">
        <v>66489226</v>
      </c>
    </row>
    <row r="27" spans="1:6" ht="15.75" thickBot="1" x14ac:dyDescent="0.3">
      <c r="A27" s="18" t="s">
        <v>20</v>
      </c>
      <c r="B27" s="19">
        <v>13</v>
      </c>
      <c r="C27" s="28">
        <v>32227188</v>
      </c>
      <c r="D27" s="29">
        <v>29236663</v>
      </c>
    </row>
    <row r="28" spans="1:6" ht="15.75" thickBot="1" x14ac:dyDescent="0.3">
      <c r="A28" s="20" t="s">
        <v>21</v>
      </c>
      <c r="B28" s="19"/>
      <c r="C28" s="28">
        <f>SUM(C26:C27)</f>
        <v>98716414</v>
      </c>
      <c r="D28" s="29">
        <f>SUM(D26:D27)</f>
        <v>95725889</v>
      </c>
    </row>
    <row r="29" spans="1:6" x14ac:dyDescent="0.25">
      <c r="A29" s="5"/>
      <c r="B29" s="10"/>
      <c r="C29" s="22"/>
      <c r="D29" s="23"/>
    </row>
    <row r="30" spans="1:6" x14ac:dyDescent="0.25">
      <c r="A30" s="5" t="s">
        <v>22</v>
      </c>
      <c r="B30" s="10"/>
      <c r="C30" s="22"/>
      <c r="D30" s="23"/>
    </row>
    <row r="31" spans="1:6" x14ac:dyDescent="0.25">
      <c r="A31" s="9" t="s">
        <v>33</v>
      </c>
      <c r="B31" s="10">
        <v>14</v>
      </c>
      <c r="C31" s="22">
        <v>17580523</v>
      </c>
      <c r="D31" s="23">
        <v>17578146</v>
      </c>
    </row>
    <row r="32" spans="1:6" x14ac:dyDescent="0.25">
      <c r="A32" s="9" t="s">
        <v>23</v>
      </c>
      <c r="B32" s="10">
        <v>15</v>
      </c>
      <c r="C32" s="22">
        <v>8492239</v>
      </c>
      <c r="D32" s="23">
        <v>8484687</v>
      </c>
    </row>
    <row r="33" spans="1:4" x14ac:dyDescent="0.25">
      <c r="A33" s="9" t="s">
        <v>34</v>
      </c>
      <c r="B33" s="10"/>
      <c r="C33" s="22">
        <v>479754</v>
      </c>
      <c r="D33" s="23">
        <v>470463</v>
      </c>
    </row>
    <row r="34" spans="1:4" x14ac:dyDescent="0.25">
      <c r="A34" s="9" t="s">
        <v>35</v>
      </c>
      <c r="B34" s="10">
        <v>26</v>
      </c>
      <c r="C34" s="22">
        <v>505701</v>
      </c>
      <c r="D34" s="23">
        <v>505701</v>
      </c>
    </row>
    <row r="35" spans="1:4" ht="15.75" thickBot="1" x14ac:dyDescent="0.3">
      <c r="A35" s="9" t="s">
        <v>28</v>
      </c>
      <c r="B35" s="10">
        <v>16</v>
      </c>
      <c r="C35" s="22">
        <v>4233482</v>
      </c>
      <c r="D35" s="23">
        <v>3884527</v>
      </c>
    </row>
    <row r="36" spans="1:4" ht="15.75" thickBot="1" x14ac:dyDescent="0.3">
      <c r="A36" s="14"/>
      <c r="B36" s="21"/>
      <c r="C36" s="24">
        <f>SUM(C31:C35)</f>
        <v>31291699</v>
      </c>
      <c r="D36" s="25">
        <f>SUM(D31:D35)</f>
        <v>30923524</v>
      </c>
    </row>
    <row r="37" spans="1:4" x14ac:dyDescent="0.25">
      <c r="A37" s="5" t="s">
        <v>24</v>
      </c>
      <c r="B37" s="10"/>
      <c r="C37" s="22"/>
      <c r="D37" s="23"/>
    </row>
    <row r="38" spans="1:4" x14ac:dyDescent="0.25">
      <c r="A38" s="9" t="s">
        <v>33</v>
      </c>
      <c r="B38" s="10">
        <v>14</v>
      </c>
      <c r="C38" s="22">
        <v>2118359</v>
      </c>
      <c r="D38" s="23">
        <v>11129862</v>
      </c>
    </row>
    <row r="39" spans="1:4" x14ac:dyDescent="0.25">
      <c r="A39" s="9" t="s">
        <v>25</v>
      </c>
      <c r="B39" s="10">
        <v>17</v>
      </c>
      <c r="C39" s="22">
        <v>37782301</v>
      </c>
      <c r="D39" s="23">
        <v>32451956</v>
      </c>
    </row>
    <row r="40" spans="1:4" x14ac:dyDescent="0.25">
      <c r="A40" s="9" t="s">
        <v>26</v>
      </c>
      <c r="B40" s="10">
        <v>19</v>
      </c>
      <c r="C40" s="22">
        <v>3571760</v>
      </c>
      <c r="D40" s="23">
        <v>2959897</v>
      </c>
    </row>
    <row r="41" spans="1:4" x14ac:dyDescent="0.25">
      <c r="A41" s="9" t="s">
        <v>27</v>
      </c>
      <c r="B41" s="10">
        <v>18</v>
      </c>
      <c r="C41" s="22">
        <v>47285</v>
      </c>
      <c r="D41" s="23">
        <v>415839</v>
      </c>
    </row>
    <row r="42" spans="1:4" x14ac:dyDescent="0.25">
      <c r="A42" s="9" t="s">
        <v>23</v>
      </c>
      <c r="B42" s="10">
        <v>15</v>
      </c>
      <c r="C42" s="22">
        <v>168816</v>
      </c>
      <c r="D42" s="23">
        <v>323595</v>
      </c>
    </row>
    <row r="43" spans="1:4" x14ac:dyDescent="0.25">
      <c r="A43" s="9" t="s">
        <v>28</v>
      </c>
      <c r="B43" s="10">
        <v>16</v>
      </c>
      <c r="C43" s="22">
        <v>195484</v>
      </c>
      <c r="D43" s="23">
        <v>258490</v>
      </c>
    </row>
    <row r="44" spans="1:4" ht="15.75" thickBot="1" x14ac:dyDescent="0.3">
      <c r="A44" s="9" t="s">
        <v>29</v>
      </c>
      <c r="B44" s="10">
        <v>20</v>
      </c>
      <c r="C44" s="22">
        <v>1790124</v>
      </c>
      <c r="D44" s="23">
        <v>1725886</v>
      </c>
    </row>
    <row r="45" spans="1:4" ht="15.75" thickBot="1" x14ac:dyDescent="0.3">
      <c r="A45" s="14"/>
      <c r="B45" s="21"/>
      <c r="C45" s="24">
        <f>SUM(C38:C44)</f>
        <v>45674129</v>
      </c>
      <c r="D45" s="25">
        <f>SUM(D38:D44)</f>
        <v>49265525</v>
      </c>
    </row>
    <row r="46" spans="1:4" ht="15.75" thickBot="1" x14ac:dyDescent="0.3">
      <c r="A46" s="20" t="s">
        <v>30</v>
      </c>
      <c r="B46" s="19"/>
      <c r="C46" s="28">
        <f>C45+C36</f>
        <v>76965828</v>
      </c>
      <c r="D46" s="29">
        <f>D45+D36</f>
        <v>80189049</v>
      </c>
    </row>
    <row r="47" spans="1:4" ht="15.75" thickBot="1" x14ac:dyDescent="0.3">
      <c r="A47" s="15" t="s">
        <v>31</v>
      </c>
      <c r="B47" s="16"/>
      <c r="C47" s="26">
        <f>C46+C28</f>
        <v>175682242</v>
      </c>
      <c r="D47" s="27">
        <f>D46+D28</f>
        <v>175914938</v>
      </c>
    </row>
    <row r="48" spans="1:4" s="30" customFormat="1" ht="15.75" thickTop="1" x14ac:dyDescent="0.25">
      <c r="C48" s="31">
        <f>C22-C47</f>
        <v>0</v>
      </c>
      <c r="D48" s="31">
        <f>D22-D47</f>
        <v>0</v>
      </c>
    </row>
    <row r="50" spans="1:4" ht="15.75" thickBot="1" x14ac:dyDescent="0.3">
      <c r="A50" s="109" t="s">
        <v>121</v>
      </c>
      <c r="B50" s="110"/>
      <c r="C50" s="112">
        <v>1.6464878484049421</v>
      </c>
      <c r="D50" s="111">
        <v>1.5962366826052203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workbookViewId="0">
      <selection activeCell="C26" sqref="C26"/>
    </sheetView>
  </sheetViews>
  <sheetFormatPr defaultRowHeight="15" x14ac:dyDescent="0.25"/>
  <cols>
    <col min="1" max="1" width="60.5703125" bestFit="1" customWidth="1"/>
    <col min="3" max="4" width="15.5703125" customWidth="1"/>
  </cols>
  <sheetData>
    <row r="3" spans="1:4" ht="15.75" thickBot="1" x14ac:dyDescent="0.3">
      <c r="A3" s="37"/>
      <c r="B3" s="38" t="s">
        <v>0</v>
      </c>
      <c r="C3" s="39" t="s">
        <v>36</v>
      </c>
      <c r="D3" s="40" t="s">
        <v>37</v>
      </c>
    </row>
    <row r="4" spans="1:4" x14ac:dyDescent="0.25">
      <c r="A4" s="41" t="s">
        <v>38</v>
      </c>
      <c r="B4" s="42">
        <v>21</v>
      </c>
      <c r="C4" s="53">
        <v>45396174</v>
      </c>
      <c r="D4" s="54">
        <v>46087190</v>
      </c>
    </row>
    <row r="5" spans="1:4" ht="15.75" thickBot="1" x14ac:dyDescent="0.3">
      <c r="A5" s="43" t="s">
        <v>39</v>
      </c>
      <c r="B5" s="44">
        <v>22</v>
      </c>
      <c r="C5" s="53">
        <v>-40552448</v>
      </c>
      <c r="D5" s="55">
        <v>-43128567</v>
      </c>
    </row>
    <row r="6" spans="1:4" x14ac:dyDescent="0.25">
      <c r="A6" s="45" t="s">
        <v>40</v>
      </c>
      <c r="B6" s="46"/>
      <c r="C6" s="56">
        <f>SUM(C4:C5)</f>
        <v>4843726</v>
      </c>
      <c r="D6" s="60">
        <f>SUM(D4:D5)</f>
        <v>2958623</v>
      </c>
    </row>
    <row r="7" spans="1:4" x14ac:dyDescent="0.25">
      <c r="A7" s="47" t="s">
        <v>41</v>
      </c>
      <c r="B7" s="42"/>
      <c r="C7" s="53"/>
      <c r="D7" s="54"/>
    </row>
    <row r="8" spans="1:4" x14ac:dyDescent="0.25">
      <c r="A8" s="41" t="s">
        <v>42</v>
      </c>
      <c r="B8" s="42">
        <v>23</v>
      </c>
      <c r="C8" s="53">
        <v>-1063790</v>
      </c>
      <c r="D8" s="54">
        <v>-1548500</v>
      </c>
    </row>
    <row r="9" spans="1:4" x14ac:dyDescent="0.25">
      <c r="A9" s="41" t="s">
        <v>43</v>
      </c>
      <c r="B9" s="42">
        <v>24</v>
      </c>
      <c r="C9" s="53">
        <v>672311</v>
      </c>
      <c r="D9" s="54">
        <v>743173</v>
      </c>
    </row>
    <row r="10" spans="1:4" ht="15.75" thickBot="1" x14ac:dyDescent="0.3">
      <c r="A10" s="41" t="s">
        <v>44</v>
      </c>
      <c r="B10" s="42">
        <v>24</v>
      </c>
      <c r="C10" s="53">
        <v>-333070</v>
      </c>
      <c r="D10" s="54">
        <v>-492791</v>
      </c>
    </row>
    <row r="11" spans="1:4" x14ac:dyDescent="0.25">
      <c r="A11" s="48" t="s">
        <v>45</v>
      </c>
      <c r="B11" s="49"/>
      <c r="C11" s="56">
        <f>SUM(C6:C10)</f>
        <v>4119177</v>
      </c>
      <c r="D11" s="60">
        <f>SUM(D6:D10)</f>
        <v>1660505</v>
      </c>
    </row>
    <row r="12" spans="1:4" x14ac:dyDescent="0.25">
      <c r="A12" s="47" t="s">
        <v>41</v>
      </c>
      <c r="B12" s="42"/>
      <c r="C12" s="53"/>
      <c r="D12" s="54"/>
    </row>
    <row r="13" spans="1:4" x14ac:dyDescent="0.25">
      <c r="A13" s="47" t="s">
        <v>46</v>
      </c>
      <c r="B13" s="42"/>
      <c r="C13" s="53">
        <v>69763</v>
      </c>
      <c r="D13" s="54">
        <v>-802532</v>
      </c>
    </row>
    <row r="14" spans="1:4" x14ac:dyDescent="0.25">
      <c r="A14" s="41" t="s">
        <v>47</v>
      </c>
      <c r="B14" s="42"/>
      <c r="C14" s="53">
        <v>258197</v>
      </c>
      <c r="D14" s="54">
        <v>42751</v>
      </c>
    </row>
    <row r="15" spans="1:4" ht="15.75" thickBot="1" x14ac:dyDescent="0.3">
      <c r="A15" s="43" t="s">
        <v>48</v>
      </c>
      <c r="B15" s="44">
        <v>25</v>
      </c>
      <c r="C15" s="57">
        <v>-708981</v>
      </c>
      <c r="D15" s="55">
        <v>-387749</v>
      </c>
    </row>
    <row r="16" spans="1:4" x14ac:dyDescent="0.25">
      <c r="A16" s="50" t="s">
        <v>49</v>
      </c>
      <c r="B16" s="46"/>
      <c r="C16" s="53">
        <f>SUM(C11:C15)</f>
        <v>3738156</v>
      </c>
      <c r="D16" s="61">
        <f>SUM(D11:D15)</f>
        <v>512975</v>
      </c>
    </row>
    <row r="17" spans="1:4" x14ac:dyDescent="0.25">
      <c r="A17" s="47" t="s">
        <v>41</v>
      </c>
      <c r="B17" s="42"/>
      <c r="C17" s="53"/>
      <c r="D17" s="54"/>
    </row>
    <row r="18" spans="1:4" ht="15.75" thickBot="1" x14ac:dyDescent="0.3">
      <c r="A18" s="43" t="s">
        <v>50</v>
      </c>
      <c r="B18" s="44">
        <v>26</v>
      </c>
      <c r="C18" s="57">
        <v>-747631</v>
      </c>
      <c r="D18" s="55">
        <v>-102595</v>
      </c>
    </row>
    <row r="19" spans="1:4" ht="15.75" thickBot="1" x14ac:dyDescent="0.3">
      <c r="A19" s="37" t="s">
        <v>51</v>
      </c>
      <c r="B19" s="38"/>
      <c r="C19" s="57">
        <f>SUM(C16:C18)</f>
        <v>2990525</v>
      </c>
      <c r="D19" s="62">
        <f>SUM(D16:D18)</f>
        <v>410380</v>
      </c>
    </row>
    <row r="20" spans="1:4" ht="15.75" thickBot="1" x14ac:dyDescent="0.3">
      <c r="A20" s="51" t="s">
        <v>52</v>
      </c>
      <c r="B20" s="52"/>
      <c r="C20" s="58">
        <f>C19</f>
        <v>2990525</v>
      </c>
      <c r="D20" s="63">
        <f>D19</f>
        <v>410380</v>
      </c>
    </row>
    <row r="21" spans="1:4" ht="15.75" thickTop="1" x14ac:dyDescent="0.25">
      <c r="C21" s="59"/>
      <c r="D21" s="59"/>
    </row>
    <row r="22" spans="1:4" x14ac:dyDescent="0.25">
      <c r="A22" s="104" t="s">
        <v>118</v>
      </c>
      <c r="C22" s="105">
        <v>4.9997177912362675E-2</v>
      </c>
      <c r="D22" s="107">
        <v>7.1000000000000004E-3</v>
      </c>
    </row>
    <row r="23" spans="1:4" x14ac:dyDescent="0.25">
      <c r="C23" s="106"/>
      <c r="D23" s="108"/>
    </row>
    <row r="24" spans="1:4" x14ac:dyDescent="0.25">
      <c r="A24" s="104" t="s">
        <v>119</v>
      </c>
      <c r="C24" s="105">
        <v>4.9997177912362675E-2</v>
      </c>
      <c r="D24" s="107">
        <v>7.1000000000000004E-3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1"/>
  <sheetViews>
    <sheetView topLeftCell="A19" workbookViewId="0">
      <selection activeCell="C51" sqref="C51"/>
    </sheetView>
  </sheetViews>
  <sheetFormatPr defaultRowHeight="15" x14ac:dyDescent="0.25"/>
  <cols>
    <col min="1" max="1" width="90.5703125" bestFit="1" customWidth="1"/>
    <col min="3" max="4" width="13.85546875" style="59" customWidth="1"/>
  </cols>
  <sheetData>
    <row r="2" spans="1:4" ht="15.75" thickBot="1" x14ac:dyDescent="0.3">
      <c r="A2" s="20"/>
      <c r="B2" s="2" t="s">
        <v>0</v>
      </c>
      <c r="C2" s="28" t="s">
        <v>36</v>
      </c>
      <c r="D2" s="29" t="s">
        <v>37</v>
      </c>
    </row>
    <row r="3" spans="1:4" x14ac:dyDescent="0.25">
      <c r="A3" s="5" t="s">
        <v>53</v>
      </c>
      <c r="B3" s="10"/>
      <c r="C3" s="35"/>
      <c r="D3" s="36"/>
    </row>
    <row r="4" spans="1:4" x14ac:dyDescent="0.25">
      <c r="A4" s="9" t="s">
        <v>54</v>
      </c>
      <c r="B4" s="10"/>
      <c r="C4" s="66">
        <v>3738156</v>
      </c>
      <c r="D4" s="23">
        <v>512975</v>
      </c>
    </row>
    <row r="5" spans="1:4" x14ac:dyDescent="0.25">
      <c r="A5" s="5" t="s">
        <v>55</v>
      </c>
      <c r="B5" s="10"/>
      <c r="C5" s="22"/>
      <c r="D5" s="23"/>
    </row>
    <row r="6" spans="1:4" x14ac:dyDescent="0.25">
      <c r="A6" s="9" t="s">
        <v>56</v>
      </c>
      <c r="B6" s="10" t="s">
        <v>57</v>
      </c>
      <c r="C6" s="66">
        <v>1485881</v>
      </c>
      <c r="D6" s="23">
        <v>1116895</v>
      </c>
    </row>
    <row r="7" spans="1:4" x14ac:dyDescent="0.25">
      <c r="A7" s="9" t="s">
        <v>58</v>
      </c>
      <c r="B7" s="10"/>
      <c r="C7" s="66">
        <v>450784</v>
      </c>
      <c r="D7" s="23">
        <v>344998</v>
      </c>
    </row>
    <row r="8" spans="1:4" x14ac:dyDescent="0.25">
      <c r="A8" s="9" t="s">
        <v>59</v>
      </c>
      <c r="B8" s="10">
        <v>23</v>
      </c>
      <c r="C8" s="66">
        <v>97</v>
      </c>
      <c r="D8" s="23">
        <v>206471</v>
      </c>
    </row>
    <row r="9" spans="1:4" x14ac:dyDescent="0.25">
      <c r="A9" s="9" t="s">
        <v>60</v>
      </c>
      <c r="B9" s="10">
        <v>24</v>
      </c>
      <c r="C9" s="66">
        <v>30835</v>
      </c>
      <c r="D9" s="23">
        <v>5832</v>
      </c>
    </row>
    <row r="10" spans="1:4" x14ac:dyDescent="0.25">
      <c r="A10" s="9" t="s">
        <v>61</v>
      </c>
      <c r="B10" s="10"/>
      <c r="C10" s="66">
        <v>-62481</v>
      </c>
      <c r="D10" s="23">
        <v>1359762</v>
      </c>
    </row>
    <row r="11" spans="1:4" x14ac:dyDescent="0.25">
      <c r="A11" s="9" t="s">
        <v>62</v>
      </c>
      <c r="B11" s="10">
        <v>24</v>
      </c>
      <c r="C11" s="66">
        <v>-67404</v>
      </c>
      <c r="D11" s="23">
        <v>-63220</v>
      </c>
    </row>
    <row r="12" spans="1:4" x14ac:dyDescent="0.25">
      <c r="A12" s="9" t="s">
        <v>63</v>
      </c>
      <c r="B12" s="10">
        <v>23</v>
      </c>
      <c r="C12" s="66">
        <v>75175</v>
      </c>
      <c r="D12" s="23">
        <v>89891</v>
      </c>
    </row>
    <row r="13" spans="1:4" ht="15.75" thickBot="1" x14ac:dyDescent="0.3">
      <c r="A13" s="18" t="s">
        <v>64</v>
      </c>
      <c r="B13" s="19">
        <v>23</v>
      </c>
      <c r="C13" s="67">
        <v>1354</v>
      </c>
      <c r="D13" s="29">
        <v>-879</v>
      </c>
    </row>
    <row r="14" spans="1:4" x14ac:dyDescent="0.25">
      <c r="A14" s="5" t="s">
        <v>65</v>
      </c>
      <c r="B14" s="10"/>
      <c r="C14" s="22">
        <f>SUM(C4:C13)</f>
        <v>5652397</v>
      </c>
      <c r="D14" s="23">
        <f>SUM(D4:D13)</f>
        <v>3572725</v>
      </c>
    </row>
    <row r="15" spans="1:4" x14ac:dyDescent="0.25">
      <c r="A15" s="9" t="s">
        <v>66</v>
      </c>
      <c r="B15" s="10"/>
      <c r="C15" s="22"/>
      <c r="D15" s="23"/>
    </row>
    <row r="16" spans="1:4" x14ac:dyDescent="0.25">
      <c r="A16" s="9" t="s">
        <v>10</v>
      </c>
      <c r="B16" s="10"/>
      <c r="C16" s="66">
        <v>-358914</v>
      </c>
      <c r="D16" s="23">
        <v>-3718089</v>
      </c>
    </row>
    <row r="17" spans="1:4" x14ac:dyDescent="0.25">
      <c r="A17" s="9" t="s">
        <v>11</v>
      </c>
      <c r="B17" s="10"/>
      <c r="C17" s="66">
        <v>32354</v>
      </c>
      <c r="D17" s="23">
        <v>1629322</v>
      </c>
    </row>
    <row r="18" spans="1:4" x14ac:dyDescent="0.25">
      <c r="A18" s="9" t="s">
        <v>12</v>
      </c>
      <c r="B18" s="10"/>
      <c r="C18" s="66">
        <v>891220</v>
      </c>
      <c r="D18" s="23">
        <v>2299541</v>
      </c>
    </row>
    <row r="19" spans="1:4" x14ac:dyDescent="0.25">
      <c r="A19" s="9" t="s">
        <v>67</v>
      </c>
      <c r="B19" s="10"/>
      <c r="C19" s="66">
        <v>-137662</v>
      </c>
      <c r="D19" s="23">
        <v>1655921</v>
      </c>
    </row>
    <row r="20" spans="1:4" x14ac:dyDescent="0.25">
      <c r="A20" s="9" t="s">
        <v>68</v>
      </c>
      <c r="B20" s="10"/>
      <c r="C20" s="66">
        <v>127179</v>
      </c>
      <c r="D20" s="23">
        <v>-2600044</v>
      </c>
    </row>
    <row r="21" spans="1:4" x14ac:dyDescent="0.25">
      <c r="A21" s="9" t="s">
        <v>69</v>
      </c>
      <c r="B21" s="10"/>
      <c r="C21" s="22"/>
      <c r="D21" s="23"/>
    </row>
    <row r="22" spans="1:4" x14ac:dyDescent="0.25">
      <c r="A22" s="9" t="s">
        <v>25</v>
      </c>
      <c r="B22" s="10"/>
      <c r="C22" s="66">
        <v>6131316</v>
      </c>
      <c r="D22" s="23">
        <v>5652330</v>
      </c>
    </row>
    <row r="23" spans="1:4" x14ac:dyDescent="0.25">
      <c r="A23" s="9" t="s">
        <v>26</v>
      </c>
      <c r="B23" s="10"/>
      <c r="C23" s="66">
        <v>611863</v>
      </c>
      <c r="D23" s="23">
        <v>-42523</v>
      </c>
    </row>
    <row r="24" spans="1:4" x14ac:dyDescent="0.25">
      <c r="A24" s="9" t="s">
        <v>27</v>
      </c>
      <c r="B24" s="10"/>
      <c r="C24" s="66">
        <v>-368554</v>
      </c>
      <c r="D24" s="23">
        <v>-5973</v>
      </c>
    </row>
    <row r="25" spans="1:4" ht="15.75" thickBot="1" x14ac:dyDescent="0.3">
      <c r="A25" s="18" t="s">
        <v>29</v>
      </c>
      <c r="B25" s="19"/>
      <c r="C25" s="67">
        <v>64238</v>
      </c>
      <c r="D25" s="29">
        <v>281049</v>
      </c>
    </row>
    <row r="26" spans="1:4" x14ac:dyDescent="0.25">
      <c r="A26" s="5" t="s">
        <v>70</v>
      </c>
      <c r="B26" s="10"/>
      <c r="C26" s="66">
        <f>SUM(C14:C25)</f>
        <v>12645437</v>
      </c>
      <c r="D26" s="74">
        <f>SUM(D14:D25)</f>
        <v>8724259</v>
      </c>
    </row>
    <row r="27" spans="1:4" x14ac:dyDescent="0.25">
      <c r="A27" s="9"/>
      <c r="B27" s="9"/>
    </row>
    <row r="28" spans="1:4" x14ac:dyDescent="0.25">
      <c r="A28" s="9" t="s">
        <v>71</v>
      </c>
      <c r="B28" s="9"/>
      <c r="C28" s="68">
        <v>-737538</v>
      </c>
      <c r="D28" s="36">
        <v>-426704</v>
      </c>
    </row>
    <row r="29" spans="1:4" x14ac:dyDescent="0.25">
      <c r="A29" s="9" t="s">
        <v>72</v>
      </c>
      <c r="B29" s="10"/>
      <c r="C29" s="66">
        <v>-352142</v>
      </c>
      <c r="D29" s="23">
        <v>-277846</v>
      </c>
    </row>
    <row r="30" spans="1:4" ht="15.75" thickBot="1" x14ac:dyDescent="0.3">
      <c r="A30" s="18" t="s">
        <v>73</v>
      </c>
      <c r="B30" s="19"/>
      <c r="C30" s="67">
        <v>224504</v>
      </c>
      <c r="D30" s="29">
        <v>343657</v>
      </c>
    </row>
    <row r="31" spans="1:4" ht="15.75" thickBot="1" x14ac:dyDescent="0.3">
      <c r="A31" s="20" t="s">
        <v>74</v>
      </c>
      <c r="B31" s="19"/>
      <c r="C31" s="67">
        <f>SUM(C26:C30)</f>
        <v>11780261</v>
      </c>
      <c r="D31" s="76">
        <f>SUM(D26:D30)</f>
        <v>8363366</v>
      </c>
    </row>
    <row r="32" spans="1:4" x14ac:dyDescent="0.25">
      <c r="A32" s="5"/>
      <c r="B32" s="65"/>
      <c r="C32" s="69"/>
      <c r="D32" s="70"/>
    </row>
    <row r="33" spans="1:4" x14ac:dyDescent="0.25">
      <c r="A33" s="5" t="s">
        <v>75</v>
      </c>
      <c r="B33" s="9"/>
      <c r="C33" s="68"/>
      <c r="D33" s="71"/>
    </row>
    <row r="34" spans="1:4" x14ac:dyDescent="0.25">
      <c r="A34" s="9" t="s">
        <v>76</v>
      </c>
      <c r="B34" s="10"/>
      <c r="C34" s="66">
        <v>-1405</v>
      </c>
      <c r="D34" s="23">
        <v>-20931</v>
      </c>
    </row>
    <row r="35" spans="1:4" x14ac:dyDescent="0.25">
      <c r="A35" s="9" t="s">
        <v>77</v>
      </c>
      <c r="B35" s="10"/>
      <c r="C35" s="66">
        <v>-542356</v>
      </c>
      <c r="D35" s="23">
        <v>-8505438</v>
      </c>
    </row>
    <row r="36" spans="1:4" x14ac:dyDescent="0.25">
      <c r="A36" s="9" t="s">
        <v>78</v>
      </c>
      <c r="B36" s="10"/>
      <c r="C36" s="66">
        <v>-181021</v>
      </c>
      <c r="D36" s="23">
        <v>0</v>
      </c>
    </row>
    <row r="37" spans="1:4" x14ac:dyDescent="0.25">
      <c r="A37" s="9" t="s">
        <v>79</v>
      </c>
      <c r="B37" s="10"/>
      <c r="C37" s="66">
        <v>-284254</v>
      </c>
      <c r="D37" s="23">
        <v>-3530877</v>
      </c>
    </row>
    <row r="38" spans="1:4" x14ac:dyDescent="0.25">
      <c r="A38" s="9" t="s">
        <v>80</v>
      </c>
      <c r="B38" s="10"/>
      <c r="C38" s="66">
        <v>-534061</v>
      </c>
      <c r="D38" s="72">
        <v>0</v>
      </c>
    </row>
    <row r="39" spans="1:4" ht="15.75" thickBot="1" x14ac:dyDescent="0.3">
      <c r="A39" s="9" t="s">
        <v>81</v>
      </c>
      <c r="B39" s="10"/>
      <c r="C39" s="66">
        <v>3069</v>
      </c>
      <c r="D39" s="23">
        <v>28813</v>
      </c>
    </row>
    <row r="40" spans="1:4" ht="15.75" thickBot="1" x14ac:dyDescent="0.3">
      <c r="A40" s="14" t="s">
        <v>82</v>
      </c>
      <c r="B40" s="21"/>
      <c r="C40" s="73">
        <f>SUM(C34:C39)</f>
        <v>-1540028</v>
      </c>
      <c r="D40" s="77">
        <f>SUM(D34:D39)</f>
        <v>-12028433</v>
      </c>
    </row>
    <row r="41" spans="1:4" x14ac:dyDescent="0.25">
      <c r="A41" s="5"/>
      <c r="B41" s="65"/>
      <c r="C41" s="69"/>
      <c r="D41" s="70"/>
    </row>
    <row r="42" spans="1:4" x14ac:dyDescent="0.25">
      <c r="A42" s="5" t="s">
        <v>83</v>
      </c>
      <c r="B42" s="9"/>
      <c r="C42" s="68"/>
      <c r="D42" s="71"/>
    </row>
    <row r="43" spans="1:4" x14ac:dyDescent="0.25">
      <c r="A43" s="9" t="s">
        <v>84</v>
      </c>
      <c r="B43" s="10"/>
      <c r="C43" s="22">
        <v>0</v>
      </c>
      <c r="D43" s="23">
        <v>7195454</v>
      </c>
    </row>
    <row r="44" spans="1:4" x14ac:dyDescent="0.25">
      <c r="A44" s="9" t="s">
        <v>85</v>
      </c>
      <c r="B44" s="10">
        <v>15</v>
      </c>
      <c r="C44" s="22">
        <v>0</v>
      </c>
      <c r="D44" s="23">
        <v>8495502</v>
      </c>
    </row>
    <row r="45" spans="1:4" ht="15.75" thickBot="1" x14ac:dyDescent="0.3">
      <c r="A45" s="9" t="s">
        <v>86</v>
      </c>
      <c r="B45" s="10"/>
      <c r="C45" s="66">
        <v>-9113377</v>
      </c>
      <c r="D45" s="23">
        <v>-11854968</v>
      </c>
    </row>
    <row r="46" spans="1:4" ht="15.75" thickBot="1" x14ac:dyDescent="0.3">
      <c r="A46" s="14" t="s">
        <v>87</v>
      </c>
      <c r="B46" s="21"/>
      <c r="C46" s="73">
        <f>SUM(C43:C45)</f>
        <v>-9113377</v>
      </c>
      <c r="D46" s="77">
        <f>SUM(D43:D45)</f>
        <v>3835988</v>
      </c>
    </row>
    <row r="47" spans="1:4" x14ac:dyDescent="0.25">
      <c r="A47" s="5" t="s">
        <v>41</v>
      </c>
      <c r="B47" s="10"/>
      <c r="C47" s="66"/>
      <c r="D47" s="74"/>
    </row>
    <row r="48" spans="1:4" x14ac:dyDescent="0.25">
      <c r="A48" s="5" t="s">
        <v>88</v>
      </c>
      <c r="B48" s="10"/>
      <c r="C48" s="66">
        <f>C46+C40+C31</f>
        <v>1126856</v>
      </c>
      <c r="D48" s="74">
        <f>D46+D40+D31</f>
        <v>170921</v>
      </c>
    </row>
    <row r="49" spans="1:4" ht="15.75" thickBot="1" x14ac:dyDescent="0.3">
      <c r="A49" s="20" t="s">
        <v>89</v>
      </c>
      <c r="B49" s="19">
        <v>12</v>
      </c>
      <c r="C49" s="67">
        <v>1535944</v>
      </c>
      <c r="D49" s="29">
        <v>1943773</v>
      </c>
    </row>
    <row r="50" spans="1:4" ht="15.75" thickBot="1" x14ac:dyDescent="0.3">
      <c r="A50" s="15" t="s">
        <v>90</v>
      </c>
      <c r="B50" s="64">
        <v>12</v>
      </c>
      <c r="C50" s="75">
        <f>SUM(C48:C49)</f>
        <v>2662800</v>
      </c>
      <c r="D50" s="78">
        <f>SUM(D48:D49)</f>
        <v>2114694</v>
      </c>
    </row>
    <row r="51" spans="1:4" ht="15.75" thickTop="1" x14ac:dyDescent="0.25">
      <c r="C51" s="87">
        <f>Баланс!C20-C50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2"/>
  <sheetViews>
    <sheetView workbookViewId="0">
      <selection activeCell="D12" sqref="D12"/>
    </sheetView>
  </sheetViews>
  <sheetFormatPr defaultRowHeight="15" x14ac:dyDescent="0.25"/>
  <cols>
    <col min="1" max="1" width="31.42578125" bestFit="1" customWidth="1"/>
    <col min="2" max="2" width="16.42578125" bestFit="1" customWidth="1"/>
    <col min="3" max="3" width="27.42578125" customWidth="1"/>
    <col min="4" max="4" width="22.42578125" customWidth="1"/>
  </cols>
  <sheetData>
    <row r="4" spans="1:4" ht="15.75" thickBot="1" x14ac:dyDescent="0.3">
      <c r="A4" s="79"/>
      <c r="B4" s="80" t="s">
        <v>19</v>
      </c>
      <c r="C4" s="80" t="s">
        <v>20</v>
      </c>
      <c r="D4" s="80" t="s">
        <v>91</v>
      </c>
    </row>
    <row r="5" spans="1:4" ht="15.75" thickBot="1" x14ac:dyDescent="0.3">
      <c r="A5" s="37" t="s">
        <v>92</v>
      </c>
      <c r="B5" s="83">
        <v>66489226</v>
      </c>
      <c r="C5" s="83">
        <v>29236663</v>
      </c>
      <c r="D5" s="83">
        <f>SUM(B5:C5)</f>
        <v>95725889</v>
      </c>
    </row>
    <row r="6" spans="1:4" x14ac:dyDescent="0.25">
      <c r="A6" s="47"/>
      <c r="B6" s="56">
        <v>0</v>
      </c>
      <c r="C6" s="60"/>
      <c r="D6" s="60"/>
    </row>
    <row r="7" spans="1:4" ht="15.75" thickBot="1" x14ac:dyDescent="0.3">
      <c r="A7" s="81" t="s">
        <v>51</v>
      </c>
      <c r="B7" s="57">
        <v>0</v>
      </c>
      <c r="C7" s="62">
        <v>2990525</v>
      </c>
      <c r="D7" s="62">
        <f>SUM(B7:C7)</f>
        <v>2990525</v>
      </c>
    </row>
    <row r="8" spans="1:4" ht="15.75" thickBot="1" x14ac:dyDescent="0.3">
      <c r="A8" s="37" t="s">
        <v>93</v>
      </c>
      <c r="B8" s="84">
        <f t="shared" ref="B8:C8" si="0">B7</f>
        <v>0</v>
      </c>
      <c r="C8" s="84">
        <f t="shared" si="0"/>
        <v>2990525</v>
      </c>
      <c r="D8" s="84">
        <f>D7</f>
        <v>2990525</v>
      </c>
    </row>
    <row r="9" spans="1:4" x14ac:dyDescent="0.25">
      <c r="A9" s="47"/>
      <c r="B9" s="85"/>
      <c r="C9" s="85"/>
      <c r="D9" s="85"/>
    </row>
    <row r="10" spans="1:4" ht="15.75" thickBot="1" x14ac:dyDescent="0.3">
      <c r="A10" s="47"/>
      <c r="B10" s="85"/>
      <c r="C10" s="85"/>
      <c r="D10" s="85"/>
    </row>
    <row r="11" spans="1:4" ht="15.75" thickBot="1" x14ac:dyDescent="0.3">
      <c r="A11" s="82" t="s">
        <v>94</v>
      </c>
      <c r="B11" s="86">
        <f>B5+B8</f>
        <v>66489226</v>
      </c>
      <c r="C11" s="86">
        <f t="shared" ref="C11:D11" si="1">C5+C8</f>
        <v>32227188</v>
      </c>
      <c r="D11" s="86">
        <f t="shared" si="1"/>
        <v>98716414</v>
      </c>
    </row>
    <row r="12" spans="1:4" ht="15.75" thickTop="1" x14ac:dyDescent="0.25">
      <c r="D12" s="31">
        <f>Баланс!C28-D11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zoomScale="80" zoomScaleNormal="80" workbookViewId="0">
      <selection activeCell="E36" sqref="E36"/>
    </sheetView>
  </sheetViews>
  <sheetFormatPr defaultRowHeight="15" x14ac:dyDescent="0.25"/>
  <cols>
    <col min="1" max="1" width="10.85546875" bestFit="1" customWidth="1"/>
    <col min="2" max="2" width="18" bestFit="1" customWidth="1"/>
    <col min="5" max="5" width="18.140625" bestFit="1" customWidth="1"/>
  </cols>
  <sheetData>
    <row r="2" spans="1:1" x14ac:dyDescent="0.25">
      <c r="A2" s="114" t="s">
        <v>123</v>
      </c>
    </row>
    <row r="3" spans="1:1" x14ac:dyDescent="0.25">
      <c r="A3" s="114"/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20" spans="1:8" x14ac:dyDescent="0.25">
      <c r="A20" s="88">
        <v>42094</v>
      </c>
      <c r="B20" s="89" t="s">
        <v>106</v>
      </c>
    </row>
    <row r="21" spans="1:8" x14ac:dyDescent="0.25">
      <c r="A21" s="59" t="s">
        <v>107</v>
      </c>
      <c r="B21" s="59">
        <f>Баланс!C22</f>
        <v>175682242</v>
      </c>
      <c r="C21" s="59"/>
      <c r="F21" s="59"/>
      <c r="G21" s="59"/>
      <c r="H21" s="59"/>
    </row>
    <row r="22" spans="1:8" x14ac:dyDescent="0.25">
      <c r="A22" s="59" t="s">
        <v>108</v>
      </c>
      <c r="B22" s="59">
        <f>Баланс!C5</f>
        <v>233594</v>
      </c>
      <c r="C22" s="59"/>
      <c r="F22" s="59"/>
      <c r="G22" s="59"/>
      <c r="H22" s="59"/>
    </row>
    <row r="23" spans="1:8" x14ac:dyDescent="0.25">
      <c r="A23" s="59" t="s">
        <v>109</v>
      </c>
      <c r="B23" s="59">
        <f>Баланс!C46</f>
        <v>76965828</v>
      </c>
      <c r="C23" s="59"/>
      <c r="D23" s="59"/>
      <c r="E23" s="90" t="s">
        <v>110</v>
      </c>
      <c r="F23" s="59"/>
      <c r="G23" s="59"/>
      <c r="H23" s="59"/>
    </row>
    <row r="24" spans="1:8" x14ac:dyDescent="0.25">
      <c r="A24" s="91" t="s">
        <v>111</v>
      </c>
      <c r="B24" s="91">
        <v>0</v>
      </c>
      <c r="C24" s="59"/>
      <c r="D24" s="91" t="s">
        <v>112</v>
      </c>
      <c r="E24" s="91">
        <v>59813876</v>
      </c>
      <c r="F24" s="59"/>
      <c r="G24" s="59"/>
      <c r="H24" s="59"/>
    </row>
    <row r="25" spans="1:8" x14ac:dyDescent="0.25">
      <c r="A25" s="90" t="s">
        <v>113</v>
      </c>
      <c r="B25" s="90">
        <f>(B21-B22)-B23-B24</f>
        <v>98482820</v>
      </c>
      <c r="C25" s="59"/>
      <c r="D25" s="90" t="s">
        <v>114</v>
      </c>
      <c r="E25" s="92">
        <f>B25/E24</f>
        <v>1.6464878484049421</v>
      </c>
      <c r="F25" s="59"/>
      <c r="G25" s="59"/>
      <c r="H25" s="59"/>
    </row>
    <row r="26" spans="1:8" x14ac:dyDescent="0.25">
      <c r="A26" s="90"/>
      <c r="B26" s="90"/>
      <c r="C26" s="59"/>
      <c r="D26" s="90"/>
      <c r="E26" s="92"/>
      <c r="F26" s="59"/>
      <c r="G26" s="59"/>
      <c r="H26" s="59"/>
    </row>
    <row r="27" spans="1:8" x14ac:dyDescent="0.25">
      <c r="A27" s="90"/>
      <c r="B27" s="90"/>
      <c r="C27" s="59"/>
      <c r="D27" s="90"/>
      <c r="E27" s="92"/>
      <c r="F27" s="59"/>
      <c r="G27" s="59"/>
      <c r="H27" s="59"/>
    </row>
    <row r="29" spans="1:8" x14ac:dyDescent="0.25">
      <c r="A29" s="88">
        <v>42004</v>
      </c>
      <c r="B29" s="89" t="s">
        <v>106</v>
      </c>
    </row>
    <row r="30" spans="1:8" x14ac:dyDescent="0.25">
      <c r="A30" s="59" t="s">
        <v>107</v>
      </c>
      <c r="B30" s="59">
        <f>Баланс!D22</f>
        <v>175914938</v>
      </c>
      <c r="C30" s="59"/>
      <c r="F30" s="59"/>
      <c r="G30" s="59"/>
      <c r="H30" s="59"/>
    </row>
    <row r="31" spans="1:8" x14ac:dyDescent="0.25">
      <c r="A31" s="59" t="s">
        <v>108</v>
      </c>
      <c r="B31" s="59">
        <f>Баланс!D5</f>
        <v>248786</v>
      </c>
      <c r="C31" s="59"/>
      <c r="F31" s="59"/>
      <c r="G31" s="59"/>
      <c r="H31" s="59"/>
    </row>
    <row r="32" spans="1:8" x14ac:dyDescent="0.25">
      <c r="A32" s="59" t="s">
        <v>109</v>
      </c>
      <c r="B32" s="59">
        <f>Баланс!D46</f>
        <v>80189049</v>
      </c>
      <c r="C32" s="59"/>
      <c r="D32" s="59"/>
      <c r="E32" s="90" t="s">
        <v>110</v>
      </c>
      <c r="F32" s="59"/>
      <c r="G32" s="59"/>
      <c r="H32" s="59"/>
    </row>
    <row r="33" spans="1:8" x14ac:dyDescent="0.25">
      <c r="A33" s="91" t="s">
        <v>111</v>
      </c>
      <c r="B33" s="91">
        <v>0</v>
      </c>
      <c r="C33" s="59"/>
      <c r="D33" s="91" t="s">
        <v>112</v>
      </c>
      <c r="E33" s="91">
        <v>59813876</v>
      </c>
      <c r="F33" s="59"/>
      <c r="G33" s="59"/>
      <c r="H33" s="59"/>
    </row>
    <row r="34" spans="1:8" x14ac:dyDescent="0.25">
      <c r="A34" s="90" t="s">
        <v>113</v>
      </c>
      <c r="B34" s="90">
        <f>(B30-B31)-B32-B33</f>
        <v>95477103</v>
      </c>
      <c r="C34" s="59"/>
      <c r="D34" s="90" t="s">
        <v>114</v>
      </c>
      <c r="E34" s="92">
        <f>B34/E33</f>
        <v>1.5962366826052203</v>
      </c>
      <c r="F34" s="59"/>
      <c r="G34" s="59"/>
      <c r="H34" s="59"/>
    </row>
    <row r="35" spans="1:8" x14ac:dyDescent="0.25">
      <c r="A35" s="59"/>
      <c r="B35" s="59"/>
      <c r="C35" s="59"/>
      <c r="D35" s="59"/>
      <c r="E35" s="59"/>
      <c r="F35" s="59"/>
      <c r="G35" s="59"/>
      <c r="H35" s="59"/>
    </row>
    <row r="36" spans="1:8" x14ac:dyDescent="0.25">
      <c r="A36" s="59"/>
      <c r="B36" s="59"/>
      <c r="C36" s="59"/>
      <c r="D36" s="59"/>
      <c r="E36" s="59"/>
      <c r="F36" s="59"/>
      <c r="G36" s="59"/>
      <c r="H36" s="59"/>
    </row>
    <row r="37" spans="1:8" x14ac:dyDescent="0.25">
      <c r="B37" s="113"/>
      <c r="C37" s="59"/>
      <c r="D37" s="59"/>
      <c r="E37" s="59"/>
      <c r="F37" s="59"/>
      <c r="G37" s="59"/>
      <c r="H37" s="5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zoomScale="80" zoomScaleNormal="80" workbookViewId="0">
      <selection activeCell="B36" sqref="B36"/>
    </sheetView>
  </sheetViews>
  <sheetFormatPr defaultRowHeight="15" x14ac:dyDescent="0.25"/>
  <cols>
    <col min="1" max="1" width="47.42578125" style="59" customWidth="1"/>
    <col min="2" max="3" width="18" style="59" bestFit="1" customWidth="1"/>
    <col min="4" max="4" width="21.42578125" style="59" customWidth="1"/>
    <col min="5" max="5" width="9.140625" style="59"/>
    <col min="6" max="6" width="14.28515625" style="59" bestFit="1" customWidth="1"/>
    <col min="7" max="16384" width="9.140625" style="59"/>
  </cols>
  <sheetData>
    <row r="2" spans="1:4" x14ac:dyDescent="0.25">
      <c r="A2" s="90" t="s">
        <v>124</v>
      </c>
    </row>
    <row r="4" spans="1:4" x14ac:dyDescent="0.25">
      <c r="A4" s="115" t="s">
        <v>36</v>
      </c>
      <c r="B4" s="115"/>
      <c r="C4" s="115"/>
      <c r="D4" s="115"/>
    </row>
    <row r="5" spans="1:4" ht="30" x14ac:dyDescent="0.25">
      <c r="A5" s="93"/>
      <c r="B5" s="94">
        <v>42004</v>
      </c>
      <c r="C5" s="94">
        <v>42094</v>
      </c>
      <c r="D5" s="95" t="s">
        <v>115</v>
      </c>
    </row>
    <row r="6" spans="1:4" x14ac:dyDescent="0.25">
      <c r="A6" s="93" t="s">
        <v>116</v>
      </c>
      <c r="B6" s="93">
        <v>66489226</v>
      </c>
      <c r="C6" s="93">
        <v>66489226</v>
      </c>
      <c r="D6" s="93"/>
    </row>
    <row r="7" spans="1:4" x14ac:dyDescent="0.25">
      <c r="A7" s="93" t="s">
        <v>122</v>
      </c>
      <c r="B7" s="103">
        <v>59813876</v>
      </c>
      <c r="C7" s="103">
        <v>59813876</v>
      </c>
      <c r="D7" s="103">
        <v>59813876</v>
      </c>
    </row>
    <row r="8" spans="1:4" x14ac:dyDescent="0.25">
      <c r="A8" s="96"/>
      <c r="B8" s="97"/>
      <c r="C8" s="97"/>
      <c r="D8" s="98"/>
    </row>
    <row r="9" spans="1:4" x14ac:dyDescent="0.25">
      <c r="A9" s="96"/>
      <c r="B9" s="97"/>
      <c r="C9" s="97"/>
      <c r="D9" s="98"/>
    </row>
    <row r="10" spans="1:4" ht="15.75" x14ac:dyDescent="0.25">
      <c r="A10" s="93" t="s">
        <v>120</v>
      </c>
      <c r="B10" s="99">
        <v>2990525</v>
      </c>
      <c r="C10" s="97"/>
      <c r="D10" s="98"/>
    </row>
    <row r="11" spans="1:4" x14ac:dyDescent="0.25">
      <c r="A11" s="100" t="s">
        <v>118</v>
      </c>
      <c r="B11" s="101">
        <f>B10/D7</f>
        <v>4.9997177912362675E-2</v>
      </c>
      <c r="C11" s="97"/>
      <c r="D11" s="98"/>
    </row>
    <row r="12" spans="1:4" x14ac:dyDescent="0.25">
      <c r="A12" s="100" t="s">
        <v>119</v>
      </c>
      <c r="B12" s="101">
        <f>B10/D7</f>
        <v>4.9997177912362675E-2</v>
      </c>
      <c r="C12" s="91"/>
      <c r="D12" s="102"/>
    </row>
    <row r="16" spans="1:4" x14ac:dyDescent="0.25">
      <c r="A16" s="115" t="s">
        <v>37</v>
      </c>
      <c r="B16" s="115"/>
      <c r="C16" s="115"/>
      <c r="D16" s="115"/>
    </row>
    <row r="17" spans="1:4" ht="30" x14ac:dyDescent="0.25">
      <c r="A17" s="93"/>
      <c r="B17" s="94">
        <v>41639</v>
      </c>
      <c r="C17" s="94">
        <v>41729</v>
      </c>
      <c r="D17" s="95" t="s">
        <v>115</v>
      </c>
    </row>
    <row r="18" spans="1:4" x14ac:dyDescent="0.25">
      <c r="A18" s="93" t="s">
        <v>116</v>
      </c>
      <c r="B18" s="93">
        <v>62478299</v>
      </c>
      <c r="C18" s="93">
        <v>62478299</v>
      </c>
      <c r="D18" s="93"/>
    </row>
    <row r="19" spans="1:4" x14ac:dyDescent="0.25">
      <c r="A19" s="93" t="s">
        <v>122</v>
      </c>
      <c r="B19" s="103">
        <v>57429050</v>
      </c>
      <c r="C19" s="103">
        <v>57429050</v>
      </c>
      <c r="D19" s="103">
        <v>57429050</v>
      </c>
    </row>
    <row r="20" spans="1:4" x14ac:dyDescent="0.25">
      <c r="A20" s="96"/>
      <c r="B20" s="97"/>
      <c r="C20" s="97"/>
      <c r="D20" s="98"/>
    </row>
    <row r="21" spans="1:4" x14ac:dyDescent="0.25">
      <c r="A21" s="96"/>
      <c r="B21" s="97"/>
      <c r="C21" s="97"/>
      <c r="D21" s="98"/>
    </row>
    <row r="22" spans="1:4" ht="15.75" x14ac:dyDescent="0.25">
      <c r="A22" s="93" t="s">
        <v>117</v>
      </c>
      <c r="B22" s="99">
        <v>410380</v>
      </c>
      <c r="C22" s="97"/>
      <c r="D22" s="98"/>
    </row>
    <row r="23" spans="1:4" x14ac:dyDescent="0.25">
      <c r="A23" s="100" t="s">
        <v>118</v>
      </c>
      <c r="B23" s="101">
        <f>B22/D19</f>
        <v>7.1458608491695406E-3</v>
      </c>
      <c r="C23" s="97"/>
      <c r="D23" s="98"/>
    </row>
    <row r="24" spans="1:4" x14ac:dyDescent="0.25">
      <c r="A24" s="100" t="s">
        <v>119</v>
      </c>
      <c r="B24" s="101">
        <f>B22/D19</f>
        <v>7.1458608491695406E-3</v>
      </c>
      <c r="C24" s="91"/>
      <c r="D24" s="102"/>
    </row>
  </sheetData>
  <mergeCells count="2">
    <mergeCell ref="A16:D16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Баланс</vt:lpstr>
      <vt:lpstr>ОСД</vt:lpstr>
      <vt:lpstr>ДДС</vt:lpstr>
      <vt:lpstr>Капитал</vt:lpstr>
      <vt:lpstr>Баланс. стоим. акции</vt:lpstr>
      <vt:lpstr>Прибыль на акцию 1 кв 2015,2014</vt:lpstr>
    </vt:vector>
  </TitlesOfParts>
  <Company>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Olshevskiy Alexandr</dc:creator>
  <cp:lastModifiedBy>Olshevskiy Alexandr</cp:lastModifiedBy>
  <dcterms:created xsi:type="dcterms:W3CDTF">2015-05-13T10:14:45Z</dcterms:created>
  <dcterms:modified xsi:type="dcterms:W3CDTF">2015-05-15T04:51:05Z</dcterms:modified>
</cp:coreProperties>
</file>