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Документы\OnlineWork\Фин Отчет\ФО 2021_2кв\"/>
    </mc:Choice>
  </mc:AlternateContent>
  <bookViews>
    <workbookView xWindow="0" yWindow="0" windowWidth="24000" windowHeight="9732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ОИК!$A$1:$E$27</definedName>
  </definedNames>
  <calcPr calcId="162913"/>
</workbook>
</file>

<file path=xl/calcChain.xml><?xml version="1.0" encoding="utf-8"?>
<calcChain xmlns="http://schemas.openxmlformats.org/spreadsheetml/2006/main">
  <c r="C12" i="2" l="1"/>
  <c r="C14" i="2" s="1"/>
  <c r="E9" i="2"/>
  <c r="A4" i="4"/>
  <c r="A4" i="2"/>
  <c r="D17" i="4" l="1"/>
  <c r="D16" i="4"/>
  <c r="D15" i="4"/>
  <c r="D9" i="4"/>
  <c r="D45" i="4"/>
  <c r="D10" i="3"/>
  <c r="D18" i="3"/>
  <c r="D21" i="3" s="1"/>
  <c r="D20" i="1"/>
  <c r="D32" i="1" s="1"/>
  <c r="C17" i="4"/>
  <c r="C16" i="4"/>
  <c r="C15" i="4"/>
  <c r="D16" i="2"/>
  <c r="C6" i="4"/>
  <c r="D6" i="4"/>
  <c r="C21" i="2"/>
  <c r="C19" i="2"/>
  <c r="D52" i="1"/>
  <c r="C52" i="1"/>
  <c r="D44" i="1"/>
  <c r="C44" i="1"/>
  <c r="C38" i="1"/>
  <c r="C45" i="4"/>
  <c r="C50" i="4"/>
  <c r="C10" i="3"/>
  <c r="C18" i="3" s="1"/>
  <c r="D38" i="1"/>
  <c r="D53" i="1" s="1"/>
  <c r="C31" i="1"/>
  <c r="D31" i="1"/>
  <c r="C20" i="1"/>
  <c r="A25" i="1"/>
  <c r="C53" i="1"/>
  <c r="C32" i="1"/>
  <c r="C54" i="1" s="1"/>
  <c r="D19" i="4" l="1"/>
  <c r="D30" i="4" s="1"/>
  <c r="D35" i="4" s="1"/>
  <c r="D52" i="4" s="1"/>
  <c r="D54" i="4" s="1"/>
  <c r="D54" i="1"/>
  <c r="D55" i="1"/>
  <c r="C21" i="3"/>
  <c r="C9" i="4"/>
  <c r="C19" i="4" s="1"/>
  <c r="C30" i="4" s="1"/>
  <c r="C35" i="4" s="1"/>
  <c r="C52" i="4" s="1"/>
  <c r="C54" i="4" s="1"/>
  <c r="C55" i="4" s="1"/>
  <c r="D22" i="3"/>
  <c r="D25" i="3" s="1"/>
  <c r="D11" i="2"/>
  <c r="E16" i="2"/>
  <c r="C55" i="1"/>
  <c r="F16" i="2" l="1"/>
  <c r="E11" i="2"/>
  <c r="E12" i="2" s="1"/>
  <c r="D12" i="2"/>
  <c r="D14" i="2" s="1"/>
  <c r="C22" i="3"/>
  <c r="C25" i="3" s="1"/>
  <c r="D18" i="2"/>
  <c r="F12" i="2" l="1"/>
  <c r="E14" i="2"/>
  <c r="D19" i="2"/>
  <c r="D21" i="2" s="1"/>
  <c r="D22" i="2" s="1"/>
  <c r="E18" i="2"/>
  <c r="E19" i="2" s="1"/>
  <c r="F19" i="2" l="1"/>
  <c r="E21" i="2"/>
  <c r="F21" i="2" s="1"/>
</calcChain>
</file>

<file path=xl/sharedStrings.xml><?xml version="1.0" encoding="utf-8"?>
<sst xmlns="http://schemas.openxmlformats.org/spreadsheetml/2006/main" count="173" uniqueCount="122">
  <si>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</si>
  <si>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</si>
  <si>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</si>
  <si>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</si>
  <si>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</si>
  <si>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</si>
  <si>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</si>
  <si>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</si>
  <si>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</si>
  <si>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</si>
  <si>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</si>
  <si>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</si>
  <si>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</si>
  <si>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</si>
  <si>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</si>
  <si>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</si>
  <si>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</si>
  <si>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</si>
  <si>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</si>
  <si>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</si>
  <si>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</si>
  <si>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</si>
  <si>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</si>
  <si>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</si>
  <si>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</si>
  <si>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</si>
  <si>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</si>
  <si>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</si>
  <si>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</si>
  <si>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</si>
  <si>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</si>
  <si>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</si>
  <si>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</si>
  <si>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</si>
  <si>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</si>
  <si>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</si>
  <si>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</si>
  <si>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</si>
  <si>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</si>
  <si>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</si>
  <si>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</si>
  <si>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</si>
  <si>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</si>
  <si>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</si>
  <si>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</si>
  <si>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</si>
  <si>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</si>
  <si>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</si>
  <si>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</si>
  <si>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</si>
  <si>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Базовая прибыль на акцию 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</si>
  <si>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</si>
  <si>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</si>
  <si>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</si>
  <si>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</si>
  <si>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</si>
  <si>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</si>
  <si>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</si>
  <si>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</si>
  <si>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</si>
  <si>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</si>
  <si>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</si>
  <si>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</si>
  <si>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</si>
  <si>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</si>
  <si>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</si>
  <si>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</si>
  <si>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</si>
  <si>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</si>
  <si>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</si>
  <si>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</si>
  <si>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</si>
  <si>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</si>
  <si>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</si>
  <si>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</si>
  <si>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</si>
  <si>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</si>
  <si>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</si>
  <si>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</si>
  <si>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</si>
  <si>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</si>
  <si>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</si>
  <si>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</si>
  <si>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</si>
  <si>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</si>
  <si>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</si>
  <si>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</si>
  <si>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</si>
  <si>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Мусин Р. А.</t>
  </si>
  <si>
    <t>Кусниденова Э. С.</t>
  </si>
  <si>
    <t>______________</t>
  </si>
  <si>
    <t>Yu Longkun</t>
  </si>
  <si>
    <t>Генеральный директор</t>
  </si>
  <si>
    <t>Главный бухгалтер</t>
  </si>
  <si>
    <t>________________</t>
  </si>
  <si>
    <t>Заместитель генерального директора по экономике и финансам</t>
  </si>
  <si>
    <t>Прочие долгосрочные активы</t>
  </si>
  <si>
    <t>Изменения в прочих долгосрочных активах</t>
  </si>
  <si>
    <t>____________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</si>
  <si>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</si>
  <si>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</si>
  <si>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</si>
  <si>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</si>
  <si>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</si>
  <si>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</si>
  <si>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</si>
  <si>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-</t>
  </si>
  <si>
    <t xml:space="preserve">На 1 января 2020 года </t>
  </si>
  <si>
    <t>31 декабря 2020</t>
  </si>
  <si>
    <t xml:space="preserve">На 1 января 2021 года 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</si>
  <si>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</si>
  <si>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</si>
  <si>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</si>
  <si>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</si>
  <si>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</si>
  <si>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30 июня 2021</t>
  </si>
  <si>
    <t>За 6 месяцев, закончившихся 30 июня 2021 года</t>
  </si>
  <si>
    <t>За 6 месяцев, закончившихся 30 июня 2020 года</t>
  </si>
  <si>
    <t>На 30 июня 2020 года</t>
  </si>
  <si>
    <t>На 30 июня 2021 года</t>
  </si>
  <si>
    <t>Восстановление резерва по обесценению нефинансовых активов</t>
  </si>
  <si>
    <t>23, 24, 25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</si>
</sst>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1" formatCode="_-* #,##0\ _₽_-;\-* #,##0\ _₽_-;_-* &quot;-&quot;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_);_(* \(#,##0\);_(* &quot;-&quot;??_);_(@_)"/>
    <numFmt numFmtId="168" formatCode="#,##0.0"/>
    <numFmt numFmtId="169" formatCode="[$-409]d\-mmm;@"/>
    <numFmt numFmtId="170" formatCode="[$-409]d\-mmm\-yy;@"/>
    <numFmt numFmtId="171" formatCode="#,##0.0_);\(#,##0.0\)"/>
    <numFmt numFmtId="172" formatCode="&quot;$&quot;#,##0.0_);[Red]\(&quot;$&quot;#,##0.0\)"/>
    <numFmt numFmtId="173" formatCode="#\ ##0_.\ &quot;zі&quot;\ 00\ &quot;gr&quot;;\(#\ ##0.00\z\і\)"/>
    <numFmt numFmtId="174" formatCode="#\ ##0&quot;zі&quot;00&quot;gr&quot;;\(#\ ##0.00\z\і\)"/>
    <numFmt numFmtId="175" formatCode="_-&quot;$&quot;* #,##0.00_-;\-&quot;$&quot;* #,##0.00_-;_-&quot;$&quot;* &quot;-&quot;??_-;_-@_-"/>
    <numFmt numFmtId="176" formatCode="0.0%;\(0.0%\)"/>
    <numFmt numFmtId="177" formatCode="_(* #,##0_);_(* \(#,##0\);_(* &quot;-&quot;_);_(@_)"/>
    <numFmt numFmtId="178" formatCode="&quot;Да&quot;;&quot;Да&quot;;&quot;Нет&quot;"/>
    <numFmt numFmtId="179" formatCode="[$€-2]\ ###,000_);[Red]\([$€-2]\ ###,000\)"/>
    <numFmt numFmtId="180" formatCode="&quot;$&quot;#,##0.00;[Red]&quot;$&quot;\-#,##0.00"/>
    <numFmt numFmtId="181" formatCode="mmm\-d\-yyyy"/>
    <numFmt numFmtId="182" formatCode="###0_);\(###0\)"/>
    <numFmt numFmtId="183" formatCode="0.0%;[Red]\(0.0%\)"/>
    <numFmt numFmtId="184" formatCode="#,##0.0_);[Red]\(#,##0.0\)"/>
    <numFmt numFmtId="185" formatCode="#,##0.0_);[Red]\(#,##0.0\);&quot;N/A &quot;"/>
    <numFmt numFmtId="186" formatCode="#,##0.00&quot; $&quot;;[Red]\-#,##0.00&quot; $&quot;"/>
    <numFmt numFmtId="187" formatCode="#,##0.000_);[Red]\(#,##0.000\)"/>
    <numFmt numFmtId="188" formatCode="#,##0.0_)\ \ ;[Red]\(#,##0.0\)\ \ "/>
    <numFmt numFmtId="189" formatCode="_(* #,##0,_);_(* \(#,##0,\);_(* &quot;-&quot;_);_(@_)"/>
    <numFmt numFmtId="190" formatCode="0.0%&quot;NWI/Sls&quot;"/>
    <numFmt numFmtId="191" formatCode="0%_);\(0%\)"/>
    <numFmt numFmtId="192" formatCode="_-* #,##0\ _$_-;\-* #,##0\ _$_-;_-* &quot;-&quot;\ _$_-;_-@_-"/>
    <numFmt numFmtId="193" formatCode="0.0%"/>
    <numFmt numFmtId="194" formatCode="0.0%&quot;Sales&quot;"/>
    <numFmt numFmtId="195" formatCode="\+0.0;\-0.0"/>
    <numFmt numFmtId="196" formatCode="\+0.0%;\-0.0%"/>
    <numFmt numFmtId="197" formatCode="&quot;$&quot;#,##0"/>
    <numFmt numFmtId="198" formatCode="#\ ##0&quot;zі&quot;_.00&quot;gr&quot;;\(#\ ##0.00\z\і\)"/>
    <numFmt numFmtId="199" formatCode="#\ ##0&quot;zі&quot;.00&quot;gr&quot;;\(#\ ##0&quot;zі&quot;.00&quot;gr&quot;\)"/>
    <numFmt numFmtId="200" formatCode="&quot;TFCF: &quot;#,##0_);[Red]&quot;No! &quot;\(#,##0\)"/>
    <numFmt numFmtId="201" formatCode="General_)"/>
    <numFmt numFmtId="202" formatCode="_-* #,##0.000\ _₽_-;\-* #,##0.000\ _₽_-;_-* &quot;-&quot;\ _₽_-;_-@_-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69" fontId="9" fillId="0" borderId="0"/>
    <xf numFmtId="169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16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0" fontId="20" fillId="8" borderId="0" applyNumberFormat="0" applyBorder="0" applyAlignment="0" applyProtection="0"/>
    <xf numFmtId="0" fontId="19" fillId="3" borderId="0" applyNumberFormat="0" applyBorder="0" applyAlignment="0" applyProtection="0"/>
    <xf numFmtId="170" fontId="20" fillId="9" borderId="0" applyNumberFormat="0" applyBorder="0" applyAlignment="0" applyProtection="0"/>
    <xf numFmtId="0" fontId="19" fillId="4" borderId="0" applyNumberFormat="0" applyBorder="0" applyAlignment="0" applyProtection="0"/>
    <xf numFmtId="170" fontId="20" fillId="10" borderId="0" applyNumberFormat="0" applyBorder="0" applyAlignment="0" applyProtection="0"/>
    <xf numFmtId="0" fontId="19" fillId="5" borderId="0" applyNumberFormat="0" applyBorder="0" applyAlignment="0" applyProtection="0"/>
    <xf numFmtId="170" fontId="20" fillId="11" borderId="0" applyNumberFormat="0" applyBorder="0" applyAlignment="0" applyProtection="0"/>
    <xf numFmtId="0" fontId="19" fillId="6" borderId="0" applyNumberFormat="0" applyBorder="0" applyAlignment="0" applyProtection="0"/>
    <xf numFmtId="170" fontId="20" fillId="6" borderId="0" applyNumberFormat="0" applyBorder="0" applyAlignment="0" applyProtection="0"/>
    <xf numFmtId="0" fontId="19" fillId="7" borderId="0" applyNumberFormat="0" applyBorder="0" applyAlignment="0" applyProtection="0"/>
    <xf numFmtId="170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0" fontId="20" fillId="6" borderId="0" applyNumberFormat="0" applyBorder="0" applyAlignment="0" applyProtection="0"/>
    <xf numFmtId="0" fontId="19" fillId="9" borderId="0" applyNumberFormat="0" applyBorder="0" applyAlignment="0" applyProtection="0"/>
    <xf numFmtId="170" fontId="20" fillId="15" borderId="0" applyNumberFormat="0" applyBorder="0" applyAlignment="0" applyProtection="0"/>
    <xf numFmtId="0" fontId="19" fillId="14" borderId="0" applyNumberFormat="0" applyBorder="0" applyAlignment="0" applyProtection="0"/>
    <xf numFmtId="170" fontId="20" fillId="10" borderId="0" applyNumberFormat="0" applyBorder="0" applyAlignment="0" applyProtection="0"/>
    <xf numFmtId="0" fontId="19" fillId="5" borderId="0" applyNumberFormat="0" applyBorder="0" applyAlignment="0" applyProtection="0"/>
    <xf numFmtId="170" fontId="20" fillId="16" borderId="0" applyNumberFormat="0" applyBorder="0" applyAlignment="0" applyProtection="0"/>
    <xf numFmtId="0" fontId="19" fillId="13" borderId="0" applyNumberFormat="0" applyBorder="0" applyAlignment="0" applyProtection="0"/>
    <xf numFmtId="170" fontId="20" fillId="6" borderId="0" applyNumberFormat="0" applyBorder="0" applyAlignment="0" applyProtection="0"/>
    <xf numFmtId="0" fontId="19" fillId="10" borderId="0" applyNumberFormat="0" applyBorder="0" applyAlignment="0" applyProtection="0"/>
    <xf numFmtId="17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0" fontId="23" fillId="6" borderId="0" applyNumberFormat="0" applyBorder="0" applyAlignment="0" applyProtection="0"/>
    <xf numFmtId="0" fontId="22" fillId="9" borderId="0" applyNumberFormat="0" applyBorder="0" applyAlignment="0" applyProtection="0"/>
    <xf numFmtId="170" fontId="23" fillId="15" borderId="0" applyNumberFormat="0" applyBorder="0" applyAlignment="0" applyProtection="0"/>
    <xf numFmtId="0" fontId="22" fillId="14" borderId="0" applyNumberFormat="0" applyBorder="0" applyAlignment="0" applyProtection="0"/>
    <xf numFmtId="170" fontId="23" fillId="10" borderId="0" applyNumberFormat="0" applyBorder="0" applyAlignment="0" applyProtection="0"/>
    <xf numFmtId="0" fontId="22" fillId="19" borderId="0" applyNumberFormat="0" applyBorder="0" applyAlignment="0" applyProtection="0"/>
    <xf numFmtId="170" fontId="23" fillId="21" borderId="0" applyNumberFormat="0" applyBorder="0" applyAlignment="0" applyProtection="0"/>
    <xf numFmtId="0" fontId="22" fillId="20" borderId="0" applyNumberFormat="0" applyBorder="0" applyAlignment="0" applyProtection="0"/>
    <xf numFmtId="170" fontId="23" fillId="6" borderId="0" applyNumberFormat="0" applyBorder="0" applyAlignment="0" applyProtection="0"/>
    <xf numFmtId="0" fontId="22" fillId="8" borderId="0" applyNumberFormat="0" applyBorder="0" applyAlignment="0" applyProtection="0"/>
    <xf numFmtId="170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0" fontId="26" fillId="0" borderId="0" applyFill="0" applyBorder="0" applyAlignment="0"/>
    <xf numFmtId="171" fontId="11" fillId="0" borderId="0" applyFill="0" applyBorder="0" applyAlignment="0"/>
    <xf numFmtId="172" fontId="1" fillId="0" borderId="0" applyFill="0" applyBorder="0" applyAlignment="0"/>
    <xf numFmtId="173" fontId="27" fillId="0" borderId="0" applyFill="0" applyBorder="0" applyAlignment="0"/>
    <xf numFmtId="174" fontId="27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28" fillId="26" borderId="2" applyNumberFormat="0" applyAlignment="0" applyProtection="0"/>
    <xf numFmtId="177" fontId="12" fillId="27" borderId="3">
      <alignment vertical="center"/>
    </xf>
    <xf numFmtId="0" fontId="29" fillId="28" borderId="4" applyNumberFormat="0" applyAlignment="0" applyProtection="0"/>
    <xf numFmtId="164" fontId="30" fillId="0" borderId="0" applyFont="0" applyFill="0" applyBorder="0" applyAlignment="0" applyProtection="0"/>
    <xf numFmtId="175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1" fontId="11" fillId="0" borderId="0" applyFont="0" applyFill="0" applyBorder="0" applyAlignment="0" applyProtection="0"/>
    <xf numFmtId="172" fontId="7" fillId="0" borderId="0" applyFont="0" applyFill="0" applyBorder="0" applyAlignment="0"/>
    <xf numFmtId="180" fontId="1" fillId="0" borderId="0" applyFont="0" applyFill="0" applyBorder="0" applyAlignment="0"/>
    <xf numFmtId="170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1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69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2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0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2" fontId="7" fillId="30" borderId="0" applyFont="0" applyBorder="0" applyAlignment="0">
      <protection locked="0"/>
    </xf>
    <xf numFmtId="38" fontId="7" fillId="30" borderId="0">
      <protection locked="0"/>
    </xf>
    <xf numFmtId="183" fontId="7" fillId="30" borderId="0" applyFont="0" applyBorder="0" applyAlignment="0">
      <protection locked="0"/>
    </xf>
    <xf numFmtId="10" fontId="7" fillId="30" borderId="0">
      <protection locked="0"/>
    </xf>
    <xf numFmtId="184" fontId="47" fillId="30" borderId="0" applyNumberFormat="0" applyBorder="0" applyAlignment="0">
      <protection locked="0"/>
    </xf>
    <xf numFmtId="177" fontId="12" fillId="34" borderId="7" applyBorder="0">
      <alignment horizontal="center" vertical="center"/>
      <protection locked="0"/>
    </xf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48" fillId="0" borderId="14" applyNumberFormat="0" applyFill="0" applyAlignment="0" applyProtection="0"/>
    <xf numFmtId="185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6" fontId="1" fillId="0" borderId="0"/>
    <xf numFmtId="38" fontId="7" fillId="0" borderId="0" applyFont="0" applyFill="0" applyBorder="0" applyAlignment="0"/>
    <xf numFmtId="184" fontId="1" fillId="0" borderId="0" applyFont="0" applyFill="0" applyBorder="0" applyAlignment="0"/>
    <xf numFmtId="40" fontId="7" fillId="0" borderId="0" applyFont="0" applyFill="0" applyBorder="0" applyAlignment="0"/>
    <xf numFmtId="187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0" fontId="50" fillId="0" borderId="0"/>
    <xf numFmtId="184" fontId="32" fillId="0" borderId="0" applyNumberFormat="0" applyFill="0" applyBorder="0" applyAlignment="0" applyProtection="0"/>
    <xf numFmtId="188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89" fontId="1" fillId="29" borderId="0"/>
    <xf numFmtId="190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6" fontId="7" fillId="0" borderId="0"/>
    <xf numFmtId="14" fontId="24" fillId="0" borderId="0">
      <alignment horizontal="center" wrapText="1"/>
      <protection locked="0"/>
    </xf>
    <xf numFmtId="191" fontId="1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3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1" fillId="0" borderId="0"/>
    <xf numFmtId="196" fontId="11" fillId="0" borderId="0"/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54" fillId="0" borderId="0" applyNumberFormat="0">
      <alignment horizontal="left"/>
    </xf>
    <xf numFmtId="184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7" fontId="64" fillId="0" borderId="7">
      <alignment horizontal="left" vertical="center"/>
      <protection locked="0"/>
    </xf>
    <xf numFmtId="184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4" fontId="1" fillId="47" borderId="0" applyNumberFormat="0" applyFont="0" applyBorder="0" applyAlignment="0" applyProtection="0"/>
    <xf numFmtId="49" fontId="26" fillId="0" borderId="0" applyFill="0" applyBorder="0" applyAlignment="0"/>
    <xf numFmtId="198" fontId="27" fillId="0" borderId="0" applyFill="0" applyBorder="0" applyAlignment="0"/>
    <xf numFmtId="199" fontId="27" fillId="0" borderId="0" applyFill="0" applyBorder="0" applyAlignment="0"/>
    <xf numFmtId="200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4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0" fontId="23" fillId="54" borderId="0" applyNumberFormat="0" applyBorder="0" applyAlignment="0" applyProtection="0"/>
    <xf numFmtId="0" fontId="22" fillId="23" borderId="0" applyNumberFormat="0" applyBorder="0" applyAlignment="0" applyProtection="0"/>
    <xf numFmtId="170" fontId="23" fillId="15" borderId="0" applyNumberFormat="0" applyBorder="0" applyAlignment="0" applyProtection="0"/>
    <xf numFmtId="0" fontId="22" fillId="24" borderId="0" applyNumberFormat="0" applyBorder="0" applyAlignment="0" applyProtection="0"/>
    <xf numFmtId="170" fontId="23" fillId="55" borderId="0" applyNumberFormat="0" applyBorder="0" applyAlignment="0" applyProtection="0"/>
    <xf numFmtId="0" fontId="22" fillId="19" borderId="0" applyNumberFormat="0" applyBorder="0" applyAlignment="0" applyProtection="0"/>
    <xf numFmtId="170" fontId="23" fillId="35" borderId="0" applyNumberFormat="0" applyBorder="0" applyAlignment="0" applyProtection="0"/>
    <xf numFmtId="0" fontId="22" fillId="20" borderId="0" applyNumberFormat="0" applyBorder="0" applyAlignment="0" applyProtection="0"/>
    <xf numFmtId="170" fontId="23" fillId="54" borderId="0" applyNumberFormat="0" applyBorder="0" applyAlignment="0" applyProtection="0"/>
    <xf numFmtId="0" fontId="22" fillId="25" borderId="0" applyNumberFormat="0" applyBorder="0" applyAlignment="0" applyProtection="0"/>
    <xf numFmtId="170" fontId="23" fillId="15" borderId="0" applyNumberFormat="0" applyBorder="0" applyAlignment="0" applyProtection="0"/>
    <xf numFmtId="201" fontId="12" fillId="0" borderId="19">
      <protection locked="0"/>
    </xf>
    <xf numFmtId="0" fontId="72" fillId="7" borderId="2" applyNumberFormat="0" applyAlignment="0" applyProtection="0"/>
    <xf numFmtId="170" fontId="73" fillId="9" borderId="15" applyNumberFormat="0" applyAlignment="0" applyProtection="0"/>
    <xf numFmtId="0" fontId="74" fillId="26" borderId="16" applyNumberFormat="0" applyAlignment="0" applyProtection="0"/>
    <xf numFmtId="170" fontId="75" fillId="11" borderId="20" applyNumberFormat="0" applyAlignment="0" applyProtection="0"/>
    <xf numFmtId="0" fontId="76" fillId="26" borderId="2" applyNumberFormat="0" applyAlignment="0" applyProtection="0"/>
    <xf numFmtId="170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0" fontId="79" fillId="0" borderId="0" applyNumberFormat="0" applyFill="0" applyBorder="0" applyAlignment="0" applyProtection="0">
      <alignment vertical="top"/>
      <protection locked="0"/>
    </xf>
    <xf numFmtId="170" fontId="79" fillId="0" borderId="0" applyNumberFormat="0" applyFill="0" applyBorder="0" applyAlignment="0" applyProtection="0">
      <alignment vertical="top"/>
      <protection locked="0"/>
    </xf>
    <xf numFmtId="170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0" fontId="81" fillId="0" borderId="11" applyNumberFormat="0" applyFill="0" applyAlignment="0" applyProtection="0"/>
    <xf numFmtId="170" fontId="82" fillId="0" borderId="21" applyNumberFormat="0" applyFill="0" applyAlignment="0" applyProtection="0"/>
    <xf numFmtId="0" fontId="83" fillId="0" borderId="12" applyNumberFormat="0" applyFill="0" applyAlignment="0" applyProtection="0"/>
    <xf numFmtId="170" fontId="84" fillId="0" borderId="22" applyNumberFormat="0" applyFill="0" applyAlignment="0" applyProtection="0"/>
    <xf numFmtId="0" fontId="85" fillId="0" borderId="13" applyNumberFormat="0" applyFill="0" applyAlignment="0" applyProtection="0"/>
    <xf numFmtId="170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0" fontId="86" fillId="0" borderId="0" applyNumberFormat="0" applyFill="0" applyBorder="0" applyAlignment="0" applyProtection="0"/>
    <xf numFmtId="201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0" fontId="75" fillId="0" borderId="24" applyNumberFormat="0" applyFill="0" applyAlignment="0" applyProtection="0"/>
    <xf numFmtId="0" fontId="1" fillId="0" borderId="0"/>
    <xf numFmtId="177" fontId="5" fillId="0" borderId="0"/>
    <xf numFmtId="0" fontId="89" fillId="28" borderId="4" applyNumberFormat="0" applyAlignment="0" applyProtection="0"/>
    <xf numFmtId="170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0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0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79" fontId="106" fillId="0" borderId="0"/>
    <xf numFmtId="2" fontId="7" fillId="0" borderId="0"/>
    <xf numFmtId="0" fontId="106" fillId="0" borderId="0"/>
    <xf numFmtId="170" fontId="106" fillId="0" borderId="0"/>
    <xf numFmtId="0" fontId="106" fillId="0" borderId="0"/>
    <xf numFmtId="169" fontId="106" fillId="0" borderId="0"/>
    <xf numFmtId="0" fontId="106" fillId="0" borderId="0"/>
    <xf numFmtId="170" fontId="13" fillId="0" borderId="0"/>
    <xf numFmtId="169" fontId="107" fillId="0" borderId="0"/>
    <xf numFmtId="177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69" fontId="10" fillId="0" borderId="0"/>
    <xf numFmtId="0" fontId="1" fillId="0" borderId="0"/>
    <xf numFmtId="0" fontId="1" fillId="0" borderId="0">
      <alignment horizontal="left"/>
    </xf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7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7" fontId="1" fillId="0" borderId="0"/>
    <xf numFmtId="0" fontId="7" fillId="0" borderId="0"/>
    <xf numFmtId="0" fontId="7" fillId="0" borderId="0"/>
    <xf numFmtId="0" fontId="7" fillId="0" borderId="0"/>
    <xf numFmtId="177" fontId="105" fillId="0" borderId="0"/>
    <xf numFmtId="0" fontId="1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0" fontId="7" fillId="0" borderId="0"/>
    <xf numFmtId="0" fontId="1" fillId="0" borderId="0"/>
    <xf numFmtId="0" fontId="1" fillId="0" borderId="0"/>
    <xf numFmtId="169" fontId="105" fillId="0" borderId="0"/>
    <xf numFmtId="169" fontId="105" fillId="0" borderId="0"/>
    <xf numFmtId="169" fontId="105" fillId="0" borderId="0"/>
    <xf numFmtId="169" fontId="105" fillId="0" borderId="0"/>
    <xf numFmtId="0" fontId="10" fillId="0" borderId="0"/>
    <xf numFmtId="169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69" fontId="7" fillId="0" borderId="0"/>
    <xf numFmtId="0" fontId="10" fillId="0" borderId="0"/>
    <xf numFmtId="0" fontId="109" fillId="0" borderId="0"/>
    <xf numFmtId="170" fontId="109" fillId="0" borderId="0"/>
    <xf numFmtId="169" fontId="109" fillId="0" borderId="0"/>
    <xf numFmtId="169" fontId="60" fillId="0" borderId="0">
      <alignment vertical="top"/>
    </xf>
    <xf numFmtId="0" fontId="95" fillId="3" borderId="0" applyNumberFormat="0" applyBorder="0" applyAlignment="0" applyProtection="0"/>
    <xf numFmtId="170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0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0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0" fontId="100" fillId="0" borderId="26" applyNumberFormat="0" applyFill="0" applyAlignment="0" applyProtection="0"/>
    <xf numFmtId="0" fontId="11" fillId="0" borderId="0"/>
    <xf numFmtId="170" fontId="11" fillId="0" borderId="0"/>
    <xf numFmtId="170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0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0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5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2" fillId="4" borderId="0" applyNumberFormat="0" applyBorder="0" applyAlignment="0" applyProtection="0"/>
    <xf numFmtId="170" fontId="103" fillId="10" borderId="0" applyNumberFormat="0" applyBorder="0" applyAlignment="0" applyProtection="0"/>
    <xf numFmtId="4" fontId="1" fillId="0" borderId="7"/>
    <xf numFmtId="165" fontId="16" fillId="0" borderId="0">
      <protection locked="0"/>
    </xf>
  </cellStyleXfs>
  <cellXfs count="140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6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2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41" fontId="115" fillId="0" borderId="0" xfId="0" applyNumberFormat="1" applyFont="1" applyFill="1" applyAlignment="1">
      <alignment horizontal="right" wrapText="1"/>
    </xf>
    <xf numFmtId="41" fontId="111" fillId="0" borderId="0" xfId="0" applyNumberFormat="1" applyFont="1" applyFill="1" applyAlignment="1">
      <alignment horizontal="right" wrapText="1"/>
    </xf>
    <xf numFmtId="41" fontId="110" fillId="0" borderId="0" xfId="0" applyNumberFormat="1" applyFont="1" applyFill="1" applyAlignment="1">
      <alignment horizontal="right" wrapText="1"/>
    </xf>
    <xf numFmtId="41" fontId="5" fillId="0" borderId="0" xfId="0" applyNumberFormat="1" applyFont="1" applyFill="1" applyAlignment="1">
      <alignment horizontal="right" wrapText="1"/>
    </xf>
    <xf numFmtId="41" fontId="5" fillId="0" borderId="0" xfId="0" applyNumberFormat="1" applyFont="1" applyFill="1" applyBorder="1" applyAlignment="1">
      <alignment horizontal="right" wrapText="1"/>
    </xf>
    <xf numFmtId="41" fontId="110" fillId="0" borderId="0" xfId="0" applyNumberFormat="1" applyFont="1" applyFill="1" applyBorder="1" applyAlignment="1">
      <alignment horizontal="right" wrapText="1"/>
    </xf>
    <xf numFmtId="41" fontId="4" fillId="0" borderId="9" xfId="0" applyNumberFormat="1" applyFont="1" applyFill="1" applyBorder="1" applyAlignment="1">
      <alignment horizontal="right" wrapText="1"/>
    </xf>
    <xf numFmtId="41" fontId="111" fillId="0" borderId="9" xfId="0" applyNumberFormat="1" applyFont="1" applyFill="1" applyBorder="1" applyAlignment="1">
      <alignment horizontal="right" wrapText="1"/>
    </xf>
    <xf numFmtId="41" fontId="4" fillId="0" borderId="28" xfId="0" applyNumberFormat="1" applyFont="1" applyFill="1" applyBorder="1" applyAlignment="1">
      <alignment horizontal="right" wrapText="1"/>
    </xf>
    <xf numFmtId="41" fontId="111" fillId="0" borderId="28" xfId="0" applyNumberFormat="1" applyFont="1" applyFill="1" applyBorder="1" applyAlignment="1">
      <alignment horizontal="right" wrapText="1"/>
    </xf>
    <xf numFmtId="41" fontId="116" fillId="0" borderId="0" xfId="0" applyNumberFormat="1" applyFont="1" applyFill="1" applyAlignment="1">
      <alignment horizontal="right" wrapText="1"/>
    </xf>
    <xf numFmtId="41" fontId="116" fillId="0" borderId="0" xfId="0" applyNumberFormat="1" applyFont="1" applyFill="1" applyBorder="1" applyAlignment="1">
      <alignment horizontal="right" wrapText="1"/>
    </xf>
    <xf numFmtId="41" fontId="111" fillId="0" borderId="0" xfId="0" applyNumberFormat="1" applyFont="1" applyFill="1" applyBorder="1" applyAlignment="1">
      <alignment horizontal="right" wrapText="1"/>
    </xf>
    <xf numFmtId="41" fontId="5" fillId="0" borderId="9" xfId="0" applyNumberFormat="1" applyFont="1" applyFill="1" applyBorder="1" applyAlignment="1">
      <alignment horizontal="right" wrapText="1"/>
    </xf>
    <xf numFmtId="41" fontId="110" fillId="0" borderId="9" xfId="0" applyNumberFormat="1" applyFont="1" applyFill="1" applyBorder="1" applyAlignment="1">
      <alignment horizontal="right" wrapText="1"/>
    </xf>
    <xf numFmtId="41" fontId="5" fillId="0" borderId="27" xfId="0" applyNumberFormat="1" applyFont="1" applyFill="1" applyBorder="1" applyAlignment="1">
      <alignment horizontal="right" wrapText="1"/>
    </xf>
    <xf numFmtId="41" fontId="110" fillId="0" borderId="27" xfId="0" applyNumberFormat="1" applyFont="1" applyFill="1" applyBorder="1" applyAlignment="1">
      <alignment horizontal="right" wrapText="1"/>
    </xf>
    <xf numFmtId="41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41" fontId="111" fillId="0" borderId="0" xfId="0" applyNumberFormat="1" applyFont="1" applyFill="1" applyAlignment="1">
      <alignment wrapText="1"/>
    </xf>
    <xf numFmtId="41" fontId="112" fillId="0" borderId="0" xfId="0" applyNumberFormat="1" applyFont="1" applyFill="1" applyAlignment="1">
      <alignment wrapText="1"/>
    </xf>
    <xf numFmtId="41" fontId="4" fillId="0" borderId="0" xfId="0" applyNumberFormat="1" applyFont="1" applyFill="1" applyAlignment="1">
      <alignment horizontal="right" wrapText="1"/>
    </xf>
    <xf numFmtId="41" fontId="4" fillId="0" borderId="10" xfId="0" applyNumberFormat="1" applyFont="1" applyFill="1" applyBorder="1" applyAlignment="1">
      <alignment horizontal="right" wrapText="1"/>
    </xf>
    <xf numFmtId="41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41" fontId="4" fillId="0" borderId="27" xfId="0" applyNumberFormat="1" applyFont="1" applyFill="1" applyBorder="1" applyAlignment="1">
      <alignment horizontal="right" wrapText="1"/>
    </xf>
    <xf numFmtId="202" fontId="110" fillId="0" borderId="27" xfId="0" applyNumberFormat="1" applyFont="1" applyFill="1" applyBorder="1" applyAlignment="1">
      <alignment horizontal="right" wrapText="1"/>
    </xf>
    <xf numFmtId="41" fontId="115" fillId="0" borderId="0" xfId="0" applyNumberFormat="1" applyFont="1" applyAlignment="1">
      <alignment horizontal="right" wrapText="1"/>
    </xf>
    <xf numFmtId="41" fontId="111" fillId="0" borderId="0" xfId="0" applyNumberFormat="1" applyFont="1" applyAlignment="1">
      <alignment wrapText="1"/>
    </xf>
    <xf numFmtId="41" fontId="112" fillId="0" borderId="0" xfId="0" applyNumberFormat="1" applyFont="1" applyAlignment="1">
      <alignment wrapText="1"/>
    </xf>
    <xf numFmtId="41" fontId="5" fillId="0" borderId="0" xfId="0" applyNumberFormat="1" applyFont="1" applyAlignment="1">
      <alignment horizontal="right" wrapText="1"/>
    </xf>
    <xf numFmtId="41" fontId="110" fillId="0" borderId="0" xfId="0" applyNumberFormat="1" applyFont="1" applyAlignment="1">
      <alignment horizontal="right" wrapText="1"/>
    </xf>
    <xf numFmtId="41" fontId="4" fillId="0" borderId="0" xfId="0" applyNumberFormat="1" applyFont="1" applyAlignment="1">
      <alignment horizontal="right" wrapText="1"/>
    </xf>
    <xf numFmtId="41" fontId="111" fillId="0" borderId="0" xfId="0" applyNumberFormat="1" applyFont="1" applyAlignment="1">
      <alignment horizontal="right" wrapText="1"/>
    </xf>
    <xf numFmtId="41" fontId="4" fillId="0" borderId="0" xfId="0" applyNumberFormat="1" applyFont="1" applyAlignment="1">
      <alignment wrapText="1"/>
    </xf>
    <xf numFmtId="41" fontId="5" fillId="0" borderId="0" xfId="0" applyNumberFormat="1" applyFont="1" applyBorder="1" applyAlignment="1">
      <alignment horizontal="right" wrapText="1"/>
    </xf>
    <xf numFmtId="41" fontId="110" fillId="0" borderId="0" xfId="0" applyNumberFormat="1" applyFont="1" applyBorder="1" applyAlignment="1">
      <alignment horizontal="right" wrapText="1"/>
    </xf>
    <xf numFmtId="41" fontId="115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41" fontId="4" fillId="0" borderId="9" xfId="0" applyNumberFormat="1" applyFont="1" applyBorder="1" applyAlignment="1">
      <alignment horizontal="right" wrapText="1"/>
    </xf>
    <xf numFmtId="41" fontId="111" fillId="0" borderId="9" xfId="0" applyNumberFormat="1" applyFont="1" applyBorder="1" applyAlignment="1">
      <alignment horizontal="right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41" fontId="4" fillId="0" borderId="0" xfId="0" applyNumberFormat="1" applyFont="1" applyBorder="1" applyAlignment="1">
      <alignment horizontal="right"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41" fontId="5" fillId="0" borderId="27" xfId="0" applyNumberFormat="1" applyFont="1" applyBorder="1" applyAlignment="1">
      <alignment horizontal="right" wrapText="1"/>
    </xf>
    <xf numFmtId="41" fontId="110" fillId="0" borderId="27" xfId="0" applyNumberFormat="1" applyFont="1" applyBorder="1" applyAlignment="1">
      <alignment horizontal="right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41" fontId="4" fillId="0" borderId="27" xfId="0" applyNumberFormat="1" applyFont="1" applyBorder="1" applyAlignment="1">
      <alignment horizontal="right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41" fontId="5" fillId="0" borderId="28" xfId="0" applyNumberFormat="1" applyFont="1" applyBorder="1" applyAlignment="1">
      <alignment horizontal="right" wrapText="1"/>
    </xf>
    <xf numFmtId="41" fontId="110" fillId="0" borderId="28" xfId="0" applyNumberFormat="1" applyFont="1" applyBorder="1" applyAlignment="1">
      <alignment horizontal="right" wrapText="1"/>
    </xf>
    <xf numFmtId="41" fontId="110" fillId="0" borderId="0" xfId="0" applyNumberFormat="1" applyFont="1" applyFill="1" applyBorder="1" applyAlignment="1">
      <alignment horizontal="center" wrapText="1"/>
    </xf>
    <xf numFmtId="41" fontId="111" fillId="0" borderId="27" xfId="0" applyNumberFormat="1" applyFont="1" applyFill="1" applyBorder="1" applyAlignment="1">
      <alignment horizontal="right" wrapText="1"/>
    </xf>
    <xf numFmtId="41" fontId="110" fillId="0" borderId="27" xfId="473" applyNumberFormat="1" applyFont="1" applyFill="1" applyBorder="1" applyAlignment="1">
      <alignment horizontal="right" wrapText="1"/>
    </xf>
    <xf numFmtId="41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41" fontId="110" fillId="0" borderId="29" xfId="0" applyNumberFormat="1" applyFont="1" applyFill="1" applyBorder="1" applyAlignment="1">
      <alignment horizontal="right" wrapText="1"/>
    </xf>
    <xf numFmtId="41" fontId="113" fillId="0" borderId="0" xfId="0" applyNumberFormat="1" applyFont="1" applyBorder="1" applyAlignment="1">
      <alignment wrapText="1"/>
    </xf>
    <xf numFmtId="41" fontId="110" fillId="0" borderId="0" xfId="0" applyNumberFormat="1" applyFont="1" applyFill="1"/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view="pageBreakPreview" zoomScaleNormal="100" zoomScaleSheetLayoutView="100" workbookViewId="0">
      <selection activeCell="A2" sqref="A2"/>
    </sheetView>
  </sheetViews>
  <sheetFormatPr defaultColWidth="9.109375" defaultRowHeight="14.4"/>
  <cols>
    <col min="1" max="1" width="34.6640625" style="20" customWidth="1"/>
    <col min="2" max="2" width="15.6640625" style="20" customWidth="1"/>
    <col min="3" max="4" width="15.6640625" style="21" customWidth="1"/>
    <col min="5" max="16384" width="9.10937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19"/>
      <c r="B2" s="19"/>
      <c r="C2" s="19"/>
      <c r="D2" s="19"/>
      <c r="E2" s="19"/>
    </row>
    <row r="3" spans="1:5">
      <c r="A3" s="131" t="s">
        <v>101</v>
      </c>
      <c r="B3" s="131"/>
      <c r="C3" s="131"/>
      <c r="D3" s="131"/>
    </row>
    <row r="4" spans="1:5">
      <c r="A4" s="132" t="s">
        <v>119</v>
      </c>
      <c r="B4" s="132"/>
      <c r="C4" s="132"/>
      <c r="D4" s="132"/>
    </row>
    <row r="6" spans="1:5">
      <c r="A6" s="80" t="s">
        <v>14</v>
      </c>
      <c r="B6" s="81" t="s">
        <v>15</v>
      </c>
      <c r="C6" s="82" t="s">
        <v>115</v>
      </c>
      <c r="D6" s="82" t="s">
        <v>108</v>
      </c>
    </row>
    <row r="7" spans="1:5">
      <c r="A7" s="23"/>
      <c r="B7" s="44"/>
      <c r="C7" s="53"/>
      <c r="D7" s="79"/>
    </row>
    <row r="8" spans="1:5">
      <c r="A8" s="23" t="s">
        <v>16</v>
      </c>
      <c r="B8" s="14"/>
      <c r="C8" s="54"/>
      <c r="D8" s="55"/>
    </row>
    <row r="9" spans="1:5">
      <c r="A9" s="23" t="s">
        <v>0</v>
      </c>
      <c r="B9" s="24"/>
      <c r="C9" s="54"/>
      <c r="D9" s="55"/>
    </row>
    <row r="10" spans="1:5" ht="27">
      <c r="A10" s="25" t="s">
        <v>17</v>
      </c>
      <c r="B10" s="14">
        <v>4</v>
      </c>
      <c r="C10" s="56">
        <v>39223598</v>
      </c>
      <c r="D10" s="55">
        <v>37893313</v>
      </c>
    </row>
    <row r="11" spans="1:5">
      <c r="A11" s="25" t="s">
        <v>2</v>
      </c>
      <c r="B11" s="14">
        <v>5</v>
      </c>
      <c r="C11" s="56">
        <v>2505949</v>
      </c>
      <c r="D11" s="55">
        <v>2521645</v>
      </c>
    </row>
    <row r="12" spans="1:5">
      <c r="A12" s="25" t="s">
        <v>18</v>
      </c>
      <c r="B12" s="14">
        <v>6</v>
      </c>
      <c r="C12" s="56">
        <v>6233219</v>
      </c>
      <c r="D12" s="55">
        <v>6234778</v>
      </c>
    </row>
    <row r="13" spans="1:5">
      <c r="A13" s="25" t="s">
        <v>1</v>
      </c>
      <c r="B13" s="14">
        <v>7</v>
      </c>
      <c r="C13" s="56">
        <v>4075625</v>
      </c>
      <c r="D13" s="55">
        <v>4001370</v>
      </c>
    </row>
    <row r="14" spans="1:5">
      <c r="A14" s="25" t="s">
        <v>3</v>
      </c>
      <c r="B14" s="14"/>
      <c r="C14" s="56">
        <v>14139</v>
      </c>
      <c r="D14" s="55">
        <v>14722</v>
      </c>
    </row>
    <row r="15" spans="1:5">
      <c r="A15" s="25" t="s">
        <v>4</v>
      </c>
      <c r="B15" s="14">
        <v>28</v>
      </c>
      <c r="C15" s="56">
        <v>152180</v>
      </c>
      <c r="D15" s="55">
        <v>52503</v>
      </c>
    </row>
    <row r="16" spans="1:5">
      <c r="A16" s="25" t="s">
        <v>104</v>
      </c>
      <c r="B16" s="14">
        <v>12</v>
      </c>
      <c r="C16" s="56">
        <v>755200</v>
      </c>
      <c r="D16" s="55">
        <v>755200</v>
      </c>
    </row>
    <row r="17" spans="1:4">
      <c r="A17" s="25" t="s">
        <v>96</v>
      </c>
      <c r="B17" s="14"/>
      <c r="C17" s="56">
        <v>3520</v>
      </c>
      <c r="D17" s="55">
        <v>5217</v>
      </c>
    </row>
    <row r="18" spans="1:4" ht="27">
      <c r="A18" s="26" t="s">
        <v>19</v>
      </c>
      <c r="B18" s="27">
        <v>14</v>
      </c>
      <c r="C18" s="57">
        <v>652705</v>
      </c>
      <c r="D18" s="55">
        <v>652705</v>
      </c>
    </row>
    <row r="19" spans="1:4">
      <c r="A19" s="26" t="s">
        <v>85</v>
      </c>
      <c r="B19" s="27">
        <v>10</v>
      </c>
      <c r="C19" s="57">
        <v>585000</v>
      </c>
      <c r="D19" s="58">
        <v>585000</v>
      </c>
    </row>
    <row r="20" spans="1:4">
      <c r="A20" s="45"/>
      <c r="B20" s="46"/>
      <c r="C20" s="59">
        <f>SUM(C10:C19)</f>
        <v>54201135</v>
      </c>
      <c r="D20" s="60">
        <f>SUM(D10:D19)</f>
        <v>52716453</v>
      </c>
    </row>
    <row r="21" spans="1:4">
      <c r="A21" s="25"/>
      <c r="B21" s="28"/>
      <c r="C21" s="56"/>
      <c r="D21" s="58"/>
    </row>
    <row r="22" spans="1:4">
      <c r="A22" s="23" t="s">
        <v>20</v>
      </c>
      <c r="B22" s="24"/>
      <c r="C22" s="56"/>
      <c r="D22" s="55"/>
    </row>
    <row r="23" spans="1:4">
      <c r="A23" s="25" t="s">
        <v>21</v>
      </c>
      <c r="B23" s="14">
        <v>8</v>
      </c>
      <c r="C23" s="56">
        <v>1023386</v>
      </c>
      <c r="D23" s="55">
        <v>891795</v>
      </c>
    </row>
    <row r="24" spans="1:4">
      <c r="A24" s="25" t="s">
        <v>5</v>
      </c>
      <c r="B24" s="14">
        <v>9</v>
      </c>
      <c r="C24" s="56">
        <v>114974970</v>
      </c>
      <c r="D24" s="55">
        <v>37980073</v>
      </c>
    </row>
    <row r="25" spans="1:4">
      <c r="A25" s="25" t="str">
        <f>A19</f>
        <v>Займы выданные</v>
      </c>
      <c r="B25" s="14">
        <v>10</v>
      </c>
      <c r="C25" s="56">
        <v>5265736</v>
      </c>
      <c r="D25" s="55">
        <v>4959767</v>
      </c>
    </row>
    <row r="26" spans="1:4">
      <c r="A26" s="25" t="s">
        <v>22</v>
      </c>
      <c r="B26" s="14">
        <v>11</v>
      </c>
      <c r="C26" s="56">
        <v>167657</v>
      </c>
      <c r="D26" s="55">
        <v>173659</v>
      </c>
    </row>
    <row r="27" spans="1:4">
      <c r="A27" s="25" t="s">
        <v>6</v>
      </c>
      <c r="B27" s="14"/>
      <c r="C27" s="56"/>
      <c r="D27" s="55" t="s">
        <v>106</v>
      </c>
    </row>
    <row r="28" spans="1:4">
      <c r="A28" s="25" t="s">
        <v>23</v>
      </c>
      <c r="B28" s="14">
        <v>12</v>
      </c>
      <c r="C28" s="56">
        <v>2867349</v>
      </c>
      <c r="D28" s="55">
        <v>2939540</v>
      </c>
    </row>
    <row r="29" spans="1:4">
      <c r="A29" s="25" t="s">
        <v>24</v>
      </c>
      <c r="B29" s="14">
        <v>13</v>
      </c>
      <c r="C29" s="56">
        <v>59301</v>
      </c>
      <c r="D29" s="55">
        <v>33008</v>
      </c>
    </row>
    <row r="30" spans="1:4">
      <c r="A30" s="26" t="s">
        <v>25</v>
      </c>
      <c r="B30" s="27">
        <v>14</v>
      </c>
      <c r="C30" s="57">
        <v>100854</v>
      </c>
      <c r="D30" s="58">
        <v>29548</v>
      </c>
    </row>
    <row r="31" spans="1:4">
      <c r="A31" s="45"/>
      <c r="B31" s="46"/>
      <c r="C31" s="59">
        <f>SUM(C23:C30)</f>
        <v>124459253</v>
      </c>
      <c r="D31" s="60">
        <f>SUM(D23:D30)</f>
        <v>47007390</v>
      </c>
    </row>
    <row r="32" spans="1:4" ht="15" thickBot="1">
      <c r="A32" s="51" t="s">
        <v>7</v>
      </c>
      <c r="B32" s="52"/>
      <c r="C32" s="61">
        <f>C20+C31</f>
        <v>178660388</v>
      </c>
      <c r="D32" s="62">
        <f>D20+D31</f>
        <v>99723843</v>
      </c>
    </row>
    <row r="33" spans="1:4">
      <c r="A33" s="25"/>
      <c r="B33" s="28"/>
      <c r="C33" s="63"/>
      <c r="D33" s="58"/>
    </row>
    <row r="34" spans="1:4">
      <c r="A34" s="23" t="s">
        <v>26</v>
      </c>
      <c r="B34" s="24"/>
      <c r="C34" s="63"/>
      <c r="D34" s="55"/>
    </row>
    <row r="35" spans="1:4">
      <c r="A35" s="23" t="s">
        <v>27</v>
      </c>
      <c r="B35" s="24"/>
      <c r="C35" s="63"/>
      <c r="D35" s="55"/>
    </row>
    <row r="36" spans="1:4">
      <c r="A36" s="25" t="s">
        <v>28</v>
      </c>
      <c r="B36" s="14">
        <v>15</v>
      </c>
      <c r="C36" s="56">
        <v>10748046</v>
      </c>
      <c r="D36" s="55">
        <v>10748046</v>
      </c>
    </row>
    <row r="37" spans="1:4">
      <c r="A37" s="26" t="s">
        <v>29</v>
      </c>
      <c r="B37" s="122"/>
      <c r="C37" s="57">
        <v>89594957</v>
      </c>
      <c r="D37" s="58">
        <v>76774823</v>
      </c>
    </row>
    <row r="38" spans="1:4">
      <c r="A38" s="45"/>
      <c r="B38" s="46"/>
      <c r="C38" s="59">
        <f>SUM(C36:C37)</f>
        <v>100343003</v>
      </c>
      <c r="D38" s="60">
        <f>SUM(D36:D37)</f>
        <v>87522869</v>
      </c>
    </row>
    <row r="39" spans="1:4">
      <c r="A39" s="43"/>
      <c r="B39" s="28"/>
      <c r="C39" s="63"/>
      <c r="D39" s="58"/>
    </row>
    <row r="40" spans="1:4">
      <c r="A40" s="23" t="s">
        <v>8</v>
      </c>
      <c r="B40" s="24"/>
      <c r="C40" s="63"/>
      <c r="D40" s="55"/>
    </row>
    <row r="41" spans="1:4">
      <c r="A41" s="30" t="s">
        <v>30</v>
      </c>
      <c r="B41" s="14"/>
      <c r="C41" s="56">
        <v>0</v>
      </c>
      <c r="D41" s="55">
        <v>0</v>
      </c>
    </row>
    <row r="42" spans="1:4" ht="27">
      <c r="A42" s="30" t="s">
        <v>31</v>
      </c>
      <c r="B42" s="14">
        <v>16</v>
      </c>
      <c r="C42" s="56">
        <v>2195620</v>
      </c>
      <c r="D42" s="55">
        <v>2111173</v>
      </c>
    </row>
    <row r="43" spans="1:4">
      <c r="A43" s="43" t="s">
        <v>32</v>
      </c>
      <c r="B43" s="27">
        <v>17</v>
      </c>
      <c r="C43" s="57">
        <v>1735117</v>
      </c>
      <c r="D43" s="58">
        <v>1652253</v>
      </c>
    </row>
    <row r="44" spans="1:4">
      <c r="A44" s="45"/>
      <c r="B44" s="46"/>
      <c r="C44" s="59">
        <f>SUM(C41:C43)</f>
        <v>3930737</v>
      </c>
      <c r="D44" s="60">
        <f>SUM(D41:D43)</f>
        <v>3763426</v>
      </c>
    </row>
    <row r="45" spans="1:4">
      <c r="A45" s="36" t="s">
        <v>33</v>
      </c>
      <c r="B45" s="28"/>
      <c r="C45" s="64"/>
      <c r="D45" s="65"/>
    </row>
    <row r="46" spans="1:4">
      <c r="A46" s="30" t="s">
        <v>30</v>
      </c>
      <c r="B46" s="14"/>
      <c r="C46" s="56">
        <v>0</v>
      </c>
      <c r="D46" s="55">
        <v>0</v>
      </c>
    </row>
    <row r="47" spans="1:4">
      <c r="A47" s="30" t="s">
        <v>9</v>
      </c>
      <c r="B47" s="14">
        <v>18</v>
      </c>
      <c r="C47" s="56">
        <v>65377074</v>
      </c>
      <c r="D47" s="55">
        <v>3744554</v>
      </c>
    </row>
    <row r="48" spans="1:4" s="21" customFormat="1" ht="26.4">
      <c r="A48" s="30" t="s">
        <v>34</v>
      </c>
      <c r="B48" s="14">
        <v>19</v>
      </c>
      <c r="C48" s="56">
        <v>1708571</v>
      </c>
      <c r="D48" s="55">
        <v>1803847</v>
      </c>
    </row>
    <row r="49" spans="1:4" s="21" customFormat="1" ht="13.2">
      <c r="A49" s="30" t="s">
        <v>35</v>
      </c>
      <c r="B49" s="14">
        <v>20</v>
      </c>
      <c r="C49" s="56">
        <v>0</v>
      </c>
      <c r="D49" s="55">
        <v>247</v>
      </c>
    </row>
    <row r="50" spans="1:4" s="21" customFormat="1" ht="26.4">
      <c r="A50" s="25" t="s">
        <v>36</v>
      </c>
      <c r="B50" s="14"/>
      <c r="C50" s="56">
        <v>3690019</v>
      </c>
      <c r="D50" s="55">
        <v>2079210</v>
      </c>
    </row>
    <row r="51" spans="1:4" s="21" customFormat="1" ht="13.2">
      <c r="A51" s="25" t="s">
        <v>37</v>
      </c>
      <c r="B51" s="14">
        <v>21</v>
      </c>
      <c r="C51" s="56">
        <v>3610984</v>
      </c>
      <c r="D51" s="55">
        <v>809690</v>
      </c>
    </row>
    <row r="52" spans="1:4" s="21" customFormat="1" ht="13.2">
      <c r="A52" s="47"/>
      <c r="B52" s="48"/>
      <c r="C52" s="66">
        <f>SUM(C46:C51)</f>
        <v>74386648</v>
      </c>
      <c r="D52" s="67">
        <f>SUM(D46:D51)</f>
        <v>8437548</v>
      </c>
    </row>
    <row r="53" spans="1:4" s="21" customFormat="1" ht="13.8" thickBot="1">
      <c r="A53" s="51" t="s">
        <v>38</v>
      </c>
      <c r="B53" s="52"/>
      <c r="C53" s="61">
        <f>C38+C44+C52</f>
        <v>178660388</v>
      </c>
      <c r="D53" s="62">
        <f>D38+D44+D52</f>
        <v>99723843</v>
      </c>
    </row>
    <row r="54" spans="1:4" s="21" customFormat="1" ht="26.4">
      <c r="A54" s="49" t="s">
        <v>83</v>
      </c>
      <c r="B54" s="50">
        <v>15</v>
      </c>
      <c r="C54" s="68">
        <f>(C32-C14-C44-C52)/10748046*1000</f>
        <v>9334.6143103592967</v>
      </c>
      <c r="D54" s="68">
        <f>(D32-D14-D44-D52)/10748046*1000</f>
        <v>8141.7726533734594</v>
      </c>
    </row>
    <row r="55" spans="1:4">
      <c r="C55" s="70">
        <f>C32-C53</f>
        <v>0</v>
      </c>
      <c r="D55" s="70">
        <f>D32-D53</f>
        <v>0</v>
      </c>
    </row>
    <row r="56" spans="1:4">
      <c r="A56" s="73"/>
      <c r="B56" s="73"/>
      <c r="C56" s="73"/>
      <c r="D56" s="73"/>
    </row>
    <row r="57" spans="1:4">
      <c r="A57" s="73"/>
      <c r="B57" s="73"/>
      <c r="C57" s="73"/>
      <c r="D57" s="73"/>
    </row>
    <row r="58" spans="1:4">
      <c r="A58" s="26" t="s">
        <v>94</v>
      </c>
      <c r="B58" s="71" t="s">
        <v>98</v>
      </c>
      <c r="C58" s="72"/>
      <c r="D58" s="26" t="s">
        <v>90</v>
      </c>
    </row>
    <row r="59" spans="1:4">
      <c r="A59" s="32" t="s">
        <v>91</v>
      </c>
      <c r="B59" s="32" t="s">
        <v>88</v>
      </c>
      <c r="C59" s="31"/>
      <c r="D59" s="32" t="s">
        <v>89</v>
      </c>
    </row>
    <row r="60" spans="1:4" ht="66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A4" sqref="A4:D4"/>
    </sheetView>
  </sheetViews>
  <sheetFormatPr defaultColWidth="9.109375" defaultRowHeight="14.4"/>
  <cols>
    <col min="1" max="1" width="34.6640625" style="20" customWidth="1"/>
    <col min="2" max="4" width="15.6640625" style="20" customWidth="1"/>
    <col min="5" max="16384" width="9.10937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38"/>
      <c r="B2" s="38"/>
      <c r="C2" s="39"/>
      <c r="D2" s="39"/>
    </row>
    <row r="3" spans="1:5">
      <c r="A3" s="131" t="s">
        <v>102</v>
      </c>
      <c r="B3" s="131"/>
      <c r="C3" s="131"/>
      <c r="D3" s="131"/>
    </row>
    <row r="4" spans="1:5">
      <c r="A4" s="132" t="s">
        <v>116</v>
      </c>
      <c r="B4" s="132"/>
      <c r="C4" s="132"/>
      <c r="D4" s="132"/>
    </row>
    <row r="5" spans="1:5">
      <c r="A5" s="40"/>
      <c r="B5" s="40"/>
      <c r="C5" s="40"/>
      <c r="D5" s="40"/>
    </row>
    <row r="6" spans="1:5" ht="39.75" customHeight="1">
      <c r="A6" s="80" t="s">
        <v>14</v>
      </c>
      <c r="B6" s="81" t="s">
        <v>15</v>
      </c>
      <c r="C6" s="82" t="s">
        <v>116</v>
      </c>
      <c r="D6" s="82" t="s">
        <v>117</v>
      </c>
    </row>
    <row r="7" spans="1:5">
      <c r="A7" s="25"/>
      <c r="B7" s="24"/>
      <c r="C7" s="75"/>
      <c r="D7" s="76"/>
    </row>
    <row r="8" spans="1:5">
      <c r="A8" s="25" t="s">
        <v>39</v>
      </c>
      <c r="B8" s="14">
        <v>22</v>
      </c>
      <c r="C8" s="56">
        <v>42054213</v>
      </c>
      <c r="D8" s="55">
        <v>22388419</v>
      </c>
    </row>
    <row r="9" spans="1:5">
      <c r="A9" s="83" t="s">
        <v>40</v>
      </c>
      <c r="B9" s="50">
        <v>23</v>
      </c>
      <c r="C9" s="68">
        <v>-10334809</v>
      </c>
      <c r="D9" s="68">
        <v>-9104695</v>
      </c>
    </row>
    <row r="10" spans="1:5">
      <c r="A10" s="23" t="s">
        <v>41</v>
      </c>
      <c r="B10" s="41"/>
      <c r="C10" s="77">
        <f>SUM(C8:C9)</f>
        <v>31719404</v>
      </c>
      <c r="D10" s="77">
        <f>SUM(D8:D9)</f>
        <v>13283724</v>
      </c>
    </row>
    <row r="11" spans="1:5">
      <c r="A11" s="25"/>
      <c r="B11" s="14"/>
      <c r="C11" s="56"/>
      <c r="D11" s="55"/>
    </row>
    <row r="12" spans="1:5">
      <c r="A12" s="25" t="s">
        <v>11</v>
      </c>
      <c r="B12" s="14">
        <v>24</v>
      </c>
      <c r="C12" s="56">
        <v>-13581089</v>
      </c>
      <c r="D12" s="55">
        <v>-6407641</v>
      </c>
    </row>
    <row r="13" spans="1:5">
      <c r="A13" s="25" t="s">
        <v>42</v>
      </c>
      <c r="B13" s="14">
        <v>25</v>
      </c>
      <c r="C13" s="56">
        <v>-573861</v>
      </c>
      <c r="D13" s="55">
        <v>-586726</v>
      </c>
    </row>
    <row r="14" spans="1:5">
      <c r="A14" s="25" t="s">
        <v>43</v>
      </c>
      <c r="B14" s="14">
        <v>26</v>
      </c>
      <c r="C14" s="56">
        <v>-152555</v>
      </c>
      <c r="D14" s="55">
        <v>-150437</v>
      </c>
    </row>
    <row r="15" spans="1:5">
      <c r="A15" s="25" t="s">
        <v>44</v>
      </c>
      <c r="B15" s="14">
        <v>27</v>
      </c>
      <c r="C15" s="56">
        <v>319526</v>
      </c>
      <c r="D15" s="55">
        <v>334694</v>
      </c>
    </row>
    <row r="16" spans="1:5" ht="27">
      <c r="A16" s="25" t="s">
        <v>45</v>
      </c>
      <c r="B16" s="14"/>
      <c r="C16" s="56">
        <v>1523</v>
      </c>
      <c r="D16" s="55">
        <v>26274</v>
      </c>
    </row>
    <row r="17" spans="1:4">
      <c r="A17" s="83" t="s">
        <v>46</v>
      </c>
      <c r="B17" s="50"/>
      <c r="C17" s="68">
        <v>26425</v>
      </c>
      <c r="D17" s="69">
        <v>56154</v>
      </c>
    </row>
    <row r="18" spans="1:4">
      <c r="A18" s="23" t="s">
        <v>12</v>
      </c>
      <c r="B18" s="41"/>
      <c r="C18" s="77">
        <f>SUM(C10:C17)</f>
        <v>17759373</v>
      </c>
      <c r="D18" s="77">
        <f>SUM(D10:D17)</f>
        <v>6556042</v>
      </c>
    </row>
    <row r="19" spans="1:4">
      <c r="A19" s="25"/>
      <c r="B19" s="14"/>
      <c r="C19" s="77"/>
      <c r="D19" s="54"/>
    </row>
    <row r="20" spans="1:4">
      <c r="A20" s="83" t="s">
        <v>47</v>
      </c>
      <c r="B20" s="50">
        <v>28</v>
      </c>
      <c r="C20" s="68">
        <v>-4939239</v>
      </c>
      <c r="D20" s="69">
        <v>-1887522</v>
      </c>
    </row>
    <row r="21" spans="1:4">
      <c r="A21" s="84" t="s">
        <v>48</v>
      </c>
      <c r="B21" s="81"/>
      <c r="C21" s="85">
        <f>SUM(C18:C20)</f>
        <v>12820134</v>
      </c>
      <c r="D21" s="85">
        <f>SUM(D18:D20)</f>
        <v>4668520</v>
      </c>
    </row>
    <row r="22" spans="1:4" ht="15" thickBot="1">
      <c r="A22" s="35" t="s">
        <v>49</v>
      </c>
      <c r="B22" s="22"/>
      <c r="C22" s="78">
        <f>C21</f>
        <v>12820134</v>
      </c>
      <c r="D22" s="78">
        <f>D21</f>
        <v>4668520</v>
      </c>
    </row>
    <row r="23" spans="1:4">
      <c r="A23" s="23"/>
      <c r="B23" s="41"/>
      <c r="C23" s="54"/>
      <c r="D23" s="54"/>
    </row>
    <row r="24" spans="1:4">
      <c r="A24" s="23" t="s">
        <v>13</v>
      </c>
      <c r="B24" s="41"/>
      <c r="C24" s="54"/>
      <c r="D24" s="54"/>
    </row>
    <row r="25" spans="1:4">
      <c r="A25" s="83" t="s">
        <v>50</v>
      </c>
      <c r="B25" s="50">
        <v>15</v>
      </c>
      <c r="C25" s="86">
        <f>C22/10748046</f>
        <v>1.1927874145681923</v>
      </c>
      <c r="D25" s="86">
        <f>D22/10748046</f>
        <v>0.43435988271728648</v>
      </c>
    </row>
    <row r="27" spans="1:4">
      <c r="A27" s="73"/>
      <c r="B27" s="73"/>
      <c r="C27" s="73"/>
      <c r="D27" s="73"/>
    </row>
    <row r="28" spans="1:4">
      <c r="A28" s="73"/>
      <c r="B28" s="73"/>
      <c r="C28" s="73"/>
      <c r="D28" s="73"/>
    </row>
    <row r="29" spans="1:4">
      <c r="A29" s="26" t="s">
        <v>94</v>
      </c>
      <c r="B29" s="71" t="s">
        <v>98</v>
      </c>
      <c r="C29" s="72"/>
      <c r="D29" s="26" t="s">
        <v>90</v>
      </c>
    </row>
    <row r="30" spans="1:4">
      <c r="A30" s="32" t="s">
        <v>91</v>
      </c>
      <c r="B30" s="32" t="s">
        <v>88</v>
      </c>
      <c r="C30" s="31"/>
      <c r="D30" s="32" t="s">
        <v>89</v>
      </c>
    </row>
    <row r="31" spans="1:4" ht="66">
      <c r="A31" s="74" t="s">
        <v>92</v>
      </c>
      <c r="B31" s="32" t="s">
        <v>95</v>
      </c>
      <c r="C31" s="31"/>
      <c r="D31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F23" sqref="F23"/>
    </sheetView>
  </sheetViews>
  <sheetFormatPr defaultColWidth="9.109375" defaultRowHeight="13.2"/>
  <cols>
    <col min="1" max="1" width="25.6640625" style="5" customWidth="1"/>
    <col min="2" max="2" width="5.88671875" style="5" bestFit="1" customWidth="1"/>
    <col min="3" max="5" width="15.6640625" style="5" customWidth="1"/>
    <col min="6" max="6" width="13.77734375" style="5" bestFit="1" customWidth="1"/>
    <col min="7" max="16384" width="9.109375" style="5"/>
  </cols>
  <sheetData>
    <row r="1" spans="1:6" s="20" customFormat="1" ht="14.4">
      <c r="A1" s="19" t="s">
        <v>100</v>
      </c>
      <c r="B1" s="19"/>
      <c r="C1" s="19"/>
      <c r="D1" s="19"/>
      <c r="E1" s="42" t="s">
        <v>99</v>
      </c>
    </row>
    <row r="2" spans="1:6">
      <c r="A2" s="1"/>
      <c r="B2" s="2"/>
      <c r="C2" s="2"/>
      <c r="D2" s="3"/>
      <c r="E2" s="1"/>
    </row>
    <row r="3" spans="1:6" ht="14.4">
      <c r="A3" s="133" t="s">
        <v>10</v>
      </c>
      <c r="B3" s="133"/>
      <c r="C3" s="133"/>
      <c r="D3" s="133"/>
      <c r="E3" s="134"/>
    </row>
    <row r="4" spans="1:6" customFormat="1" ht="14.4">
      <c r="A4" s="132" t="str">
        <f>'ОСД '!A4:D4</f>
        <v>За 6 месяцев, закончившихся 30 июня 2021 года</v>
      </c>
      <c r="B4" s="132"/>
      <c r="C4" s="132"/>
      <c r="D4" s="139"/>
      <c r="E4" s="139"/>
    </row>
    <row r="5" spans="1:6">
      <c r="A5" s="34"/>
      <c r="B5" s="34"/>
      <c r="C5" s="34"/>
      <c r="D5" s="34"/>
      <c r="E5" s="4"/>
    </row>
    <row r="6" spans="1:6" ht="12.75" customHeight="1">
      <c r="A6" s="137" t="s">
        <v>14</v>
      </c>
      <c r="B6" s="135" t="s">
        <v>15</v>
      </c>
      <c r="C6" s="135" t="s">
        <v>28</v>
      </c>
      <c r="D6" s="135" t="s">
        <v>29</v>
      </c>
      <c r="E6" s="135" t="s">
        <v>51</v>
      </c>
    </row>
    <row r="7" spans="1:6">
      <c r="A7" s="138"/>
      <c r="B7" s="136"/>
      <c r="C7" s="136"/>
      <c r="D7" s="136"/>
      <c r="E7" s="136"/>
    </row>
    <row r="8" spans="1:6">
      <c r="A8" s="36"/>
      <c r="B8" s="27"/>
      <c r="C8" s="122"/>
      <c r="D8" s="122"/>
      <c r="E8" s="58"/>
    </row>
    <row r="9" spans="1:6">
      <c r="A9" s="84" t="s">
        <v>107</v>
      </c>
      <c r="B9" s="81"/>
      <c r="C9" s="123">
        <v>10748046</v>
      </c>
      <c r="D9" s="123">
        <v>65350626</v>
      </c>
      <c r="E9" s="123">
        <f>C9+D9</f>
        <v>76098672</v>
      </c>
    </row>
    <row r="10" spans="1:6">
      <c r="A10" s="25"/>
      <c r="B10" s="14"/>
      <c r="C10" s="55"/>
      <c r="D10" s="55"/>
      <c r="E10" s="55"/>
    </row>
    <row r="11" spans="1:6">
      <c r="A11" s="83" t="s">
        <v>52</v>
      </c>
      <c r="B11" s="50"/>
      <c r="C11" s="69">
        <v>0</v>
      </c>
      <c r="D11" s="124">
        <f>'ОСД '!D21</f>
        <v>4668520</v>
      </c>
      <c r="E11" s="69">
        <f>C11+D11</f>
        <v>4668520</v>
      </c>
    </row>
    <row r="12" spans="1:6" ht="26.4">
      <c r="A12" s="83" t="s">
        <v>53</v>
      </c>
      <c r="B12" s="50"/>
      <c r="C12" s="69">
        <f>C11</f>
        <v>0</v>
      </c>
      <c r="D12" s="69">
        <f>D11</f>
        <v>4668520</v>
      </c>
      <c r="E12" s="69">
        <f>E11</f>
        <v>4668520</v>
      </c>
      <c r="F12" s="130">
        <f>E12-'ОСД '!D22</f>
        <v>0</v>
      </c>
    </row>
    <row r="13" spans="1:6">
      <c r="A13" s="126"/>
      <c r="B13" s="127"/>
      <c r="C13" s="128"/>
      <c r="D13" s="128"/>
      <c r="E13" s="128"/>
    </row>
    <row r="14" spans="1:6" ht="13.8" thickBot="1">
      <c r="A14" s="35" t="s">
        <v>118</v>
      </c>
      <c r="B14" s="29"/>
      <c r="C14" s="125">
        <f>C9+C12</f>
        <v>10748046</v>
      </c>
      <c r="D14" s="125">
        <f>D9+D12</f>
        <v>70019146</v>
      </c>
      <c r="E14" s="125">
        <f>E9+E12</f>
        <v>80767192</v>
      </c>
    </row>
    <row r="15" spans="1:6">
      <c r="A15" s="36"/>
      <c r="B15" s="27"/>
      <c r="C15" s="58"/>
      <c r="D15" s="58"/>
      <c r="E15" s="58"/>
    </row>
    <row r="16" spans="1:6">
      <c r="A16" s="84" t="s">
        <v>109</v>
      </c>
      <c r="B16" s="81"/>
      <c r="C16" s="85">
        <v>10748046</v>
      </c>
      <c r="D16" s="85">
        <f>'ОФП '!D37</f>
        <v>76774823</v>
      </c>
      <c r="E16" s="85">
        <f>C16+D16</f>
        <v>87522869</v>
      </c>
      <c r="F16" s="130">
        <f>E16-'ОФП '!D38</f>
        <v>0</v>
      </c>
    </row>
    <row r="17" spans="1:6">
      <c r="A17" s="84"/>
      <c r="B17" s="81"/>
      <c r="C17" s="85"/>
      <c r="D17" s="85"/>
      <c r="E17" s="85"/>
    </row>
    <row r="18" spans="1:6">
      <c r="A18" s="83" t="s">
        <v>48</v>
      </c>
      <c r="B18" s="50"/>
      <c r="C18" s="69">
        <v>0</v>
      </c>
      <c r="D18" s="124">
        <f>'ОСД '!C21</f>
        <v>12820134</v>
      </c>
      <c r="E18" s="69">
        <f>C18+D18</f>
        <v>12820134</v>
      </c>
    </row>
    <row r="19" spans="1:6" ht="26.4">
      <c r="A19" s="83" t="s">
        <v>49</v>
      </c>
      <c r="B19" s="50"/>
      <c r="C19" s="69">
        <f>C18</f>
        <v>0</v>
      </c>
      <c r="D19" s="69">
        <f>D18</f>
        <v>12820134</v>
      </c>
      <c r="E19" s="69">
        <f>E18</f>
        <v>12820134</v>
      </c>
      <c r="F19" s="130">
        <f>E19-'ОСД '!C22</f>
        <v>0</v>
      </c>
    </row>
    <row r="20" spans="1:6">
      <c r="A20" s="83"/>
      <c r="B20" s="50"/>
      <c r="C20" s="68"/>
      <c r="D20" s="68"/>
      <c r="E20" s="68"/>
    </row>
    <row r="21" spans="1:6" ht="13.8" thickBot="1">
      <c r="A21" s="35" t="s">
        <v>119</v>
      </c>
      <c r="B21" s="22"/>
      <c r="C21" s="125">
        <f>C16+C19</f>
        <v>10748046</v>
      </c>
      <c r="D21" s="125">
        <f>D16+D19</f>
        <v>89594957</v>
      </c>
      <c r="E21" s="125">
        <f>E16+E19</f>
        <v>100343003</v>
      </c>
      <c r="F21" s="130">
        <f>E21-'ОФП '!C38</f>
        <v>0</v>
      </c>
    </row>
    <row r="22" spans="1:6">
      <c r="A22" s="36"/>
      <c r="B22" s="27"/>
      <c r="C22" s="37"/>
      <c r="D22" s="70">
        <f>D21-'ОФП '!C37</f>
        <v>0</v>
      </c>
      <c r="E22" s="70"/>
    </row>
    <row r="23" spans="1:6" customFormat="1" ht="14.4">
      <c r="A23" s="13"/>
      <c r="B23" s="13"/>
      <c r="C23" s="13"/>
    </row>
    <row r="24" spans="1:6" s="20" customFormat="1" ht="14.4">
      <c r="A24" s="73"/>
      <c r="B24" s="73"/>
      <c r="C24" s="73"/>
    </row>
    <row r="25" spans="1:6" s="20" customFormat="1" ht="14.4">
      <c r="A25" s="26" t="s">
        <v>94</v>
      </c>
      <c r="B25" s="26"/>
      <c r="C25" s="71" t="s">
        <v>98</v>
      </c>
      <c r="E25" s="26" t="s">
        <v>90</v>
      </c>
    </row>
    <row r="26" spans="1:6" s="20" customFormat="1" ht="14.4">
      <c r="A26" s="32" t="s">
        <v>91</v>
      </c>
      <c r="B26" s="32"/>
      <c r="C26" s="32" t="s">
        <v>88</v>
      </c>
      <c r="E26" s="32" t="s">
        <v>89</v>
      </c>
    </row>
    <row r="27" spans="1:6" s="20" customFormat="1" ht="66">
      <c r="A27" s="74" t="s">
        <v>92</v>
      </c>
      <c r="B27" s="74"/>
      <c r="C27" s="32" t="s">
        <v>95</v>
      </c>
      <c r="E27" s="74" t="s">
        <v>93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view="pageBreakPreview" zoomScaleNormal="100" zoomScaleSheetLayoutView="100" workbookViewId="0">
      <selection activeCell="E35" sqref="E35"/>
    </sheetView>
  </sheetViews>
  <sheetFormatPr defaultColWidth="38.109375" defaultRowHeight="14.4"/>
  <cols>
    <col min="1" max="1" width="34.6640625" customWidth="1"/>
    <col min="2" max="4" width="15.6640625" customWidth="1"/>
  </cols>
  <sheetData>
    <row r="1" spans="1:5" s="20" customFormat="1">
      <c r="A1" s="19" t="s">
        <v>100</v>
      </c>
      <c r="B1" s="19"/>
      <c r="C1" s="19"/>
      <c r="D1" s="42" t="s">
        <v>99</v>
      </c>
      <c r="E1" s="19"/>
    </row>
    <row r="2" spans="1:5">
      <c r="A2" s="33"/>
      <c r="B2" s="33"/>
      <c r="C2" s="33"/>
      <c r="D2" s="33"/>
    </row>
    <row r="3" spans="1:5">
      <c r="A3" s="131" t="s">
        <v>103</v>
      </c>
      <c r="B3" s="131"/>
      <c r="C3" s="131"/>
      <c r="D3" s="131"/>
    </row>
    <row r="4" spans="1:5">
      <c r="A4" s="132" t="str">
        <f>'ОСД '!A4:D4</f>
        <v>За 6 месяцев, закончившихся 30 июня 2021 года</v>
      </c>
      <c r="B4" s="132"/>
      <c r="C4" s="132"/>
      <c r="D4" s="132"/>
    </row>
    <row r="5" spans="1:5">
      <c r="A5" s="33"/>
      <c r="B5" s="33"/>
      <c r="C5" s="33"/>
      <c r="D5" s="33"/>
    </row>
    <row r="6" spans="1:5" ht="52.8">
      <c r="A6" s="108" t="s">
        <v>14</v>
      </c>
      <c r="B6" s="109" t="s">
        <v>15</v>
      </c>
      <c r="C6" s="110" t="str">
        <f>'ОСД '!C6</f>
        <v>За 6 месяцев, закончившихся 30 июня 2021 года</v>
      </c>
      <c r="D6" s="110" t="str">
        <f>'ОСД '!D6</f>
        <v>За 6 месяцев, закончившихся 30 июня 2020 года</v>
      </c>
    </row>
    <row r="7" spans="1:5">
      <c r="A7" s="10"/>
      <c r="B7" s="6"/>
      <c r="C7" s="87"/>
      <c r="D7" s="87"/>
    </row>
    <row r="8" spans="1:5" ht="27">
      <c r="A8" s="7" t="s">
        <v>54</v>
      </c>
      <c r="B8" s="8"/>
      <c r="C8" s="88"/>
      <c r="D8" s="89"/>
    </row>
    <row r="9" spans="1:5">
      <c r="A9" s="18" t="s">
        <v>12</v>
      </c>
      <c r="B9" s="9"/>
      <c r="C9" s="90">
        <f>'ОСД '!C18</f>
        <v>17759373</v>
      </c>
      <c r="D9" s="91">
        <f>'ОСД '!D18</f>
        <v>6556042</v>
      </c>
    </row>
    <row r="10" spans="1:5">
      <c r="A10" s="10"/>
      <c r="B10" s="9"/>
      <c r="C10" s="92"/>
      <c r="D10" s="93"/>
    </row>
    <row r="11" spans="1:5">
      <c r="A11" s="7" t="s">
        <v>55</v>
      </c>
      <c r="B11" s="9"/>
      <c r="C11" s="92"/>
      <c r="D11" s="93"/>
    </row>
    <row r="12" spans="1:5">
      <c r="A12" s="10" t="s">
        <v>56</v>
      </c>
      <c r="B12" s="9" t="s">
        <v>121</v>
      </c>
      <c r="C12" s="90">
        <v>3468520</v>
      </c>
      <c r="D12" s="91">
        <v>3329134</v>
      </c>
    </row>
    <row r="13" spans="1:5" ht="40.200000000000003">
      <c r="A13" s="10" t="s">
        <v>57</v>
      </c>
      <c r="B13" s="9"/>
      <c r="C13" s="90">
        <v>0</v>
      </c>
      <c r="D13" s="91">
        <v>0</v>
      </c>
    </row>
    <row r="14" spans="1:5" ht="27">
      <c r="A14" s="10" t="s">
        <v>58</v>
      </c>
      <c r="B14" s="9"/>
      <c r="C14" s="90">
        <v>0</v>
      </c>
      <c r="D14" s="91">
        <v>0</v>
      </c>
    </row>
    <row r="15" spans="1:5">
      <c r="A15" s="10" t="s">
        <v>59</v>
      </c>
      <c r="B15" s="9">
        <v>26</v>
      </c>
      <c r="C15" s="90">
        <f>-'ОСД '!C14</f>
        <v>152555</v>
      </c>
      <c r="D15" s="91">
        <f>-'ОСД '!D14</f>
        <v>150437</v>
      </c>
    </row>
    <row r="16" spans="1:5">
      <c r="A16" s="10" t="s">
        <v>44</v>
      </c>
      <c r="B16" s="9">
        <v>27</v>
      </c>
      <c r="C16" s="90">
        <f>-'ОСД '!C15</f>
        <v>-319526</v>
      </c>
      <c r="D16" s="91">
        <f>-'ОСД '!D15</f>
        <v>-334694</v>
      </c>
    </row>
    <row r="17" spans="1:4" ht="27">
      <c r="A17" s="10" t="s">
        <v>60</v>
      </c>
      <c r="B17" s="9"/>
      <c r="C17" s="90">
        <f>-'ОСД '!C16</f>
        <v>-1523</v>
      </c>
      <c r="D17" s="91">
        <f>-'ОСД '!D16</f>
        <v>-26274</v>
      </c>
    </row>
    <row r="18" spans="1:4" ht="27">
      <c r="A18" s="111" t="s">
        <v>120</v>
      </c>
      <c r="B18" s="112"/>
      <c r="C18" s="113">
        <v>-915</v>
      </c>
      <c r="D18" s="114">
        <v>-962</v>
      </c>
    </row>
    <row r="19" spans="1:4" ht="27">
      <c r="A19" s="105" t="s">
        <v>61</v>
      </c>
      <c r="B19" s="99"/>
      <c r="C19" s="106">
        <f>SUM(C9:C18)</f>
        <v>21058484</v>
      </c>
      <c r="D19" s="106">
        <f>SUM(D9:D18)</f>
        <v>9673683</v>
      </c>
    </row>
    <row r="20" spans="1:4">
      <c r="A20" s="7"/>
      <c r="B20" s="9"/>
      <c r="C20" s="94"/>
      <c r="D20" s="88"/>
    </row>
    <row r="21" spans="1:4">
      <c r="A21" s="7" t="s">
        <v>62</v>
      </c>
      <c r="B21" s="8"/>
      <c r="C21" s="94"/>
      <c r="D21" s="88"/>
    </row>
    <row r="22" spans="1:4" ht="40.200000000000003">
      <c r="A22" s="10" t="s">
        <v>112</v>
      </c>
      <c r="B22" s="8"/>
      <c r="C22" s="90">
        <v>-76906295</v>
      </c>
      <c r="D22" s="91">
        <v>-45120081</v>
      </c>
    </row>
    <row r="23" spans="1:4">
      <c r="A23" s="10" t="s">
        <v>63</v>
      </c>
      <c r="B23" s="8"/>
      <c r="C23" s="90">
        <v>6002</v>
      </c>
      <c r="D23" s="91">
        <v>-9539</v>
      </c>
    </row>
    <row r="24" spans="1:4">
      <c r="A24" s="10" t="s">
        <v>113</v>
      </c>
      <c r="B24" s="8"/>
      <c r="C24" s="90">
        <v>-130676</v>
      </c>
      <c r="D24" s="91">
        <v>392982</v>
      </c>
    </row>
    <row r="25" spans="1:4" ht="27">
      <c r="A25" s="18" t="s">
        <v>97</v>
      </c>
      <c r="B25" s="17"/>
      <c r="C25" s="90">
        <v>1697</v>
      </c>
      <c r="D25" s="91">
        <v>1934</v>
      </c>
    </row>
    <row r="26" spans="1:4" ht="27">
      <c r="A26" s="10" t="s">
        <v>64</v>
      </c>
      <c r="B26" s="8"/>
      <c r="C26" s="90">
        <v>59372439</v>
      </c>
      <c r="D26" s="91">
        <v>39760700</v>
      </c>
    </row>
    <row r="27" spans="1:4" ht="26.25" customHeight="1">
      <c r="A27" s="18" t="s">
        <v>114</v>
      </c>
      <c r="B27" s="17"/>
      <c r="C27" s="90">
        <v>-247</v>
      </c>
      <c r="D27" s="91">
        <v>61</v>
      </c>
    </row>
    <row r="28" spans="1:4" ht="40.200000000000003">
      <c r="A28" s="10" t="s">
        <v>65</v>
      </c>
      <c r="B28" s="8"/>
      <c r="C28" s="90">
        <v>-107392</v>
      </c>
      <c r="D28" s="91">
        <v>-79888</v>
      </c>
    </row>
    <row r="29" spans="1:4">
      <c r="A29" s="111" t="s">
        <v>66</v>
      </c>
      <c r="B29" s="115"/>
      <c r="C29" s="113">
        <v>2801294</v>
      </c>
      <c r="D29" s="114">
        <v>443783</v>
      </c>
    </row>
    <row r="30" spans="1:4" ht="27">
      <c r="A30" s="7" t="s">
        <v>67</v>
      </c>
      <c r="B30" s="8"/>
      <c r="C30" s="92">
        <f>SUM(C19:C29)</f>
        <v>6095306</v>
      </c>
      <c r="D30" s="92">
        <f>SUM(D19:D29)</f>
        <v>5063635</v>
      </c>
    </row>
    <row r="31" spans="1:4">
      <c r="A31" s="10"/>
      <c r="B31" s="8"/>
      <c r="C31" s="94"/>
      <c r="D31" s="88"/>
    </row>
    <row r="32" spans="1:4">
      <c r="A32" s="10" t="s">
        <v>68</v>
      </c>
      <c r="B32" s="8"/>
      <c r="C32" s="95">
        <v>-3428106</v>
      </c>
      <c r="D32" s="96">
        <v>-2934790</v>
      </c>
    </row>
    <row r="33" spans="1:4">
      <c r="A33" s="18" t="s">
        <v>105</v>
      </c>
      <c r="B33" s="17"/>
      <c r="C33" s="95">
        <v>0</v>
      </c>
      <c r="D33" s="96">
        <v>0</v>
      </c>
    </row>
    <row r="34" spans="1:4">
      <c r="A34" s="16" t="s">
        <v>87</v>
      </c>
      <c r="B34" s="17"/>
      <c r="C34" s="95">
        <v>0</v>
      </c>
      <c r="D34" s="96">
        <v>0</v>
      </c>
    </row>
    <row r="35" spans="1:4" ht="40.200000000000003">
      <c r="A35" s="100" t="s">
        <v>69</v>
      </c>
      <c r="B35" s="101"/>
      <c r="C35" s="102">
        <f>SUM(C30:C34)</f>
        <v>2667200</v>
      </c>
      <c r="D35" s="102">
        <f>SUM(D30:D34)</f>
        <v>2128845</v>
      </c>
    </row>
    <row r="36" spans="1:4">
      <c r="A36" s="10"/>
      <c r="B36" s="8"/>
      <c r="C36" s="94"/>
      <c r="D36" s="88"/>
    </row>
    <row r="37" spans="1:4" ht="27">
      <c r="A37" s="7" t="s">
        <v>70</v>
      </c>
      <c r="B37" s="6"/>
      <c r="C37" s="94"/>
      <c r="D37" s="88"/>
    </row>
    <row r="38" spans="1:4">
      <c r="A38" s="11" t="s">
        <v>84</v>
      </c>
      <c r="B38" s="12"/>
      <c r="C38" s="90">
        <v>0</v>
      </c>
      <c r="D38" s="91">
        <v>0</v>
      </c>
    </row>
    <row r="39" spans="1:4">
      <c r="A39" s="10" t="s">
        <v>71</v>
      </c>
      <c r="B39" s="8"/>
      <c r="C39" s="90">
        <v>-4200</v>
      </c>
      <c r="D39" s="91" t="s">
        <v>106</v>
      </c>
    </row>
    <row r="40" spans="1:4">
      <c r="A40" s="10" t="s">
        <v>72</v>
      </c>
      <c r="B40" s="8"/>
      <c r="C40" s="90">
        <v>-763</v>
      </c>
      <c r="D40" s="91">
        <v>-42720</v>
      </c>
    </row>
    <row r="41" spans="1:4" ht="27">
      <c r="A41" s="10" t="s">
        <v>73</v>
      </c>
      <c r="B41" s="8"/>
      <c r="C41" s="90">
        <v>-81844</v>
      </c>
      <c r="D41" s="91">
        <v>-851886</v>
      </c>
    </row>
    <row r="42" spans="1:4">
      <c r="A42" s="10" t="s">
        <v>74</v>
      </c>
      <c r="B42" s="9"/>
      <c r="C42" s="90">
        <v>-2508966</v>
      </c>
      <c r="D42" s="91">
        <v>-1300305</v>
      </c>
    </row>
    <row r="43" spans="1:4">
      <c r="A43" s="15" t="s">
        <v>86</v>
      </c>
      <c r="B43" s="9"/>
      <c r="C43" s="90" t="s">
        <v>106</v>
      </c>
      <c r="D43" s="91" t="s">
        <v>106</v>
      </c>
    </row>
    <row r="44" spans="1:4" ht="27">
      <c r="A44" s="98" t="s">
        <v>111</v>
      </c>
      <c r="B44" s="99"/>
      <c r="C44" s="95">
        <v>0</v>
      </c>
      <c r="D44" s="96">
        <v>0</v>
      </c>
    </row>
    <row r="45" spans="1:4" ht="40.200000000000003">
      <c r="A45" s="100" t="s">
        <v>75</v>
      </c>
      <c r="B45" s="101"/>
      <c r="C45" s="102">
        <f>SUM(C38:C44)</f>
        <v>-2595773</v>
      </c>
      <c r="D45" s="102">
        <f>SUM(D38:D44)</f>
        <v>-2194911</v>
      </c>
    </row>
    <row r="46" spans="1:4">
      <c r="A46" s="7"/>
      <c r="B46" s="6"/>
      <c r="C46" s="92"/>
      <c r="D46" s="93"/>
    </row>
    <row r="47" spans="1:4" ht="27">
      <c r="A47" s="7" t="s">
        <v>76</v>
      </c>
      <c r="B47" s="9"/>
      <c r="C47" s="94"/>
      <c r="D47" s="97"/>
    </row>
    <row r="48" spans="1:4">
      <c r="A48" s="10" t="s">
        <v>77</v>
      </c>
      <c r="B48" s="9"/>
      <c r="C48" s="90">
        <v>0</v>
      </c>
      <c r="D48" s="91">
        <v>0</v>
      </c>
    </row>
    <row r="49" spans="1:4">
      <c r="A49" s="98" t="s">
        <v>78</v>
      </c>
      <c r="B49" s="99"/>
      <c r="C49" s="95">
        <v>0</v>
      </c>
      <c r="D49" s="96">
        <v>0</v>
      </c>
    </row>
    <row r="50" spans="1:4" ht="40.200000000000003">
      <c r="A50" s="100" t="s">
        <v>79</v>
      </c>
      <c r="B50" s="101"/>
      <c r="C50" s="102">
        <f>SUM(C48:C49)</f>
        <v>0</v>
      </c>
      <c r="D50" s="103">
        <v>0</v>
      </c>
    </row>
    <row r="51" spans="1:4" ht="15" thickBot="1">
      <c r="A51" s="118" t="s">
        <v>110</v>
      </c>
      <c r="B51" s="119"/>
      <c r="C51" s="120">
        <v>-121</v>
      </c>
      <c r="D51" s="121">
        <v>2897</v>
      </c>
    </row>
    <row r="52" spans="1:4" ht="27">
      <c r="A52" s="116" t="s">
        <v>80</v>
      </c>
      <c r="B52" s="115"/>
      <c r="C52" s="117">
        <f>C35+C45+C50+C51</f>
        <v>71306</v>
      </c>
      <c r="D52" s="117">
        <f>D35+D45+D50+D51</f>
        <v>-63169</v>
      </c>
    </row>
    <row r="53" spans="1:4" ht="27">
      <c r="A53" s="100" t="s">
        <v>81</v>
      </c>
      <c r="B53" s="104"/>
      <c r="C53" s="102">
        <v>29548</v>
      </c>
      <c r="D53" s="102">
        <v>79605</v>
      </c>
    </row>
    <row r="54" spans="1:4" ht="27">
      <c r="A54" s="100" t="s">
        <v>82</v>
      </c>
      <c r="B54" s="104"/>
      <c r="C54" s="102">
        <f>C53+C52</f>
        <v>100854</v>
      </c>
      <c r="D54" s="102">
        <f>D53+D52</f>
        <v>16436</v>
      </c>
    </row>
    <row r="55" spans="1:4">
      <c r="A55" s="107"/>
      <c r="B55" s="107"/>
      <c r="C55" s="129">
        <f>C54-'ОФП '!C30</f>
        <v>0</v>
      </c>
      <c r="D55" s="129">
        <v>0</v>
      </c>
    </row>
    <row r="56" spans="1:4">
      <c r="A56" s="13"/>
      <c r="B56" s="13"/>
      <c r="C56" s="13"/>
      <c r="D56" s="13"/>
    </row>
    <row r="57" spans="1:4" s="20" customFormat="1">
      <c r="A57" s="73"/>
      <c r="B57" s="73"/>
      <c r="C57" s="73"/>
      <c r="D57" s="73"/>
    </row>
    <row r="58" spans="1:4" s="20" customFormat="1">
      <c r="A58" s="26" t="s">
        <v>94</v>
      </c>
      <c r="B58" s="71" t="s">
        <v>98</v>
      </c>
      <c r="C58" s="72"/>
      <c r="D58" s="26" t="s">
        <v>90</v>
      </c>
    </row>
    <row r="59" spans="1:4" s="20" customFormat="1">
      <c r="A59" s="32" t="s">
        <v>91</v>
      </c>
      <c r="B59" s="32" t="s">
        <v>88</v>
      </c>
      <c r="C59" s="31"/>
      <c r="D59" s="32" t="s">
        <v>89</v>
      </c>
    </row>
    <row r="60" spans="1:4" s="20" customFormat="1" ht="66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Admin</cp:lastModifiedBy>
  <cp:lastPrinted>2019-05-06T08:32:18Z</cp:lastPrinted>
  <dcterms:created xsi:type="dcterms:W3CDTF">2016-05-13T18:34:15Z</dcterms:created>
  <dcterms:modified xsi:type="dcterms:W3CDTF">2021-08-10T17:14:51Z</dcterms:modified>
</cp:coreProperties>
</file>