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a.olshevskiy\Desktop\9м 2022\KASE\"/>
    </mc:Choice>
  </mc:AlternateContent>
  <xr:revisionPtr revIDLastSave="0" documentId="13_ncr:1_{0DD6A86A-4E40-4377-84DA-42730D97169C}" xr6:coauthVersionLast="36" xr6:coauthVersionMax="36" xr10:uidLastSave="{00000000-0000-0000-0000-000000000000}"/>
  <bookViews>
    <workbookView xWindow="0" yWindow="0" windowWidth="5805" windowHeight="4530" xr2:uid="{00000000-000D-0000-FFFF-FFFF00000000}"/>
  </bookViews>
  <sheets>
    <sheet name="О ФИНАНСОВОМ ПОЛОЖЕНИИ" sheetId="2" r:id="rId1"/>
    <sheet name="О СОВОКУПНОМ ДОХОДЕ " sheetId="1" r:id="rId2"/>
    <sheet name="О ДВИЖЕНИИ ДЕНЕЖНЫХ СРЕДСТВ" sheetId="3" r:id="rId3"/>
    <sheet name="ОБ ИЗМЕНЕНИЯХ В КАПИТАЛЕ" sheetId="4" r:id="rId4"/>
  </sheets>
  <definedNames>
    <definedName name="_Hlk78745651" localSheetId="2">'О ДВИЖЕНИИ ДЕНЕЖНЫХ СРЕДСТВ'!#REF!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4" l="1"/>
  <c r="H41" i="4"/>
  <c r="G41" i="4"/>
  <c r="F41" i="4"/>
  <c r="E41" i="4"/>
  <c r="D41" i="4"/>
  <c r="C41" i="4"/>
  <c r="I40" i="4"/>
  <c r="H40" i="4"/>
  <c r="G40" i="4"/>
  <c r="F40" i="4"/>
  <c r="E40" i="4"/>
  <c r="D40" i="4"/>
  <c r="C40" i="4"/>
  <c r="J41" i="4"/>
  <c r="J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J21" i="4"/>
  <c r="I21" i="4"/>
  <c r="H21" i="4"/>
  <c r="G21" i="4"/>
  <c r="F21" i="4"/>
  <c r="E21" i="4"/>
  <c r="D21" i="4"/>
  <c r="J20" i="4"/>
  <c r="I20" i="4"/>
  <c r="H20" i="4"/>
  <c r="G20" i="4"/>
  <c r="F20" i="4"/>
  <c r="E20" i="4"/>
  <c r="D20" i="4"/>
  <c r="C21" i="4"/>
  <c r="C20" i="4"/>
  <c r="G88" i="3"/>
  <c r="F88" i="3"/>
  <c r="G85" i="3"/>
  <c r="F85" i="3"/>
  <c r="G81" i="3"/>
  <c r="F81" i="3"/>
  <c r="G71" i="3"/>
  <c r="F71" i="3"/>
  <c r="D82" i="2"/>
  <c r="E82" i="2"/>
  <c r="G86" i="1"/>
  <c r="F86" i="1"/>
  <c r="E86" i="1"/>
  <c r="G85" i="1"/>
  <c r="F85" i="1"/>
  <c r="E85" i="1"/>
  <c r="D86" i="1"/>
  <c r="D85" i="1"/>
  <c r="K76" i="1"/>
  <c r="J76" i="1"/>
  <c r="I76" i="1"/>
  <c r="H76" i="1"/>
  <c r="K71" i="1"/>
  <c r="J71" i="1"/>
  <c r="I71" i="1"/>
  <c r="H71" i="1"/>
  <c r="K65" i="1"/>
  <c r="J65" i="1"/>
  <c r="I65" i="1"/>
  <c r="K64" i="1"/>
  <c r="J64" i="1"/>
  <c r="I64" i="1"/>
  <c r="H65" i="1"/>
  <c r="H64" i="1"/>
  <c r="K63" i="1" l="1"/>
  <c r="J63" i="1"/>
  <c r="I63" i="1"/>
  <c r="H63" i="1"/>
  <c r="K58" i="1"/>
  <c r="J58" i="1"/>
  <c r="I58" i="1"/>
  <c r="H58" i="1"/>
  <c r="K42" i="1"/>
  <c r="J42" i="1"/>
  <c r="I42" i="1"/>
  <c r="H42" i="1"/>
  <c r="K38" i="1"/>
  <c r="J38" i="1"/>
  <c r="I38" i="1"/>
  <c r="H38" i="1"/>
  <c r="K35" i="1"/>
  <c r="J35" i="1"/>
  <c r="I35" i="1"/>
  <c r="H35" i="1"/>
  <c r="K34" i="1"/>
  <c r="J34" i="1"/>
  <c r="I34" i="1"/>
  <c r="H34" i="1"/>
  <c r="K19" i="1"/>
  <c r="J19" i="1"/>
  <c r="I19" i="1"/>
  <c r="H19" i="1"/>
  <c r="G47" i="3"/>
  <c r="F47" i="3"/>
  <c r="G41" i="3"/>
  <c r="F41" i="3"/>
  <c r="G34" i="3"/>
  <c r="F34" i="3"/>
  <c r="L27" i="4" l="1"/>
  <c r="K27" i="4"/>
  <c r="L10" i="4"/>
  <c r="K10" i="4"/>
  <c r="G13" i="3"/>
  <c r="F13" i="3"/>
  <c r="G79" i="2"/>
  <c r="F79" i="2"/>
  <c r="G78" i="2"/>
  <c r="F78" i="2"/>
  <c r="G77" i="2"/>
  <c r="F77" i="2"/>
  <c r="G66" i="2"/>
  <c r="F66" i="2"/>
  <c r="G57" i="2"/>
  <c r="F57" i="2"/>
  <c r="G54" i="2"/>
  <c r="F54" i="2"/>
  <c r="G40" i="2"/>
  <c r="F40" i="2"/>
  <c r="G39" i="2"/>
  <c r="F39" i="2"/>
  <c r="G36" i="2"/>
  <c r="F36" i="2"/>
  <c r="G24" i="2"/>
  <c r="F24" i="2"/>
</calcChain>
</file>

<file path=xl/sharedStrings.xml><?xml version="1.0" encoding="utf-8"?>
<sst xmlns="http://schemas.openxmlformats.org/spreadsheetml/2006/main" count="358" uniqueCount="211">
  <si>
    <t>О СОВОКУПНОМ ДОХОДЕ</t>
  </si>
  <si>
    <t xml:space="preserve"> </t>
  </si>
  <si>
    <t>В миллионах тенге</t>
  </si>
  <si>
    <t>Прим.</t>
  </si>
  <si>
    <t>(неаудировано)</t>
  </si>
  <si>
    <t>Выручка и прочие доходы</t>
  </si>
  <si>
    <t>Финансовый доход</t>
  </si>
  <si>
    <t>Прочий операционный доход</t>
  </si>
  <si>
    <t>Итого выручка и прочие доходы</t>
  </si>
  <si>
    <t>Расходы и затраты</t>
  </si>
  <si>
    <t>Производственные расходы</t>
  </si>
  <si>
    <t>Налоги кроме подоходного налога</t>
  </si>
  <si>
    <t>Износ, истощение и амортизация</t>
  </si>
  <si>
    <t>Расходы по транспортировке и реализации</t>
  </si>
  <si>
    <t>Общие и административные расходы</t>
  </si>
  <si>
    <t>Финансовые затраты</t>
  </si>
  <si>
    <t>Прочие расходы</t>
  </si>
  <si>
    <t>Итого расходы и затраты</t>
  </si>
  <si>
    <t>Расходы по подоходному налогу</t>
  </si>
  <si>
    <t>Акционеров Материнской Компании</t>
  </si>
  <si>
    <t>Неконтрольную долю участия</t>
  </si>
  <si>
    <t>Эффект хеджирования</t>
  </si>
  <si>
    <t>Налоговый эффект</t>
  </si>
  <si>
    <t>о финансовом положении</t>
  </si>
  <si>
    <t>Активы</t>
  </si>
  <si>
    <t>Долгосрочные активы</t>
  </si>
  <si>
    <t>Основные средства</t>
  </si>
  <si>
    <t xml:space="preserve">Активы в форме права пользования 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</si>
  <si>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</si>
  <si>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</si>
  <si>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</si>
  <si>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</si>
  <si>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</si>
  <si>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</si>
  <si>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</si>
  <si>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</si>
  <si>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Прочие долгосрочные финансовые активы</t>
  </si>
  <si>
    <t>Прочие долгосрочные нефинансовые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</si>
  <si>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</si>
  <si>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</si>
  <si>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</si>
  <si>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</si>
  <si>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>Денежные средства и их эквиваленты</t>
  </si>
  <si>
    <t>Активы, классифицированные как предназначенные для продажи</t>
  </si>
  <si>
    <t>Капитал и обязательства</t>
  </si>
  <si>
    <t>Капитал</t>
  </si>
  <si>
    <t>Уставный капитал</t>
  </si>
  <si>
    <t>Дополнительный оплаченный капитал</t>
  </si>
  <si>
    <t>Нераспределённая прибыль</t>
  </si>
  <si>
    <t>Относящийся к акционерам Материнской Компании</t>
  </si>
  <si>
    <t>Неконтрольная доля участия</t>
  </si>
  <si>
    <t>Долгосрочные обязательства</t>
  </si>
  <si>
    <t>Займы</t>
  </si>
  <si>
    <t>Резервы</t>
  </si>
  <si>
    <t>Обязательства по аренде</t>
  </si>
  <si>
    <t>Прочие долгосрочные финансовые обязательства</t>
  </si>
  <si>
    <t>Прочие долгосрочные нефинансовые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</si>
  <si>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</si>
  <si>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</si>
  <si>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</si>
  <si>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Изменение в резервах</t>
  </si>
  <si>
    <t>Денежные потоки от инвестиционной деятельности</t>
  </si>
  <si>
    <t>Денежные потоки от финансовой деятельности</t>
  </si>
  <si>
    <t>Погашение займов</t>
  </si>
  <si>
    <t>Приходится на акционеров Материнской Компании</t>
  </si>
  <si>
    <t>Дополни-тельный оплаченный капитал</t>
  </si>
  <si>
    <t>Нераспре-делённая прибыль</t>
  </si>
  <si>
    <t>Итого</t>
  </si>
  <si>
    <t>Операции с Самрук-Казына</t>
  </si>
  <si>
    <t>2021 года</t>
  </si>
  <si>
    <t>Итого обязательства</t>
  </si>
  <si>
    <t>Итого капитал и обязательства</t>
  </si>
  <si>
    <t>Расходы по разведке</t>
  </si>
  <si>
    <t>Прибыль до учёта подоходного налога</t>
  </si>
  <si>
    <t>Дополнительные вклады в капитал совместных предприятий без изменения доли владения</t>
  </si>
  <si>
    <t>Изменение в резерве под ожидаемые кредитные убытки</t>
  </si>
  <si>
    <t>Чистая прибыль за период</t>
  </si>
  <si>
    <t>Себестоимость покупной нефти, газа, нефтепродуктов и прочих материалов</t>
  </si>
  <si>
    <t>Прочие</t>
  </si>
  <si>
    <t>Краткосрочные активы</t>
  </si>
  <si>
    <t>Прочие краткосрочные финансовые активы</t>
  </si>
  <si>
    <t>Прочие краткосрочные нефинансовые активы</t>
  </si>
  <si>
    <t>Итого активы</t>
  </si>
  <si>
    <t>Резерв по пересчёту валюты отчётности</t>
  </si>
  <si>
    <t>Итого капитал</t>
  </si>
  <si>
    <t>Краткосрочные обязательства</t>
  </si>
  <si>
    <t>Прочие краткосрочные финансовые обязательства</t>
  </si>
  <si>
    <t>Прочие краткосрочные нефинансовые обязательства</t>
  </si>
  <si>
    <t>Доля в прибылях совместных предприятий и ассоциированных компаний, нетто</t>
  </si>
  <si>
    <t>Курсовая разница от пересчёта отчётности зарубежных подразделений</t>
  </si>
  <si>
    <t>Оплата подоходного налога</t>
  </si>
  <si>
    <t>Проценты полученные</t>
  </si>
  <si>
    <t>Проценты уплаченные</t>
  </si>
  <si>
    <t>Размещение банковских вкладов</t>
  </si>
  <si>
    <t>Возврат банковских вкладов</t>
  </si>
  <si>
    <t>Займы, выданные связанным сторонам</t>
  </si>
  <si>
    <t>Поступления займов</t>
  </si>
  <si>
    <t>Влияние изменений в обменных курсах на денежные средства и их эквиваленты</t>
  </si>
  <si>
    <t>Денежные средства и их эквиваленты, на начало периода</t>
  </si>
  <si>
    <t>Денежные средства и их эквиваленты, на конец периода</t>
  </si>
  <si>
    <t>На 31 декабря</t>
  </si>
  <si>
    <t>Прекращенная деятельность</t>
  </si>
  <si>
    <t>Погашения обязательств по основному долгу аренды</t>
  </si>
  <si>
    <t>Прибыль до учёта подоходного налога от прекращенной деятельности</t>
  </si>
  <si>
    <t xml:space="preserve">Износ, истощение и амортизация </t>
  </si>
  <si>
    <t>Износ, истощение и амортизация от прекращенной деятельности</t>
  </si>
  <si>
    <t>Финансовый доход от прекращенной деятельности</t>
  </si>
  <si>
    <t xml:space="preserve">Финансовые затраты </t>
  </si>
  <si>
    <t>Финансовые затраты от прекращенной деятельности</t>
  </si>
  <si>
    <t>Доля в прибылях совместных предприятий и ассоциированных компаний от прекращенной деятельности, нетто</t>
  </si>
  <si>
    <t xml:space="preserve">Прочие корректировки </t>
  </si>
  <si>
    <t xml:space="preserve">Операционная прибыль до корректировок оборотного капитала </t>
  </si>
  <si>
    <t>Изменения в НДС к возмещению</t>
  </si>
  <si>
    <t>Изменения в товарно-материальных запасах</t>
  </si>
  <si>
    <t xml:space="preserve">Изменения в торговой дебиторской задолженности и прочих краткосрочных активах </t>
  </si>
  <si>
    <t>Изменения в торговой и прочей кредиторской задолженности и обязательствах по договорам с покупателями</t>
  </si>
  <si>
    <t xml:space="preserve">Изменения в прочих налогах к уплате </t>
  </si>
  <si>
    <t xml:space="preserve">Денежные потоки, полученные от операционной деятельности </t>
  </si>
  <si>
    <t xml:space="preserve">Дивиденды, полученные от совместных предприятий и ассоциированных компаний </t>
  </si>
  <si>
    <t xml:space="preserve">Чистые денежные потоки, полученные от операционной деятельности </t>
  </si>
  <si>
    <t>Приобретение основных средств, нематериальных активов и активов по разведке и оценке</t>
  </si>
  <si>
    <t>Поступления от продажи основных средств, активов по разведке и оценке и активов, классифицированных как предназначенные для продажи</t>
  </si>
  <si>
    <t xml:space="preserve">Чистые денежные потоки, использованные в инвестиционной деятельности </t>
  </si>
  <si>
    <t xml:space="preserve">Дивиденды, выплаченные акционерам неконтрольной доли </t>
  </si>
  <si>
    <t>За три месяца,</t>
  </si>
  <si>
    <t>2022 года</t>
  </si>
  <si>
    <t>(пересчитано)*</t>
  </si>
  <si>
    <t>−</t>
  </si>
  <si>
    <t>Прибыль за период от продолжающейся деятельности</t>
  </si>
  <si>
    <t>Прибыль после налогообложения от прекращенной деятельности</t>
  </si>
  <si>
    <t>Прочий совокупный доход/(убыток)</t>
  </si>
  <si>
    <t>Прочий совокупный доход/(убыток), подлежащий переклассификации в состав прибыли или убытка в последующих периодах</t>
  </si>
  <si>
    <t>Итого совокупный доход, за вычетом подоходного налога</t>
  </si>
  <si>
    <t>Базовая и разводнённая</t>
  </si>
  <si>
    <t>Базовая и разводнённая, от продолжающейся деятельности</t>
  </si>
  <si>
    <t>Базовая и разводнённая, от прекращенной деятельности</t>
  </si>
  <si>
    <t>Активы по отсроченному налогу</t>
  </si>
  <si>
    <t>Обязательства по отсроченному налогу</t>
  </si>
  <si>
    <t xml:space="preserve">Денежные потоки от операционной деятельности </t>
  </si>
  <si>
    <t xml:space="preserve">Прибыль до учёта подоходного налога от продолжающейся деятельности </t>
  </si>
  <si>
    <t xml:space="preserve">Прибыль до учёта подоходного налога </t>
  </si>
  <si>
    <t>Корректировки</t>
  </si>
  <si>
    <t>Реализованные убытки от производных инструментов по нефтепродуктам</t>
  </si>
  <si>
    <t>Убыток/(доход) от выбытия основных средств, нематериальных активов, инвестиционной недвижимости и активов, классифицированных как предназначенные для продажи, нетто</t>
  </si>
  <si>
    <t>Прим</t>
  </si>
  <si>
    <t>Чистое изменение в денежных средствах и их эквивалентах</t>
  </si>
  <si>
    <t>Неконтроль-ная доля участия</t>
  </si>
  <si>
    <t>КОНСОЛИДИРОВАННЫЙ отчёт</t>
  </si>
  <si>
    <t>КОНСОЛИДИРОВАННЫЙ ОТЧЁТ</t>
  </si>
  <si>
    <t xml:space="preserve">Консолидированный отчёт об изменениях в капитале </t>
  </si>
  <si>
    <t xml:space="preserve">Консолидированный отчёт о движении денежных средств </t>
  </si>
  <si>
    <t>Продолжающаяся деятельность</t>
  </si>
  <si>
    <t>Выручка по договорам с покупателями</t>
  </si>
  <si>
    <t>Доля в прибыли совместных предприятий и ассоциированных компаний, нетто</t>
  </si>
  <si>
    <t xml:space="preserve">Доход от выбытия совместных предприятий </t>
  </si>
  <si>
    <t>Убыток от выбытия дочерних организаций</t>
  </si>
  <si>
    <t>(Убыток)/доход от переоценки по пенсионным планам с установленными выплатами совместных предприятий, за вычетом подоходного налога</t>
  </si>
  <si>
    <t xml:space="preserve">приходящаяся на: </t>
  </si>
  <si>
    <t>Прочие резервы капитала</t>
  </si>
  <si>
    <t>(Восстановление обесценения)/обесценение основных средств, активов по разведке и оценке, нематериальных активов и активов, классифицированных как предназначенные для продажи</t>
  </si>
  <si>
    <t>Доход от выбытия совместного предприятия</t>
  </si>
  <si>
    <t>Отрицательная курсовая разница, нетто</t>
  </si>
  <si>
    <t>Поступление денежных средств от выбытия дочерних организаций, за вычетом выбывших денежных средств</t>
  </si>
  <si>
    <t>Погашение займов, выданных связанным сторонам</t>
  </si>
  <si>
    <t>Дивиденды, выплаченные Самрук-Казына и Национальному банку РК</t>
  </si>
  <si>
    <t>Резервирование денежных средств для погашения займов</t>
  </si>
  <si>
    <t xml:space="preserve">Прочие резервы капитала </t>
  </si>
  <si>
    <t>Дивиденды</t>
  </si>
  <si>
    <t>Взнос в капитал дочерней компании</t>
  </si>
  <si>
    <t>АО "Национальная Компания "КазМунайГаз"</t>
  </si>
  <si>
    <t>Заместитель председателя Правления по экономике и финансам</t>
  </si>
  <si>
    <t>Д.С. Карабаев</t>
  </si>
  <si>
    <t>Главный бухгалтер</t>
  </si>
  <si>
    <t>А.С. Есбергенова</t>
  </si>
  <si>
    <t>закончившихся 30 сентября</t>
  </si>
  <si>
    <t>За девять месяцев,</t>
  </si>
  <si>
    <t>(Обесценение)/восстановление обесценения основных средств, активов по разведке и оценке, нематериальных активов и активов, классифицированных как предназначенные для продажи</t>
  </si>
  <si>
    <t>Положительная/(отрицательная) курсовая разница, нетто</t>
  </si>
  <si>
    <t>Чистый прочий совокупный доход/(убыток), подлежащий переклассификации в состав прибыли или убытка в последующих периодах, за вычетом подоходного налога</t>
  </si>
  <si>
    <t>Прочий совокупный (убыток)/доход, не подлежащий переклассификации в состав прибыли или убытка в последующих периодах</t>
  </si>
  <si>
    <t>(Убыток)/доход от переоценки по пенсионным планам с установленными выплатами Группы, за вычетом подоходного налога</t>
  </si>
  <si>
    <t>Чистый прочий совокупный (убыток)/доход, не подлежащий переклассификации в состав прибыли или убытка в последующих периодах, за вычетом подоходного налога</t>
  </si>
  <si>
    <t>Чистый прочий совокупный доход/(убыток), за вычетом подоходного налога</t>
  </si>
  <si>
    <t xml:space="preserve">Чистая прибыль/(убыток) за период, </t>
  </si>
  <si>
    <t>Итого совокупный (убыток)/доход, приходящийся на:</t>
  </si>
  <si>
    <r>
      <t>Прибыль на акцию**</t>
    </r>
    <r>
      <rPr>
        <sz val="7.5"/>
        <color theme="1"/>
        <rFont val="Arial"/>
        <family val="2"/>
        <charset val="204"/>
      </rPr>
      <t xml:space="preserve"> − в тысячах тенге</t>
    </r>
  </si>
  <si>
    <t>На 30 сентября</t>
  </si>
  <si>
    <r>
      <t xml:space="preserve">2021 года </t>
    </r>
    <r>
      <rPr>
        <sz val="8.5"/>
        <color theme="1"/>
        <rFont val="Arial"/>
        <family val="2"/>
        <charset val="204"/>
      </rPr>
      <t>(аудировано)</t>
    </r>
  </si>
  <si>
    <r>
      <t>Балансовая стоимость одной акции**</t>
    </r>
    <r>
      <rPr>
        <sz val="9"/>
        <color theme="1"/>
        <rFont val="Arial"/>
        <family val="2"/>
        <charset val="204"/>
      </rPr>
      <t xml:space="preserve"> − в тысячах тенге</t>
    </r>
  </si>
  <si>
    <t>Списание товарно-материальных запасов до чистой стоимости реализации</t>
  </si>
  <si>
    <t>21, 22</t>
  </si>
  <si>
    <t xml:space="preserve">Приобретение дочерней организации </t>
  </si>
  <si>
    <t>Поступление денежных средств от выбытия совместных предприятий</t>
  </si>
  <si>
    <t>Приобретение нот Национального банка РК</t>
  </si>
  <si>
    <t xml:space="preserve">Распределения в пользу Самрук-Казына </t>
  </si>
  <si>
    <t>Чистые денежные потоки от/(использованные в) финансовой деятельности</t>
  </si>
  <si>
    <t>На 31 декабря 2020 года (аудировано) (пересчитано)*</t>
  </si>
  <si>
    <t>Чистая прибыль за период (пересчитано)*</t>
  </si>
  <si>
    <t>Прочий совокупный (убыток)/доход (пересчитано)*</t>
  </si>
  <si>
    <t xml:space="preserve">Итого совокупный (убыток)/доход (пересчитано)* </t>
  </si>
  <si>
    <t>Распределение в пользу Самрук-Казына</t>
  </si>
  <si>
    <t>На 30 сентября 2021 года (неаудировано) (пересчитано)</t>
  </si>
  <si>
    <t>На 31 декабря 2021 года (аудировано) (пересчитано)</t>
  </si>
  <si>
    <t xml:space="preserve">Прочий совокупный (убыток)/доход </t>
  </si>
  <si>
    <t xml:space="preserve">Итого совокупный (убыток)/доход </t>
  </si>
  <si>
    <r>
      <t xml:space="preserve">Дивиденды </t>
    </r>
    <r>
      <rPr>
        <i/>
        <sz val="9"/>
        <color theme="1"/>
        <rFont val="Arial"/>
        <family val="2"/>
        <charset val="204"/>
      </rPr>
      <t>(Примечание 26)</t>
    </r>
  </si>
  <si>
    <r>
      <t xml:space="preserve">Распределения в пользу Самрук-Казына </t>
    </r>
    <r>
      <rPr>
        <i/>
        <sz val="9"/>
        <color theme="1"/>
        <rFont val="Arial"/>
        <family val="2"/>
        <charset val="204"/>
      </rPr>
      <t>(Примечание 26)</t>
    </r>
  </si>
  <si>
    <r>
      <t xml:space="preserve">Приобретение совместных предприятий </t>
    </r>
    <r>
      <rPr>
        <i/>
        <sz val="9"/>
        <color theme="1"/>
        <rFont val="Arial"/>
        <family val="2"/>
        <charset val="204"/>
      </rPr>
      <t>(Примечание 5 и 6)</t>
    </r>
  </si>
  <si>
    <r>
      <t>Приобретение Кашагана под общим контролем</t>
    </r>
    <r>
      <rPr>
        <i/>
        <sz val="9"/>
        <color theme="1"/>
        <rFont val="Arial"/>
        <family val="2"/>
        <charset val="204"/>
      </rPr>
      <t xml:space="preserve"> (Примечание 5)</t>
    </r>
  </si>
  <si>
    <r>
      <t xml:space="preserve">Операции с Самрук-Казына </t>
    </r>
    <r>
      <rPr>
        <i/>
        <sz val="9"/>
        <color theme="1"/>
        <rFont val="Arial"/>
        <family val="2"/>
        <charset val="204"/>
      </rPr>
      <t>(Примечание 26)</t>
    </r>
  </si>
  <si>
    <t>На 30 сентября 2022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</si>
</sst>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  <numFmt numFmtId="166" formatCode="_(* #,##0.00_);_(* \(#,##0.00\);_(* &quot;-&quot;??_);_(@_)"/>
    <numFmt numFmtId="167" formatCode="[$-FC19]dd\ mmmm\ yyyy\ \г\.;@"/>
  </numFmts>
  <fonts count="2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.5"/>
      <color theme="1"/>
      <name val="Arial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7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b/>
      <sz val="7.5"/>
      <color theme="1"/>
      <name val="Arial"/>
      <family val="2"/>
      <charset val="204"/>
    </font>
    <font>
      <sz val="7.5"/>
      <color theme="1"/>
      <name val="Arial"/>
      <family val="2"/>
      <charset val="204"/>
    </font>
    <font>
      <i/>
      <sz val="6.5"/>
      <color theme="1"/>
      <name val="Arial"/>
      <family val="2"/>
      <charset val="204"/>
    </font>
    <font>
      <b/>
      <sz val="5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i/>
      <sz val="5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6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7">
    <xf numFmtId="0" fontId="0" fillId="0" borderId="0"/>
    <xf numFmtId="16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/>
    <xf numFmtId="166" fontId="9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7" fillId="0" borderId="0" xfId="1" applyFont="1"/>
    <xf numFmtId="165" fontId="7" fillId="0" borderId="0" xfId="1" applyNumberFormat="1" applyFont="1"/>
    <xf numFmtId="0" fontId="8" fillId="0" borderId="1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0" fillId="0" borderId="1" xfId="0" applyBorder="1" applyAlignment="1">
      <alignment wrapText="1"/>
    </xf>
    <xf numFmtId="3" fontId="5" fillId="0" borderId="0" xfId="0" applyNumberFormat="1" applyFont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10" fillId="0" borderId="0" xfId="0" applyFont="1"/>
    <xf numFmtId="0" fontId="4" fillId="0" borderId="2" xfId="0" applyFont="1" applyBorder="1" applyAlignment="1">
      <alignment horizontal="right" vertical="center" wrapText="1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3" fontId="11" fillId="0" borderId="2" xfId="0" applyNumberFormat="1" applyFont="1" applyBorder="1" applyAlignment="1">
      <alignment vertical="center" wrapText="1"/>
    </xf>
    <xf numFmtId="3" fontId="12" fillId="0" borderId="2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vertical="center" wrapText="1"/>
    </xf>
    <xf numFmtId="3" fontId="12" fillId="0" borderId="4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165" fontId="7" fillId="0" borderId="0" xfId="1" applyNumberFormat="1" applyFont="1" applyAlignme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3" fontId="15" fillId="0" borderId="2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vertical="center" wrapText="1"/>
    </xf>
    <xf numFmtId="3" fontId="16" fillId="0" borderId="4" xfId="0" applyNumberFormat="1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164" fontId="21" fillId="0" borderId="0" xfId="1" applyFont="1" applyFill="1" applyBorder="1" applyAlignment="1">
      <alignment wrapText="1"/>
    </xf>
    <xf numFmtId="0" fontId="0" fillId="0" borderId="0" xfId="0" applyAlignment="1"/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7">
    <cellStyle name="Comma" xfId="3" xr:uid="{7F86EAE9-5DE8-4AA5-9DCC-015B56A8D431}"/>
    <cellStyle name="Comma 2 13" xfId="6" xr:uid="{B86FAD4E-1B85-4607-A810-6279BB817144}"/>
    <cellStyle name="Обычный" xfId="0" builtinId="0"/>
    <cellStyle name="Обычный 101 2" xfId="4" xr:uid="{084B3F1F-F81E-4BA0-B422-F19CE9A4A727}"/>
    <cellStyle name="Финансовый" xfId="1" builtinId="3"/>
    <cellStyle name="Финансовый 10" xfId="2" xr:uid="{9389A89E-977A-409A-B0AE-A8D5B19CBE95}"/>
    <cellStyle name="Финансовый 2 2 3 2 2 2" xfId="5" xr:uid="{04DED90A-4F83-4085-BF0C-FE29984D0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G86"/>
  <sheetViews>
    <sheetView tabSelected="1" zoomScale="80" zoomScaleNormal="80" workbookViewId="0">
      <selection activeCell="G3" sqref="G3"/>
    </sheetView>
  </sheetViews>
  <sheetFormatPr defaultRowHeight="15" x14ac:dyDescent="0.25"/>
  <cols>
    <col min="2" max="2" width="41.85546875" customWidth="1"/>
    <col min="4" max="4" width="16.28515625" customWidth="1"/>
    <col min="5" max="5" width="16.7109375" customWidth="1"/>
    <col min="6" max="7" width="12.28515625" style="11" customWidth="1"/>
  </cols>
  <sheetData>
    <row r="1" spans="2:7" ht="15.75" x14ac:dyDescent="0.25">
      <c r="B1" s="28" t="s">
        <v>169</v>
      </c>
    </row>
    <row r="2" spans="2:7" ht="15.75" x14ac:dyDescent="0.25">
      <c r="B2" s="28" t="s">
        <v>147</v>
      </c>
    </row>
    <row r="3" spans="2:7" ht="15.75" x14ac:dyDescent="0.25">
      <c r="B3" s="28" t="s">
        <v>23</v>
      </c>
    </row>
    <row r="4" spans="2:7" x14ac:dyDescent="0.25">
      <c r="B4" s="107"/>
      <c r="C4" s="107"/>
      <c r="D4" s="107"/>
      <c r="E4" s="107"/>
      <c r="F4" s="73"/>
      <c r="G4" s="73"/>
    </row>
    <row r="5" spans="2:7" x14ac:dyDescent="0.25">
      <c r="B5" s="116"/>
      <c r="C5" s="117"/>
      <c r="D5" s="13" t="s">
        <v>186</v>
      </c>
      <c r="E5" s="15" t="s">
        <v>100</v>
      </c>
      <c r="F5" s="73"/>
      <c r="G5" s="73"/>
    </row>
    <row r="6" spans="2:7" ht="23.25" x14ac:dyDescent="0.25">
      <c r="B6" s="116"/>
      <c r="C6" s="117"/>
      <c r="D6" s="13" t="s">
        <v>125</v>
      </c>
      <c r="E6" s="15" t="s">
        <v>187</v>
      </c>
      <c r="F6" s="73"/>
      <c r="G6" s="73"/>
    </row>
    <row r="7" spans="2:7" ht="15.75" thickBot="1" x14ac:dyDescent="0.3">
      <c r="B7" s="66" t="s">
        <v>2</v>
      </c>
      <c r="C7" s="68" t="s">
        <v>3</v>
      </c>
      <c r="D7" s="3" t="s">
        <v>4</v>
      </c>
      <c r="E7" s="12" t="s">
        <v>126</v>
      </c>
      <c r="F7" s="73"/>
      <c r="G7" s="73"/>
    </row>
    <row r="8" spans="2:7" x14ac:dyDescent="0.25">
      <c r="B8" s="58" t="s">
        <v>1</v>
      </c>
      <c r="C8" s="59"/>
      <c r="D8" s="9"/>
      <c r="E8" s="8"/>
    </row>
    <row r="9" spans="2:7" x14ac:dyDescent="0.25">
      <c r="B9" s="9" t="s">
        <v>24</v>
      </c>
      <c r="C9" s="29"/>
      <c r="D9" s="8"/>
      <c r="E9" s="8"/>
    </row>
    <row r="10" spans="2:7" x14ac:dyDescent="0.25">
      <c r="B10" s="9" t="s">
        <v>25</v>
      </c>
      <c r="C10" s="29"/>
      <c r="D10" s="9"/>
      <c r="E10" s="8"/>
    </row>
    <row r="11" spans="2:7" x14ac:dyDescent="0.25">
      <c r="B11" s="8" t="s">
        <v>26</v>
      </c>
      <c r="C11" s="29">
        <v>16</v>
      </c>
      <c r="D11" s="22">
        <v>7059735</v>
      </c>
      <c r="E11" s="17">
        <v>6707812</v>
      </c>
    </row>
    <row r="12" spans="2:7" x14ac:dyDescent="0.25">
      <c r="B12" s="8" t="s">
        <v>27</v>
      </c>
      <c r="C12" s="29"/>
      <c r="D12" s="22">
        <v>76095</v>
      </c>
      <c r="E12" s="17">
        <v>68145</v>
      </c>
    </row>
    <row r="13" spans="2:7" x14ac:dyDescent="0.25">
      <c r="B13" s="8" t="s">
        <v>28</v>
      </c>
      <c r="C13" s="29"/>
      <c r="D13" s="22">
        <v>256781</v>
      </c>
      <c r="E13" s="17">
        <v>235004</v>
      </c>
    </row>
    <row r="14" spans="2:7" x14ac:dyDescent="0.25">
      <c r="B14" s="8" t="s">
        <v>29</v>
      </c>
      <c r="C14" s="29"/>
      <c r="D14" s="22">
        <v>17489</v>
      </c>
      <c r="E14" s="17">
        <v>19711</v>
      </c>
    </row>
    <row r="15" spans="2:7" x14ac:dyDescent="0.25">
      <c r="B15" s="8" t="s">
        <v>30</v>
      </c>
      <c r="C15" s="29"/>
      <c r="D15" s="22">
        <v>949858</v>
      </c>
      <c r="E15" s="17">
        <v>889383</v>
      </c>
    </row>
    <row r="16" spans="2:7" x14ac:dyDescent="0.25">
      <c r="B16" s="8" t="s">
        <v>31</v>
      </c>
      <c r="C16" s="29">
        <v>17</v>
      </c>
      <c r="D16" s="22">
        <v>60882</v>
      </c>
      <c r="E16" s="17">
        <v>56058</v>
      </c>
    </row>
    <row r="17" spans="2:7" ht="24" x14ac:dyDescent="0.25">
      <c r="B17" s="8" t="s">
        <v>32</v>
      </c>
      <c r="C17" s="29">
        <v>18</v>
      </c>
      <c r="D17" s="22">
        <v>5105835</v>
      </c>
      <c r="E17" s="17">
        <v>4145564</v>
      </c>
    </row>
    <row r="18" spans="2:7" x14ac:dyDescent="0.25">
      <c r="B18" s="8" t="s">
        <v>33</v>
      </c>
      <c r="C18" s="29"/>
      <c r="D18" s="22">
        <v>12725</v>
      </c>
      <c r="E18" s="17">
        <v>11972</v>
      </c>
    </row>
    <row r="19" spans="2:7" x14ac:dyDescent="0.25">
      <c r="B19" s="8" t="s">
        <v>34</v>
      </c>
      <c r="C19" s="29"/>
      <c r="D19" s="22">
        <v>45779</v>
      </c>
      <c r="E19" s="17">
        <v>40845</v>
      </c>
    </row>
    <row r="20" spans="2:7" ht="24" x14ac:dyDescent="0.25">
      <c r="B20" s="8" t="s">
        <v>35</v>
      </c>
      <c r="C20" s="29">
        <v>26</v>
      </c>
      <c r="D20" s="22">
        <v>150694</v>
      </c>
      <c r="E20" s="17">
        <v>142394</v>
      </c>
    </row>
    <row r="21" spans="2:7" x14ac:dyDescent="0.25">
      <c r="B21" s="8" t="s">
        <v>36</v>
      </c>
      <c r="C21" s="29"/>
      <c r="D21" s="22">
        <v>11319</v>
      </c>
      <c r="E21" s="17">
        <v>13248</v>
      </c>
    </row>
    <row r="22" spans="2:7" x14ac:dyDescent="0.25">
      <c r="B22" s="8" t="s">
        <v>37</v>
      </c>
      <c r="C22" s="29"/>
      <c r="D22" s="22">
        <v>3834</v>
      </c>
      <c r="E22" s="17">
        <v>4784</v>
      </c>
    </row>
    <row r="23" spans="2:7" ht="15.75" thickBot="1" x14ac:dyDescent="0.3">
      <c r="B23" s="8" t="s">
        <v>136</v>
      </c>
      <c r="C23" s="29"/>
      <c r="D23" s="22">
        <v>58023</v>
      </c>
      <c r="E23" s="17">
        <v>34035</v>
      </c>
    </row>
    <row r="24" spans="2:7" ht="15.75" thickBot="1" x14ac:dyDescent="0.3">
      <c r="B24" s="4"/>
      <c r="C24" s="2"/>
      <c r="D24" s="23">
        <v>13809049</v>
      </c>
      <c r="E24" s="19">
        <v>12368955</v>
      </c>
      <c r="F24" s="11">
        <f>SUM(D11:D23)-D24</f>
        <v>0</v>
      </c>
      <c r="G24" s="11">
        <f>SUM(E11:E23)-E24</f>
        <v>0</v>
      </c>
    </row>
    <row r="25" spans="2:7" x14ac:dyDescent="0.25">
      <c r="B25" s="8" t="s">
        <v>1</v>
      </c>
      <c r="C25" s="29"/>
      <c r="D25" s="9"/>
      <c r="E25" s="8"/>
    </row>
    <row r="26" spans="2:7" x14ac:dyDescent="0.25">
      <c r="B26" s="9" t="s">
        <v>79</v>
      </c>
      <c r="C26" s="29"/>
      <c r="D26" s="9"/>
      <c r="E26" s="8"/>
    </row>
    <row r="27" spans="2:7" x14ac:dyDescent="0.25">
      <c r="B27" s="8" t="s">
        <v>38</v>
      </c>
      <c r="C27" s="29"/>
      <c r="D27" s="22">
        <v>336401</v>
      </c>
      <c r="E27" s="17">
        <v>300592</v>
      </c>
    </row>
    <row r="28" spans="2:7" x14ac:dyDescent="0.25">
      <c r="B28" s="8" t="s">
        <v>33</v>
      </c>
      <c r="C28" s="29"/>
      <c r="D28" s="22">
        <v>23724</v>
      </c>
      <c r="E28" s="17">
        <v>31379</v>
      </c>
    </row>
    <row r="29" spans="2:7" x14ac:dyDescent="0.25">
      <c r="B29" s="8" t="s">
        <v>39</v>
      </c>
      <c r="C29" s="29"/>
      <c r="D29" s="22">
        <v>16428</v>
      </c>
      <c r="E29" s="17">
        <v>25123</v>
      </c>
    </row>
    <row r="30" spans="2:7" x14ac:dyDescent="0.25">
      <c r="B30" s="8" t="s">
        <v>40</v>
      </c>
      <c r="C30" s="29">
        <v>19</v>
      </c>
      <c r="D30" s="22">
        <v>574023</v>
      </c>
      <c r="E30" s="17">
        <v>501394</v>
      </c>
    </row>
    <row r="31" spans="2:7" x14ac:dyDescent="0.25">
      <c r="B31" s="8" t="s">
        <v>41</v>
      </c>
      <c r="C31" s="29">
        <v>17</v>
      </c>
      <c r="D31" s="22">
        <v>681152</v>
      </c>
      <c r="E31" s="17">
        <v>562352</v>
      </c>
    </row>
    <row r="32" spans="2:7" ht="24" x14ac:dyDescent="0.25">
      <c r="B32" s="8" t="s">
        <v>35</v>
      </c>
      <c r="C32" s="29">
        <v>26</v>
      </c>
      <c r="D32" s="22">
        <v>56096</v>
      </c>
      <c r="E32" s="17">
        <v>485765</v>
      </c>
    </row>
    <row r="33" spans="2:7" x14ac:dyDescent="0.25">
      <c r="B33" s="8" t="s">
        <v>80</v>
      </c>
      <c r="C33" s="29">
        <v>19</v>
      </c>
      <c r="D33" s="22">
        <v>66893</v>
      </c>
      <c r="E33" s="17">
        <v>329772</v>
      </c>
    </row>
    <row r="34" spans="2:7" x14ac:dyDescent="0.25">
      <c r="B34" s="8" t="s">
        <v>81</v>
      </c>
      <c r="C34" s="29">
        <v>19</v>
      </c>
      <c r="D34" s="22">
        <v>141521</v>
      </c>
      <c r="E34" s="17">
        <v>85611</v>
      </c>
    </row>
    <row r="35" spans="2:7" ht="15.75" thickBot="1" x14ac:dyDescent="0.3">
      <c r="B35" s="32" t="s">
        <v>42</v>
      </c>
      <c r="C35" s="67">
        <v>20</v>
      </c>
      <c r="D35" s="24">
        <v>1373733</v>
      </c>
      <c r="E35" s="21">
        <v>1140550</v>
      </c>
    </row>
    <row r="36" spans="2:7" x14ac:dyDescent="0.25">
      <c r="B36" s="9"/>
      <c r="C36" s="29"/>
      <c r="D36" s="22">
        <v>3269971</v>
      </c>
      <c r="E36" s="17">
        <v>3462538</v>
      </c>
      <c r="F36" s="11">
        <f>SUM(D27:D35)-D36</f>
        <v>0</v>
      </c>
      <c r="G36" s="11">
        <f>SUM(E27:E35)-E36</f>
        <v>0</v>
      </c>
    </row>
    <row r="37" spans="2:7" x14ac:dyDescent="0.25">
      <c r="B37" s="108"/>
      <c r="C37" s="109"/>
      <c r="D37" s="108"/>
      <c r="E37" s="110"/>
    </row>
    <row r="38" spans="2:7" ht="24.75" thickBot="1" x14ac:dyDescent="0.3">
      <c r="B38" s="32" t="s">
        <v>43</v>
      </c>
      <c r="C38" s="67"/>
      <c r="D38" s="7">
        <v>299</v>
      </c>
      <c r="E38" s="32">
        <v>795</v>
      </c>
    </row>
    <row r="39" spans="2:7" ht="15.75" thickBot="1" x14ac:dyDescent="0.3">
      <c r="B39" s="7"/>
      <c r="C39" s="68"/>
      <c r="D39" s="24">
        <v>3270270</v>
      </c>
      <c r="E39" s="21">
        <v>3463333</v>
      </c>
      <c r="F39" s="11">
        <f>D36+D38-D39</f>
        <v>0</v>
      </c>
      <c r="G39" s="11">
        <f>E36+E38-E39</f>
        <v>0</v>
      </c>
    </row>
    <row r="40" spans="2:7" ht="15.75" thickBot="1" x14ac:dyDescent="0.3">
      <c r="B40" s="6" t="s">
        <v>82</v>
      </c>
      <c r="C40" s="5"/>
      <c r="D40" s="25">
        <v>17079319</v>
      </c>
      <c r="E40" s="18">
        <v>15832288</v>
      </c>
      <c r="F40" s="11">
        <f>D39+D24-D40</f>
        <v>0</v>
      </c>
      <c r="G40" s="11">
        <f>E39+E24-E40</f>
        <v>0</v>
      </c>
    </row>
    <row r="41" spans="2:7" ht="15.75" thickTop="1" x14ac:dyDescent="0.25"/>
    <row r="43" spans="2:7" x14ac:dyDescent="0.25">
      <c r="B43" s="116"/>
      <c r="C43" s="117"/>
      <c r="D43" s="13" t="s">
        <v>186</v>
      </c>
      <c r="E43" s="15" t="s">
        <v>100</v>
      </c>
    </row>
    <row r="44" spans="2:7" ht="23.25" x14ac:dyDescent="0.25">
      <c r="B44" s="116"/>
      <c r="C44" s="117"/>
      <c r="D44" s="13" t="s">
        <v>125</v>
      </c>
      <c r="E44" s="15" t="s">
        <v>187</v>
      </c>
    </row>
    <row r="45" spans="2:7" ht="15.75" thickBot="1" x14ac:dyDescent="0.3">
      <c r="B45" s="66" t="s">
        <v>2</v>
      </c>
      <c r="C45" s="68" t="s">
        <v>3</v>
      </c>
      <c r="D45" s="3" t="s">
        <v>4</v>
      </c>
      <c r="E45" s="12" t="s">
        <v>126</v>
      </c>
    </row>
    <row r="46" spans="2:7" x14ac:dyDescent="0.25">
      <c r="B46" s="58" t="s">
        <v>1</v>
      </c>
      <c r="C46" s="59"/>
      <c r="D46" s="9"/>
      <c r="E46" s="8"/>
    </row>
    <row r="47" spans="2:7" x14ac:dyDescent="0.25">
      <c r="B47" s="9" t="s">
        <v>44</v>
      </c>
      <c r="C47" s="29"/>
      <c r="D47" s="9"/>
      <c r="E47" s="8"/>
    </row>
    <row r="48" spans="2:7" x14ac:dyDescent="0.25">
      <c r="B48" s="9" t="s">
        <v>45</v>
      </c>
      <c r="C48" s="29"/>
      <c r="D48" s="9"/>
      <c r="E48" s="8"/>
    </row>
    <row r="49" spans="2:7" x14ac:dyDescent="0.25">
      <c r="B49" s="8" t="s">
        <v>46</v>
      </c>
      <c r="C49" s="29"/>
      <c r="D49" s="22">
        <v>916541</v>
      </c>
      <c r="E49" s="17">
        <v>916541</v>
      </c>
    </row>
    <row r="50" spans="2:7" x14ac:dyDescent="0.25">
      <c r="B50" s="8" t="s">
        <v>47</v>
      </c>
      <c r="C50" s="29"/>
      <c r="D50" s="22">
        <v>1142</v>
      </c>
      <c r="E50" s="17">
        <v>1142</v>
      </c>
    </row>
    <row r="51" spans="2:7" x14ac:dyDescent="0.25">
      <c r="B51" s="8" t="s">
        <v>158</v>
      </c>
      <c r="C51" s="29"/>
      <c r="D51" s="22">
        <v>-23435</v>
      </c>
      <c r="E51" s="17">
        <v>10113</v>
      </c>
    </row>
    <row r="52" spans="2:7" x14ac:dyDescent="0.25">
      <c r="B52" s="8" t="s">
        <v>83</v>
      </c>
      <c r="C52" s="29"/>
      <c r="D52" s="22">
        <v>4410457</v>
      </c>
      <c r="E52" s="17">
        <v>3738581</v>
      </c>
    </row>
    <row r="53" spans="2:7" ht="15.75" thickBot="1" x14ac:dyDescent="0.3">
      <c r="B53" s="32" t="s">
        <v>48</v>
      </c>
      <c r="C53" s="67"/>
      <c r="D53" s="24">
        <v>4613977</v>
      </c>
      <c r="E53" s="21">
        <v>5417330</v>
      </c>
    </row>
    <row r="54" spans="2:7" ht="24" x14ac:dyDescent="0.25">
      <c r="B54" s="9" t="s">
        <v>49</v>
      </c>
      <c r="C54" s="29"/>
      <c r="D54" s="22">
        <v>9918682</v>
      </c>
      <c r="E54" s="17">
        <v>10083707</v>
      </c>
      <c r="F54" s="11">
        <f>SUM(D49:D53)-D54</f>
        <v>0</v>
      </c>
      <c r="G54" s="11">
        <f>SUM(E49:E53)-E54</f>
        <v>0</v>
      </c>
    </row>
    <row r="55" spans="2:7" x14ac:dyDescent="0.25">
      <c r="B55" s="8" t="s">
        <v>1</v>
      </c>
      <c r="C55" s="29"/>
      <c r="D55" s="9"/>
      <c r="E55" s="8"/>
    </row>
    <row r="56" spans="2:7" ht="15.75" thickBot="1" x14ac:dyDescent="0.3">
      <c r="B56" s="32" t="s">
        <v>50</v>
      </c>
      <c r="C56" s="67"/>
      <c r="D56" s="24">
        <v>-51790</v>
      </c>
      <c r="E56" s="21">
        <v>-89282</v>
      </c>
    </row>
    <row r="57" spans="2:7" ht="15.75" thickBot="1" x14ac:dyDescent="0.3">
      <c r="B57" s="7" t="s">
        <v>84</v>
      </c>
      <c r="C57" s="67"/>
      <c r="D57" s="24">
        <v>9866892</v>
      </c>
      <c r="E57" s="21">
        <v>9994425</v>
      </c>
      <c r="F57" s="11">
        <f>D56+D54-D57</f>
        <v>0</v>
      </c>
      <c r="G57" s="11">
        <f>E56+E54-E57</f>
        <v>0</v>
      </c>
    </row>
    <row r="58" spans="2:7" x14ac:dyDescent="0.25">
      <c r="B58" s="9" t="s">
        <v>1</v>
      </c>
      <c r="C58" s="29"/>
      <c r="D58" s="9"/>
      <c r="E58" s="8"/>
    </row>
    <row r="59" spans="2:7" x14ac:dyDescent="0.25">
      <c r="B59" s="9" t="s">
        <v>51</v>
      </c>
      <c r="C59" s="29"/>
      <c r="D59" s="9"/>
      <c r="E59" s="8"/>
    </row>
    <row r="60" spans="2:7" x14ac:dyDescent="0.25">
      <c r="B60" s="8" t="s">
        <v>52</v>
      </c>
      <c r="C60" s="29">
        <v>21</v>
      </c>
      <c r="D60" s="22">
        <v>3923143</v>
      </c>
      <c r="E60" s="17">
        <v>3261347</v>
      </c>
    </row>
    <row r="61" spans="2:7" x14ac:dyDescent="0.25">
      <c r="B61" s="8" t="s">
        <v>53</v>
      </c>
      <c r="C61" s="29">
        <v>23</v>
      </c>
      <c r="D61" s="22">
        <v>278633</v>
      </c>
      <c r="E61" s="17">
        <v>330659</v>
      </c>
    </row>
    <row r="62" spans="2:7" x14ac:dyDescent="0.25">
      <c r="B62" s="8" t="s">
        <v>54</v>
      </c>
      <c r="C62" s="29">
        <v>22</v>
      </c>
      <c r="D62" s="22">
        <v>58098</v>
      </c>
      <c r="E62" s="17">
        <v>56412</v>
      </c>
    </row>
    <row r="63" spans="2:7" ht="24" x14ac:dyDescent="0.25">
      <c r="B63" s="8" t="s">
        <v>55</v>
      </c>
      <c r="C63" s="29">
        <v>24</v>
      </c>
      <c r="D63" s="22">
        <v>16478</v>
      </c>
      <c r="E63" s="17">
        <v>15915</v>
      </c>
    </row>
    <row r="64" spans="2:7" ht="24" x14ac:dyDescent="0.25">
      <c r="B64" s="8" t="s">
        <v>56</v>
      </c>
      <c r="C64" s="29">
        <v>24</v>
      </c>
      <c r="D64" s="22">
        <v>36988</v>
      </c>
      <c r="E64" s="17">
        <v>39448</v>
      </c>
    </row>
    <row r="65" spans="2:7" ht="15.75" thickBot="1" x14ac:dyDescent="0.3">
      <c r="B65" s="8" t="s">
        <v>137</v>
      </c>
      <c r="C65" s="29"/>
      <c r="D65" s="22">
        <v>972909</v>
      </c>
      <c r="E65" s="17">
        <v>703200</v>
      </c>
    </row>
    <row r="66" spans="2:7" ht="15.75" thickBot="1" x14ac:dyDescent="0.3">
      <c r="B66" s="31"/>
      <c r="C66" s="30"/>
      <c r="D66" s="55">
        <v>5286249</v>
      </c>
      <c r="E66" s="56">
        <v>4406981</v>
      </c>
      <c r="F66" s="11">
        <f>SUM(D60:D65)-D66</f>
        <v>0</v>
      </c>
      <c r="G66" s="11">
        <f>SUM(E60:E65)-E66</f>
        <v>0</v>
      </c>
    </row>
    <row r="67" spans="2:7" x14ac:dyDescent="0.25">
      <c r="B67" s="31" t="s">
        <v>1</v>
      </c>
      <c r="C67" s="30"/>
      <c r="D67" s="20"/>
      <c r="E67" s="31"/>
    </row>
    <row r="68" spans="2:7" x14ac:dyDescent="0.25">
      <c r="B68" s="9" t="s">
        <v>85</v>
      </c>
      <c r="C68" s="29"/>
      <c r="D68" s="9"/>
      <c r="E68" s="8"/>
    </row>
    <row r="69" spans="2:7" x14ac:dyDescent="0.25">
      <c r="B69" s="8" t="s">
        <v>52</v>
      </c>
      <c r="C69" s="29">
        <v>21</v>
      </c>
      <c r="D69" s="22">
        <v>378540</v>
      </c>
      <c r="E69" s="17">
        <v>484980</v>
      </c>
    </row>
    <row r="70" spans="2:7" x14ac:dyDescent="0.25">
      <c r="B70" s="8" t="s">
        <v>53</v>
      </c>
      <c r="C70" s="29">
        <v>23</v>
      </c>
      <c r="D70" s="22">
        <v>53189</v>
      </c>
      <c r="E70" s="17">
        <v>24511</v>
      </c>
    </row>
    <row r="71" spans="2:7" x14ac:dyDescent="0.25">
      <c r="B71" s="8" t="s">
        <v>57</v>
      </c>
      <c r="C71" s="29"/>
      <c r="D71" s="22">
        <v>27307</v>
      </c>
      <c r="E71" s="17">
        <v>6882</v>
      </c>
    </row>
    <row r="72" spans="2:7" x14ac:dyDescent="0.25">
      <c r="B72" s="8" t="s">
        <v>58</v>
      </c>
      <c r="C72" s="29">
        <v>24</v>
      </c>
      <c r="D72" s="22">
        <v>711710</v>
      </c>
      <c r="E72" s="17">
        <v>556125</v>
      </c>
    </row>
    <row r="73" spans="2:7" x14ac:dyDescent="0.25">
      <c r="B73" s="8" t="s">
        <v>59</v>
      </c>
      <c r="C73" s="29">
        <v>25</v>
      </c>
      <c r="D73" s="22">
        <v>178947</v>
      </c>
      <c r="E73" s="17">
        <v>136700</v>
      </c>
    </row>
    <row r="74" spans="2:7" x14ac:dyDescent="0.25">
      <c r="B74" s="8" t="s">
        <v>54</v>
      </c>
      <c r="C74" s="29">
        <v>22</v>
      </c>
      <c r="D74" s="22">
        <v>19350</v>
      </c>
      <c r="E74" s="17">
        <v>18009</v>
      </c>
    </row>
    <row r="75" spans="2:7" ht="24" x14ac:dyDescent="0.25">
      <c r="B75" s="8" t="s">
        <v>86</v>
      </c>
      <c r="C75" s="29">
        <v>24</v>
      </c>
      <c r="D75" s="22">
        <v>440834</v>
      </c>
      <c r="E75" s="17">
        <v>69231</v>
      </c>
    </row>
    <row r="76" spans="2:7" ht="24.75" thickBot="1" x14ac:dyDescent="0.3">
      <c r="B76" s="8" t="s">
        <v>87</v>
      </c>
      <c r="C76" s="29">
        <v>24</v>
      </c>
      <c r="D76" s="22">
        <v>116301</v>
      </c>
      <c r="E76" s="17">
        <v>134444</v>
      </c>
    </row>
    <row r="77" spans="2:7" ht="15.75" thickBot="1" x14ac:dyDescent="0.3">
      <c r="B77" s="4"/>
      <c r="C77" s="2"/>
      <c r="D77" s="23">
        <v>1926178</v>
      </c>
      <c r="E77" s="19">
        <v>1430882</v>
      </c>
      <c r="F77" s="11">
        <f>SUM(D69:D76)-D77</f>
        <v>0</v>
      </c>
      <c r="G77" s="11">
        <f>SUM(E69:E76)-E77</f>
        <v>0</v>
      </c>
    </row>
    <row r="78" spans="2:7" ht="15.75" thickBot="1" x14ac:dyDescent="0.3">
      <c r="B78" s="7" t="s">
        <v>70</v>
      </c>
      <c r="C78" s="67"/>
      <c r="D78" s="24">
        <v>7212427</v>
      </c>
      <c r="E78" s="21">
        <v>5837863</v>
      </c>
      <c r="F78" s="11">
        <f>D77+D66-D78</f>
        <v>0</v>
      </c>
      <c r="G78" s="11">
        <f>E77+E66-E78</f>
        <v>0</v>
      </c>
    </row>
    <row r="79" spans="2:7" ht="15.75" thickBot="1" x14ac:dyDescent="0.3">
      <c r="B79" s="6" t="s">
        <v>71</v>
      </c>
      <c r="C79" s="5"/>
      <c r="D79" s="25">
        <v>17079319</v>
      </c>
      <c r="E79" s="18">
        <v>15832288</v>
      </c>
      <c r="F79" s="11">
        <f>D78+D57-D79</f>
        <v>0</v>
      </c>
      <c r="G79" s="11">
        <f>E78+E57-E79</f>
        <v>0</v>
      </c>
    </row>
    <row r="80" spans="2:7" ht="15.75" thickTop="1" x14ac:dyDescent="0.25">
      <c r="B80" s="9" t="s">
        <v>1</v>
      </c>
      <c r="C80" s="29"/>
      <c r="D80" s="9"/>
      <c r="E80" s="8"/>
    </row>
    <row r="81" spans="2:5" ht="24.75" thickBot="1" x14ac:dyDescent="0.3">
      <c r="B81" s="7" t="s">
        <v>188</v>
      </c>
      <c r="C81" s="67"/>
      <c r="D81" s="3">
        <v>14.615</v>
      </c>
      <c r="E81" s="14">
        <v>14.923</v>
      </c>
    </row>
    <row r="82" spans="2:5" x14ac:dyDescent="0.25">
      <c r="D82" s="10">
        <f>D79-D40</f>
        <v>0</v>
      </c>
      <c r="E82" s="10">
        <f>E79-E40</f>
        <v>0</v>
      </c>
    </row>
    <row r="84" spans="2:5" ht="24.75" x14ac:dyDescent="0.25">
      <c r="B84" s="69" t="s">
        <v>170</v>
      </c>
      <c r="C84" s="69"/>
      <c r="D84" s="69"/>
      <c r="E84" s="72" t="s">
        <v>171</v>
      </c>
    </row>
    <row r="85" spans="2:5" x14ac:dyDescent="0.25">
      <c r="B85" s="69"/>
      <c r="C85" s="69"/>
      <c r="D85" s="69"/>
      <c r="E85" s="72"/>
    </row>
    <row r="86" spans="2:5" x14ac:dyDescent="0.25">
      <c r="B86" s="69" t="s">
        <v>172</v>
      </c>
      <c r="C86" s="69"/>
      <c r="D86" s="69"/>
      <c r="E86" s="72" t="s">
        <v>173</v>
      </c>
    </row>
  </sheetData>
  <mergeCells count="4">
    <mergeCell ref="B5:B6"/>
    <mergeCell ref="C5:C6"/>
    <mergeCell ref="B43:B44"/>
    <mergeCell ref="C43:C4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K90"/>
  <sheetViews>
    <sheetView topLeftCell="A61" zoomScale="80" zoomScaleNormal="80" workbookViewId="0">
      <selection activeCell="E93" sqref="E93"/>
    </sheetView>
  </sheetViews>
  <sheetFormatPr defaultRowHeight="15" x14ac:dyDescent="0.25"/>
  <cols>
    <col min="2" max="2" width="52" customWidth="1"/>
    <col min="3" max="3" width="10.5703125" customWidth="1"/>
    <col min="4" max="5" width="16.7109375" style="11" customWidth="1"/>
    <col min="6" max="7" width="12" style="11" customWidth="1"/>
    <col min="8" max="8" width="11.28515625" style="11" bestFit="1" customWidth="1"/>
    <col min="9" max="11" width="9.140625" style="57"/>
  </cols>
  <sheetData>
    <row r="1" spans="2:8" ht="15.75" x14ac:dyDescent="0.25">
      <c r="B1" s="28" t="s">
        <v>169</v>
      </c>
    </row>
    <row r="2" spans="2:8" ht="15.75" x14ac:dyDescent="0.25">
      <c r="B2" s="1" t="s">
        <v>148</v>
      </c>
    </row>
    <row r="3" spans="2:8" ht="15.75" x14ac:dyDescent="0.25">
      <c r="B3" s="1" t="s">
        <v>0</v>
      </c>
    </row>
    <row r="6" spans="2:8" x14ac:dyDescent="0.25">
      <c r="B6" s="128"/>
      <c r="C6" s="121"/>
      <c r="D6" s="121" t="s">
        <v>124</v>
      </c>
      <c r="E6" s="121"/>
      <c r="F6" s="121" t="s">
        <v>175</v>
      </c>
      <c r="G6" s="121"/>
      <c r="H6" s="73"/>
    </row>
    <row r="7" spans="2:8" ht="15.75" customHeight="1" thickBot="1" x14ac:dyDescent="0.3">
      <c r="B7" s="128"/>
      <c r="C7" s="121"/>
      <c r="D7" s="122" t="s">
        <v>174</v>
      </c>
      <c r="E7" s="122"/>
      <c r="F7" s="122" t="s">
        <v>174</v>
      </c>
      <c r="G7" s="122"/>
      <c r="H7" s="73"/>
    </row>
    <row r="8" spans="2:8" x14ac:dyDescent="0.25">
      <c r="B8" s="129" t="s">
        <v>2</v>
      </c>
      <c r="C8" s="121" t="s">
        <v>144</v>
      </c>
      <c r="D8" s="33" t="s">
        <v>125</v>
      </c>
      <c r="E8" s="34" t="s">
        <v>69</v>
      </c>
      <c r="F8" s="33" t="s">
        <v>125</v>
      </c>
      <c r="G8" s="34" t="s">
        <v>69</v>
      </c>
      <c r="H8" s="73"/>
    </row>
    <row r="9" spans="2:8" ht="22.5" x14ac:dyDescent="0.25">
      <c r="B9" s="129"/>
      <c r="C9" s="121"/>
      <c r="D9" s="33" t="s">
        <v>4</v>
      </c>
      <c r="E9" s="34" t="s">
        <v>4</v>
      </c>
      <c r="F9" s="33" t="s">
        <v>4</v>
      </c>
      <c r="G9" s="34" t="s">
        <v>4</v>
      </c>
      <c r="H9" s="73"/>
    </row>
    <row r="10" spans="2:8" ht="23.25" thickBot="1" x14ac:dyDescent="0.3">
      <c r="B10" s="130"/>
      <c r="C10" s="122"/>
      <c r="D10" s="16"/>
      <c r="E10" s="35" t="s">
        <v>126</v>
      </c>
      <c r="F10" s="16"/>
      <c r="G10" s="35" t="s">
        <v>126</v>
      </c>
      <c r="H10" s="73"/>
    </row>
    <row r="11" spans="2:8" x14ac:dyDescent="0.25">
      <c r="B11" s="65" t="s">
        <v>1</v>
      </c>
      <c r="C11" s="63"/>
      <c r="D11" s="62"/>
      <c r="E11" s="62"/>
      <c r="F11" s="62"/>
      <c r="G11" s="62"/>
    </row>
    <row r="12" spans="2:8" x14ac:dyDescent="0.25">
      <c r="B12" s="61" t="s">
        <v>151</v>
      </c>
      <c r="C12" s="63"/>
      <c r="D12" s="62"/>
      <c r="E12" s="62"/>
      <c r="F12" s="62"/>
      <c r="G12" s="62"/>
    </row>
    <row r="13" spans="2:8" x14ac:dyDescent="0.25">
      <c r="B13" s="61" t="s">
        <v>5</v>
      </c>
      <c r="C13" s="63"/>
      <c r="D13" s="62"/>
      <c r="E13" s="62"/>
      <c r="F13" s="62"/>
      <c r="G13" s="62"/>
    </row>
    <row r="14" spans="2:8" x14ac:dyDescent="0.25">
      <c r="B14" s="62" t="s">
        <v>152</v>
      </c>
      <c r="C14" s="60">
        <v>7</v>
      </c>
      <c r="D14" s="39">
        <v>2133670</v>
      </c>
      <c r="E14" s="40">
        <v>1668519</v>
      </c>
      <c r="F14" s="39">
        <v>6775524</v>
      </c>
      <c r="G14" s="40">
        <v>4597256</v>
      </c>
    </row>
    <row r="15" spans="2:8" ht="22.5" x14ac:dyDescent="0.25">
      <c r="B15" s="62" t="s">
        <v>153</v>
      </c>
      <c r="C15" s="60">
        <v>8</v>
      </c>
      <c r="D15" s="39">
        <v>232263</v>
      </c>
      <c r="E15" s="40">
        <v>170952</v>
      </c>
      <c r="F15" s="39">
        <v>778508</v>
      </c>
      <c r="G15" s="40">
        <v>464319</v>
      </c>
    </row>
    <row r="16" spans="2:8" x14ac:dyDescent="0.25">
      <c r="B16" s="62" t="s">
        <v>6</v>
      </c>
      <c r="C16" s="60">
        <v>14</v>
      </c>
      <c r="D16" s="39">
        <v>37683</v>
      </c>
      <c r="E16" s="40">
        <v>34874</v>
      </c>
      <c r="F16" s="39">
        <v>91863</v>
      </c>
      <c r="G16" s="40">
        <v>69805</v>
      </c>
    </row>
    <row r="17" spans="2:11" x14ac:dyDescent="0.25">
      <c r="B17" s="62" t="s">
        <v>154</v>
      </c>
      <c r="C17" s="60"/>
      <c r="D17" s="61" t="s">
        <v>127</v>
      </c>
      <c r="E17" s="40">
        <v>17161</v>
      </c>
      <c r="F17" s="61" t="s">
        <v>127</v>
      </c>
      <c r="G17" s="40">
        <v>19835</v>
      </c>
    </row>
    <row r="18" spans="2:11" ht="15.75" thickBot="1" x14ac:dyDescent="0.3">
      <c r="B18" s="44" t="s">
        <v>7</v>
      </c>
      <c r="C18" s="45"/>
      <c r="D18" s="46">
        <v>4251</v>
      </c>
      <c r="E18" s="44" t="s">
        <v>127</v>
      </c>
      <c r="F18" s="46">
        <v>14296</v>
      </c>
      <c r="G18" s="47">
        <v>11942</v>
      </c>
    </row>
    <row r="19" spans="2:11" ht="15.75" thickBot="1" x14ac:dyDescent="0.3">
      <c r="B19" s="48" t="s">
        <v>8</v>
      </c>
      <c r="C19" s="64"/>
      <c r="D19" s="46">
        <v>2407867</v>
      </c>
      <c r="E19" s="47">
        <v>1891506</v>
      </c>
      <c r="F19" s="46">
        <v>7660191</v>
      </c>
      <c r="G19" s="47">
        <v>5163157</v>
      </c>
      <c r="H19" s="11">
        <f>SUM(D14:D18)-D19</f>
        <v>0</v>
      </c>
      <c r="I19" s="11">
        <f t="shared" ref="I19:K19" si="0">SUM(E14:E18)-E19</f>
        <v>0</v>
      </c>
      <c r="J19" s="11">
        <f t="shared" si="0"/>
        <v>0</v>
      </c>
      <c r="K19" s="11">
        <f t="shared" si="0"/>
        <v>0</v>
      </c>
    </row>
    <row r="20" spans="2:11" x14ac:dyDescent="0.25">
      <c r="B20" s="61" t="s">
        <v>1</v>
      </c>
      <c r="C20" s="63"/>
      <c r="D20" s="61"/>
      <c r="E20" s="62"/>
      <c r="F20" s="61"/>
      <c r="G20" s="62"/>
    </row>
    <row r="21" spans="2:11" x14ac:dyDescent="0.25">
      <c r="B21" s="61" t="s">
        <v>9</v>
      </c>
      <c r="C21" s="60"/>
      <c r="D21" s="61"/>
      <c r="E21" s="62"/>
      <c r="F21" s="61"/>
      <c r="G21" s="62"/>
    </row>
    <row r="22" spans="2:11" ht="22.5" x14ac:dyDescent="0.25">
      <c r="B22" s="62" t="s">
        <v>77</v>
      </c>
      <c r="C22" s="60">
        <v>9</v>
      </c>
      <c r="D22" s="39">
        <v>-1132804</v>
      </c>
      <c r="E22" s="40">
        <v>-950156</v>
      </c>
      <c r="F22" s="39">
        <v>-3950762</v>
      </c>
      <c r="G22" s="40">
        <v>-2588319</v>
      </c>
    </row>
    <row r="23" spans="2:11" x14ac:dyDescent="0.25">
      <c r="B23" s="62" t="s">
        <v>10</v>
      </c>
      <c r="C23" s="60">
        <v>10</v>
      </c>
      <c r="D23" s="39">
        <v>-336630</v>
      </c>
      <c r="E23" s="40">
        <v>-180966</v>
      </c>
      <c r="F23" s="39">
        <v>-826384</v>
      </c>
      <c r="G23" s="40">
        <v>-510532</v>
      </c>
    </row>
    <row r="24" spans="2:11" x14ac:dyDescent="0.25">
      <c r="B24" s="62" t="s">
        <v>11</v>
      </c>
      <c r="C24" s="60">
        <v>11</v>
      </c>
      <c r="D24" s="39">
        <v>-189675</v>
      </c>
      <c r="E24" s="40">
        <v>-119014</v>
      </c>
      <c r="F24" s="39">
        <v>-508309</v>
      </c>
      <c r="G24" s="40">
        <v>-317606</v>
      </c>
    </row>
    <row r="25" spans="2:11" x14ac:dyDescent="0.25">
      <c r="B25" s="62" t="s">
        <v>12</v>
      </c>
      <c r="C25" s="60"/>
      <c r="D25" s="39">
        <v>-111309</v>
      </c>
      <c r="E25" s="40">
        <v>-132865</v>
      </c>
      <c r="F25" s="39">
        <v>-374835</v>
      </c>
      <c r="G25" s="40">
        <v>-390848</v>
      </c>
    </row>
    <row r="26" spans="2:11" x14ac:dyDescent="0.25">
      <c r="B26" s="62" t="s">
        <v>13</v>
      </c>
      <c r="C26" s="60">
        <v>12</v>
      </c>
      <c r="D26" s="39">
        <v>-46816</v>
      </c>
      <c r="E26" s="40">
        <v>-43346</v>
      </c>
      <c r="F26" s="39">
        <v>-144630</v>
      </c>
      <c r="G26" s="40">
        <v>-132491</v>
      </c>
    </row>
    <row r="27" spans="2:11" x14ac:dyDescent="0.25">
      <c r="B27" s="62" t="s">
        <v>14</v>
      </c>
      <c r="C27" s="60">
        <v>13</v>
      </c>
      <c r="D27" s="39">
        <v>-36157</v>
      </c>
      <c r="E27" s="40">
        <v>-30373</v>
      </c>
      <c r="F27" s="39">
        <v>-103664</v>
      </c>
      <c r="G27" s="40">
        <v>-88069</v>
      </c>
    </row>
    <row r="28" spans="2:11" ht="33.75" x14ac:dyDescent="0.25">
      <c r="B28" s="62" t="s">
        <v>176</v>
      </c>
      <c r="C28" s="60"/>
      <c r="D28" s="61">
        <v>-401</v>
      </c>
      <c r="E28" s="40">
        <v>-3517</v>
      </c>
      <c r="F28" s="61">
        <v>229</v>
      </c>
      <c r="G28" s="40">
        <v>-7291</v>
      </c>
    </row>
    <row r="29" spans="2:11" x14ac:dyDescent="0.25">
      <c r="B29" s="62" t="s">
        <v>72</v>
      </c>
      <c r="C29" s="60"/>
      <c r="D29" s="61" t="s">
        <v>127</v>
      </c>
      <c r="E29" s="40">
        <v>-59283</v>
      </c>
      <c r="F29" s="61" t="s">
        <v>127</v>
      </c>
      <c r="G29" s="40">
        <v>-79083</v>
      </c>
    </row>
    <row r="30" spans="2:11" x14ac:dyDescent="0.25">
      <c r="B30" s="62" t="s">
        <v>15</v>
      </c>
      <c r="C30" s="60">
        <v>14</v>
      </c>
      <c r="D30" s="39">
        <v>-71522</v>
      </c>
      <c r="E30" s="40">
        <v>-61638</v>
      </c>
      <c r="F30" s="39">
        <v>-227621</v>
      </c>
      <c r="G30" s="40">
        <v>-185203</v>
      </c>
    </row>
    <row r="31" spans="2:11" x14ac:dyDescent="0.25">
      <c r="B31" s="62" t="s">
        <v>177</v>
      </c>
      <c r="C31" s="60">
        <v>2</v>
      </c>
      <c r="D31" s="39">
        <v>38782</v>
      </c>
      <c r="E31" s="62">
        <v>-977</v>
      </c>
      <c r="F31" s="39">
        <v>-1407</v>
      </c>
      <c r="G31" s="40">
        <v>2628</v>
      </c>
    </row>
    <row r="32" spans="2:11" x14ac:dyDescent="0.25">
      <c r="B32" s="62" t="s">
        <v>155</v>
      </c>
      <c r="C32" s="60"/>
      <c r="D32" s="61" t="s">
        <v>127</v>
      </c>
      <c r="E32" s="40">
        <v>-1472</v>
      </c>
      <c r="F32" s="61" t="s">
        <v>127</v>
      </c>
      <c r="G32" s="40">
        <v>-2823</v>
      </c>
    </row>
    <row r="33" spans="2:11" ht="15.75" thickBot="1" x14ac:dyDescent="0.3">
      <c r="B33" s="44" t="s">
        <v>16</v>
      </c>
      <c r="C33" s="45">
        <v>28</v>
      </c>
      <c r="D33" s="46">
        <v>-43414</v>
      </c>
      <c r="E33" s="47">
        <v>-3762</v>
      </c>
      <c r="F33" s="46">
        <v>-57518</v>
      </c>
      <c r="G33" s="47">
        <v>-8806</v>
      </c>
    </row>
    <row r="34" spans="2:11" ht="15.75" thickBot="1" x14ac:dyDescent="0.3">
      <c r="B34" s="48" t="s">
        <v>17</v>
      </c>
      <c r="C34" s="64"/>
      <c r="D34" s="46">
        <v>-1929946</v>
      </c>
      <c r="E34" s="47">
        <v>-1587369</v>
      </c>
      <c r="F34" s="46">
        <v>-6194901</v>
      </c>
      <c r="G34" s="47">
        <v>-4308443</v>
      </c>
      <c r="H34" s="11">
        <f>SUM(D22:D33)-D34</f>
        <v>0</v>
      </c>
      <c r="I34" s="11">
        <f t="shared" ref="I34:K34" si="1">SUM(E22:E33)-E34</f>
        <v>0</v>
      </c>
      <c r="J34" s="11">
        <f t="shared" si="1"/>
        <v>0</v>
      </c>
      <c r="K34" s="11">
        <f t="shared" si="1"/>
        <v>0</v>
      </c>
    </row>
    <row r="35" spans="2:11" x14ac:dyDescent="0.25">
      <c r="B35" s="61" t="s">
        <v>73</v>
      </c>
      <c r="C35" s="60"/>
      <c r="D35" s="39">
        <v>477921</v>
      </c>
      <c r="E35" s="40">
        <v>304137</v>
      </c>
      <c r="F35" s="39">
        <v>1465290</v>
      </c>
      <c r="G35" s="40">
        <v>854714</v>
      </c>
      <c r="H35" s="11">
        <f>D34+D19-D35</f>
        <v>0</v>
      </c>
      <c r="I35" s="11">
        <f t="shared" ref="I35:K35" si="2">E34+E19-E35</f>
        <v>0</v>
      </c>
      <c r="J35" s="11">
        <f t="shared" si="2"/>
        <v>0</v>
      </c>
      <c r="K35" s="11">
        <f t="shared" si="2"/>
        <v>0</v>
      </c>
    </row>
    <row r="36" spans="2:11" x14ac:dyDescent="0.25">
      <c r="B36" s="62"/>
      <c r="C36" s="60"/>
      <c r="D36" s="61"/>
      <c r="E36" s="62"/>
      <c r="F36" s="61"/>
      <c r="G36" s="62"/>
    </row>
    <row r="37" spans="2:11" ht="15.75" thickBot="1" x14ac:dyDescent="0.3">
      <c r="B37" s="44" t="s">
        <v>18</v>
      </c>
      <c r="C37" s="45">
        <v>15</v>
      </c>
      <c r="D37" s="46">
        <v>-91593</v>
      </c>
      <c r="E37" s="47">
        <v>-63309</v>
      </c>
      <c r="F37" s="46">
        <v>-303264</v>
      </c>
      <c r="G37" s="47">
        <v>-192073</v>
      </c>
    </row>
    <row r="38" spans="2:11" x14ac:dyDescent="0.25">
      <c r="B38" s="61" t="s">
        <v>128</v>
      </c>
      <c r="C38" s="60"/>
      <c r="D38" s="39">
        <v>386328</v>
      </c>
      <c r="E38" s="40">
        <v>240828</v>
      </c>
      <c r="F38" s="39">
        <v>1162026</v>
      </c>
      <c r="G38" s="40">
        <v>662641</v>
      </c>
      <c r="H38" s="11">
        <f>SUM(D35:D37)-D38</f>
        <v>0</v>
      </c>
      <c r="I38" s="11">
        <f t="shared" ref="I38:K38" si="3">SUM(E35:E37)-E38</f>
        <v>0</v>
      </c>
      <c r="J38" s="11">
        <f t="shared" si="3"/>
        <v>0</v>
      </c>
      <c r="K38" s="11">
        <f t="shared" si="3"/>
        <v>0</v>
      </c>
    </row>
    <row r="39" spans="2:11" x14ac:dyDescent="0.25">
      <c r="B39" s="62" t="s">
        <v>1</v>
      </c>
      <c r="C39" s="60"/>
      <c r="D39" s="61"/>
      <c r="E39" s="62"/>
      <c r="F39" s="61"/>
      <c r="G39" s="62"/>
    </row>
    <row r="40" spans="2:11" x14ac:dyDescent="0.25">
      <c r="B40" s="61" t="s">
        <v>101</v>
      </c>
      <c r="C40" s="63"/>
      <c r="D40" s="61"/>
      <c r="E40" s="62"/>
      <c r="F40" s="61"/>
      <c r="G40" s="62"/>
    </row>
    <row r="41" spans="2:11" ht="15.75" thickBot="1" x14ac:dyDescent="0.3">
      <c r="B41" s="44" t="s">
        <v>129</v>
      </c>
      <c r="C41" s="45">
        <v>4</v>
      </c>
      <c r="D41" s="48" t="s">
        <v>127</v>
      </c>
      <c r="E41" s="47">
        <v>85412</v>
      </c>
      <c r="F41" s="48" t="s">
        <v>127</v>
      </c>
      <c r="G41" s="47">
        <v>340157</v>
      </c>
    </row>
    <row r="42" spans="2:11" ht="15.75" thickBot="1" x14ac:dyDescent="0.3">
      <c r="B42" s="49" t="s">
        <v>76</v>
      </c>
      <c r="C42" s="50"/>
      <c r="D42" s="51">
        <v>386328</v>
      </c>
      <c r="E42" s="52">
        <v>326240</v>
      </c>
      <c r="F42" s="51">
        <v>1162026</v>
      </c>
      <c r="G42" s="52">
        <v>1002798</v>
      </c>
      <c r="H42" s="11">
        <f>SUM(D38:D41)-D42</f>
        <v>0</v>
      </c>
      <c r="I42" s="11">
        <f t="shared" ref="I42:K42" si="4">SUM(E38:E41)-E42</f>
        <v>0</v>
      </c>
      <c r="J42" s="11">
        <f t="shared" si="4"/>
        <v>0</v>
      </c>
      <c r="K42" s="11">
        <f t="shared" si="4"/>
        <v>0</v>
      </c>
    </row>
    <row r="43" spans="2:11" ht="15.75" thickTop="1" x14ac:dyDescent="0.25">
      <c r="B43" s="61" t="s">
        <v>1</v>
      </c>
      <c r="C43" s="60"/>
      <c r="D43" s="61"/>
      <c r="E43" s="62"/>
      <c r="F43" s="62"/>
      <c r="G43" s="62"/>
    </row>
    <row r="44" spans="2:11" x14ac:dyDescent="0.25">
      <c r="B44" s="36"/>
      <c r="C44" s="38"/>
      <c r="D44" s="37"/>
      <c r="E44" s="36"/>
      <c r="F44" s="36"/>
      <c r="G44" s="36"/>
    </row>
    <row r="47" spans="2:11" x14ac:dyDescent="0.25">
      <c r="B47" s="127"/>
      <c r="C47" s="123"/>
      <c r="D47" s="123" t="s">
        <v>124</v>
      </c>
      <c r="E47" s="123"/>
      <c r="F47" s="123" t="s">
        <v>175</v>
      </c>
      <c r="G47" s="123"/>
    </row>
    <row r="48" spans="2:11" ht="15.75" customHeight="1" thickBot="1" x14ac:dyDescent="0.3">
      <c r="B48" s="127"/>
      <c r="C48" s="123"/>
      <c r="D48" s="124" t="s">
        <v>174</v>
      </c>
      <c r="E48" s="124"/>
      <c r="F48" s="124" t="s">
        <v>174</v>
      </c>
      <c r="G48" s="124"/>
    </row>
    <row r="49" spans="2:11" x14ac:dyDescent="0.25">
      <c r="B49" s="125" t="s">
        <v>2</v>
      </c>
      <c r="C49" s="123"/>
      <c r="D49" s="76" t="s">
        <v>125</v>
      </c>
      <c r="E49" s="77" t="s">
        <v>69</v>
      </c>
      <c r="F49" s="76" t="s">
        <v>125</v>
      </c>
      <c r="G49" s="77" t="s">
        <v>69</v>
      </c>
    </row>
    <row r="50" spans="2:11" x14ac:dyDescent="0.25">
      <c r="B50" s="125"/>
      <c r="C50" s="123"/>
      <c r="D50" s="76" t="s">
        <v>4</v>
      </c>
      <c r="E50" s="77" t="s">
        <v>4</v>
      </c>
      <c r="F50" s="76" t="s">
        <v>4</v>
      </c>
      <c r="G50" s="77" t="s">
        <v>4</v>
      </c>
    </row>
    <row r="51" spans="2:11" ht="15.75" thickBot="1" x14ac:dyDescent="0.3">
      <c r="B51" s="126"/>
      <c r="C51" s="124"/>
      <c r="D51" s="16"/>
      <c r="E51" s="78" t="s">
        <v>126</v>
      </c>
      <c r="F51" s="16"/>
      <c r="G51" s="78" t="s">
        <v>126</v>
      </c>
    </row>
    <row r="52" spans="2:11" x14ac:dyDescent="0.25">
      <c r="B52" s="79" t="s">
        <v>1</v>
      </c>
      <c r="C52" s="80"/>
      <c r="D52" s="81"/>
      <c r="E52" s="81"/>
      <c r="F52" s="81"/>
      <c r="G52" s="81"/>
    </row>
    <row r="53" spans="2:11" x14ac:dyDescent="0.25">
      <c r="B53" s="82" t="s">
        <v>130</v>
      </c>
      <c r="C53" s="75"/>
      <c r="D53" s="83"/>
      <c r="E53" s="83"/>
      <c r="F53" s="83"/>
      <c r="G53" s="83"/>
    </row>
    <row r="54" spans="2:11" ht="31.5" x14ac:dyDescent="0.25">
      <c r="B54" s="74" t="s">
        <v>131</v>
      </c>
      <c r="C54" s="75"/>
      <c r="D54" s="83"/>
      <c r="E54" s="83"/>
      <c r="F54" s="83"/>
      <c r="G54" s="83"/>
    </row>
    <row r="55" spans="2:11" x14ac:dyDescent="0.25">
      <c r="B55" s="83" t="s">
        <v>21</v>
      </c>
      <c r="C55" s="84">
        <v>24</v>
      </c>
      <c r="D55" s="85">
        <v>3572</v>
      </c>
      <c r="E55" s="83">
        <v>-370</v>
      </c>
      <c r="F55" s="85">
        <v>-33548</v>
      </c>
      <c r="G55" s="83">
        <v>-953</v>
      </c>
    </row>
    <row r="56" spans="2:11" ht="21" x14ac:dyDescent="0.25">
      <c r="B56" s="83" t="s">
        <v>89</v>
      </c>
      <c r="C56" s="84"/>
      <c r="D56" s="85">
        <v>80878</v>
      </c>
      <c r="E56" s="86">
        <v>-34256</v>
      </c>
      <c r="F56" s="85">
        <v>723576</v>
      </c>
      <c r="G56" s="86">
        <v>74855</v>
      </c>
    </row>
    <row r="57" spans="2:11" ht="15.75" thickBot="1" x14ac:dyDescent="0.3">
      <c r="B57" s="87" t="s">
        <v>22</v>
      </c>
      <c r="C57" s="88"/>
      <c r="D57" s="89">
        <v>-7343</v>
      </c>
      <c r="E57" s="90">
        <v>2345</v>
      </c>
      <c r="F57" s="89">
        <v>-51036</v>
      </c>
      <c r="G57" s="90">
        <v>-4876</v>
      </c>
    </row>
    <row r="58" spans="2:11" ht="30" thickBot="1" x14ac:dyDescent="0.3">
      <c r="B58" s="91" t="s">
        <v>178</v>
      </c>
      <c r="C58" s="88"/>
      <c r="D58" s="89">
        <v>77107</v>
      </c>
      <c r="E58" s="90">
        <v>-32281</v>
      </c>
      <c r="F58" s="89">
        <v>638992</v>
      </c>
      <c r="G58" s="90">
        <v>69026</v>
      </c>
      <c r="H58" s="11">
        <f>SUM(D55:D57)-D58</f>
        <v>0</v>
      </c>
      <c r="I58" s="11">
        <f t="shared" ref="I58:K58" si="5">SUM(E55:E57)-E58</f>
        <v>0</v>
      </c>
      <c r="J58" s="11">
        <f t="shared" si="5"/>
        <v>0</v>
      </c>
      <c r="K58" s="11">
        <f t="shared" si="5"/>
        <v>0</v>
      </c>
    </row>
    <row r="59" spans="2:11" x14ac:dyDescent="0.25">
      <c r="B59" s="92" t="s">
        <v>1</v>
      </c>
      <c r="C59" s="93"/>
      <c r="D59" s="79"/>
      <c r="E59" s="81"/>
      <c r="F59" s="79"/>
      <c r="G59" s="81"/>
    </row>
    <row r="60" spans="2:11" ht="31.5" x14ac:dyDescent="0.25">
      <c r="B60" s="74" t="s">
        <v>179</v>
      </c>
      <c r="C60" s="84"/>
      <c r="D60" s="82"/>
      <c r="E60" s="83"/>
      <c r="F60" s="82"/>
      <c r="G60" s="83"/>
    </row>
    <row r="61" spans="2:11" ht="21" x14ac:dyDescent="0.25">
      <c r="B61" s="83" t="s">
        <v>180</v>
      </c>
      <c r="C61" s="84"/>
      <c r="D61" s="82" t="s">
        <v>127</v>
      </c>
      <c r="E61" s="83">
        <v>-20</v>
      </c>
      <c r="F61" s="85">
        <v>1642</v>
      </c>
      <c r="G61" s="83">
        <v>-1</v>
      </c>
    </row>
    <row r="62" spans="2:11" ht="32.25" thickBot="1" x14ac:dyDescent="0.3">
      <c r="B62" s="83" t="s">
        <v>156</v>
      </c>
      <c r="C62" s="84"/>
      <c r="D62" s="82">
        <v>-17</v>
      </c>
      <c r="E62" s="83" t="s">
        <v>127</v>
      </c>
      <c r="F62" s="82">
        <v>99</v>
      </c>
      <c r="G62" s="83">
        <v>118</v>
      </c>
    </row>
    <row r="63" spans="2:11" ht="30" thickBot="1" x14ac:dyDescent="0.3">
      <c r="B63" s="94" t="s">
        <v>181</v>
      </c>
      <c r="C63" s="95"/>
      <c r="D63" s="94">
        <v>-17</v>
      </c>
      <c r="E63" s="96">
        <v>-20</v>
      </c>
      <c r="F63" s="97">
        <v>1741</v>
      </c>
      <c r="G63" s="96">
        <v>117</v>
      </c>
      <c r="H63" s="11">
        <f>SUM(D61:D62)-D63</f>
        <v>0</v>
      </c>
      <c r="I63" s="11">
        <f t="shared" ref="I63:K63" si="6">SUM(E61:E62)-E63</f>
        <v>0</v>
      </c>
      <c r="J63" s="11">
        <f t="shared" si="6"/>
        <v>0</v>
      </c>
      <c r="K63" s="11">
        <f t="shared" si="6"/>
        <v>0</v>
      </c>
    </row>
    <row r="64" spans="2:11" ht="20.25" thickBot="1" x14ac:dyDescent="0.3">
      <c r="B64" s="91" t="s">
        <v>182</v>
      </c>
      <c r="C64" s="88"/>
      <c r="D64" s="89">
        <v>77090</v>
      </c>
      <c r="E64" s="90">
        <v>-32301</v>
      </c>
      <c r="F64" s="89">
        <v>640733</v>
      </c>
      <c r="G64" s="90">
        <v>69143</v>
      </c>
      <c r="H64" s="11">
        <f>SUM(D58,D63)-D64</f>
        <v>0</v>
      </c>
      <c r="I64" s="11">
        <f>SUM(E58,E63)-E64</f>
        <v>0</v>
      </c>
      <c r="J64" s="11">
        <f>SUM(F58,F63)-F64</f>
        <v>0</v>
      </c>
      <c r="K64" s="11">
        <f>SUM(G58,G63)-G64</f>
        <v>0</v>
      </c>
    </row>
    <row r="65" spans="2:11" ht="15.75" thickBot="1" x14ac:dyDescent="0.3">
      <c r="B65" s="98" t="s">
        <v>132</v>
      </c>
      <c r="C65" s="99"/>
      <c r="D65" s="100">
        <v>463418</v>
      </c>
      <c r="E65" s="101">
        <v>293939</v>
      </c>
      <c r="F65" s="100">
        <v>1802759</v>
      </c>
      <c r="G65" s="101">
        <v>1071941</v>
      </c>
      <c r="H65" s="11">
        <f>D64+D42-D65</f>
        <v>0</v>
      </c>
      <c r="I65" s="11">
        <f>E64+E42-E65</f>
        <v>0</v>
      </c>
      <c r="J65" s="11">
        <f>F64+F42-F65</f>
        <v>0</v>
      </c>
      <c r="K65" s="11">
        <f>G64+G42-G65</f>
        <v>0</v>
      </c>
    </row>
    <row r="66" spans="2:11" ht="15.75" thickTop="1" x14ac:dyDescent="0.25">
      <c r="B66" s="81" t="s">
        <v>1</v>
      </c>
      <c r="C66" s="93"/>
      <c r="D66" s="79"/>
      <c r="E66" s="81"/>
      <c r="F66" s="79"/>
      <c r="G66" s="81"/>
    </row>
    <row r="67" spans="2:11" x14ac:dyDescent="0.25">
      <c r="B67" s="82" t="s">
        <v>183</v>
      </c>
      <c r="C67" s="118"/>
      <c r="D67" s="119"/>
      <c r="E67" s="120"/>
      <c r="F67" s="119"/>
      <c r="G67" s="120"/>
    </row>
    <row r="68" spans="2:11" x14ac:dyDescent="0.25">
      <c r="B68" s="82" t="s">
        <v>157</v>
      </c>
      <c r="C68" s="118"/>
      <c r="D68" s="119"/>
      <c r="E68" s="120"/>
      <c r="F68" s="119"/>
      <c r="G68" s="120"/>
    </row>
    <row r="69" spans="2:11" x14ac:dyDescent="0.25">
      <c r="B69" s="83" t="s">
        <v>19</v>
      </c>
      <c r="C69" s="84"/>
      <c r="D69" s="85">
        <v>368414</v>
      </c>
      <c r="E69" s="86">
        <v>331667</v>
      </c>
      <c r="F69" s="85">
        <v>1123314</v>
      </c>
      <c r="G69" s="86">
        <v>1007651</v>
      </c>
    </row>
    <row r="70" spans="2:11" ht="15.75" thickBot="1" x14ac:dyDescent="0.3">
      <c r="B70" s="87" t="s">
        <v>20</v>
      </c>
      <c r="C70" s="88"/>
      <c r="D70" s="89">
        <v>17914</v>
      </c>
      <c r="E70" s="90">
        <v>-5427</v>
      </c>
      <c r="F70" s="89">
        <v>38712</v>
      </c>
      <c r="G70" s="90">
        <v>-4853</v>
      </c>
    </row>
    <row r="71" spans="2:11" ht="15.75" thickBot="1" x14ac:dyDescent="0.3">
      <c r="B71" s="98"/>
      <c r="C71" s="99"/>
      <c r="D71" s="100">
        <v>386328</v>
      </c>
      <c r="E71" s="101">
        <v>326240</v>
      </c>
      <c r="F71" s="100">
        <v>1162026</v>
      </c>
      <c r="G71" s="101">
        <v>1002798</v>
      </c>
      <c r="H71" s="11">
        <f>SUM(D69:D70)-D71</f>
        <v>0</v>
      </c>
      <c r="I71" s="11">
        <f>SUM(E69:E70)-E71</f>
        <v>0</v>
      </c>
      <c r="J71" s="11">
        <f>SUM(F69:F70)-F71</f>
        <v>0</v>
      </c>
      <c r="K71" s="11">
        <f>SUM(G69:G70)-G71</f>
        <v>0</v>
      </c>
    </row>
    <row r="72" spans="2:11" ht="15.75" thickTop="1" x14ac:dyDescent="0.25">
      <c r="B72" s="79"/>
      <c r="C72" s="93"/>
      <c r="D72" s="79"/>
      <c r="E72" s="81"/>
      <c r="F72" s="79"/>
      <c r="G72" s="81"/>
    </row>
    <row r="73" spans="2:11" x14ac:dyDescent="0.25">
      <c r="B73" s="82" t="s">
        <v>184</v>
      </c>
      <c r="C73" s="84"/>
      <c r="D73" s="82"/>
      <c r="E73" s="83"/>
      <c r="F73" s="82"/>
      <c r="G73" s="83"/>
    </row>
    <row r="74" spans="2:11" x14ac:dyDescent="0.25">
      <c r="B74" s="83" t="s">
        <v>19</v>
      </c>
      <c r="C74" s="84"/>
      <c r="D74" s="85">
        <v>445220</v>
      </c>
      <c r="E74" s="86">
        <v>299353</v>
      </c>
      <c r="F74" s="85">
        <v>1763359</v>
      </c>
      <c r="G74" s="86">
        <v>1076609</v>
      </c>
    </row>
    <row r="75" spans="2:11" ht="15.75" thickBot="1" x14ac:dyDescent="0.3">
      <c r="B75" s="87" t="s">
        <v>20</v>
      </c>
      <c r="C75" s="88"/>
      <c r="D75" s="89">
        <v>18198</v>
      </c>
      <c r="E75" s="90">
        <v>-5414</v>
      </c>
      <c r="F75" s="89">
        <v>39400</v>
      </c>
      <c r="G75" s="90">
        <v>-4668</v>
      </c>
    </row>
    <row r="76" spans="2:11" ht="15.75" thickBot="1" x14ac:dyDescent="0.3">
      <c r="B76" s="102"/>
      <c r="C76" s="99"/>
      <c r="D76" s="100">
        <v>463418</v>
      </c>
      <c r="E76" s="101">
        <v>293939</v>
      </c>
      <c r="F76" s="100">
        <v>1802759</v>
      </c>
      <c r="G76" s="101">
        <v>1071941</v>
      </c>
      <c r="H76" s="11">
        <f>SUM(D74:D75)-D76</f>
        <v>0</v>
      </c>
      <c r="I76" s="11">
        <f>SUM(E74:E75)-E76</f>
        <v>0</v>
      </c>
      <c r="J76" s="11">
        <f>SUM(F74:F75)-F76</f>
        <v>0</v>
      </c>
      <c r="K76" s="11">
        <f>SUM(G74:G75)-G76</f>
        <v>0</v>
      </c>
    </row>
    <row r="77" spans="2:11" ht="15.75" thickTop="1" x14ac:dyDescent="0.25">
      <c r="B77" s="79" t="s">
        <v>1</v>
      </c>
      <c r="C77" s="93"/>
      <c r="D77" s="103"/>
      <c r="E77" s="104"/>
      <c r="F77" s="103"/>
      <c r="G77" s="104"/>
    </row>
    <row r="78" spans="2:11" x14ac:dyDescent="0.25">
      <c r="B78" s="82" t="s">
        <v>185</v>
      </c>
      <c r="C78" s="84"/>
      <c r="D78" s="76"/>
      <c r="E78" s="77"/>
      <c r="F78" s="76"/>
      <c r="G78" s="77"/>
    </row>
    <row r="79" spans="2:11" x14ac:dyDescent="0.25">
      <c r="B79" s="83" t="s">
        <v>133</v>
      </c>
      <c r="C79" s="84"/>
      <c r="D79" s="76">
        <v>0.63</v>
      </c>
      <c r="E79" s="77">
        <v>0.53</v>
      </c>
      <c r="F79" s="76">
        <v>1.9</v>
      </c>
      <c r="G79" s="77">
        <v>1.64</v>
      </c>
    </row>
    <row r="80" spans="2:11" x14ac:dyDescent="0.25">
      <c r="B80" s="83" t="s">
        <v>134</v>
      </c>
      <c r="C80" s="84"/>
      <c r="D80" s="76">
        <v>0.63</v>
      </c>
      <c r="E80" s="77">
        <v>0.39</v>
      </c>
      <c r="F80" s="76">
        <v>1.9</v>
      </c>
      <c r="G80" s="77">
        <v>1.0900000000000001</v>
      </c>
    </row>
    <row r="81" spans="2:7" ht="15.75" thickBot="1" x14ac:dyDescent="0.3">
      <c r="B81" s="87" t="s">
        <v>135</v>
      </c>
      <c r="C81" s="88"/>
      <c r="D81" s="105" t="s">
        <v>127</v>
      </c>
      <c r="E81" s="78">
        <v>0.14000000000000001</v>
      </c>
      <c r="F81" s="105" t="s">
        <v>127</v>
      </c>
      <c r="G81" s="78">
        <v>0.56000000000000005</v>
      </c>
    </row>
    <row r="82" spans="2:7" ht="15.75" thickBot="1" x14ac:dyDescent="0.3">
      <c r="B82" s="54" t="s">
        <v>135</v>
      </c>
      <c r="C82" s="50"/>
      <c r="D82" s="49" t="s">
        <v>127</v>
      </c>
      <c r="E82" s="54">
        <v>0.18</v>
      </c>
      <c r="F82" s="49" t="s">
        <v>127</v>
      </c>
      <c r="G82" s="54">
        <v>0.42</v>
      </c>
    </row>
    <row r="83" spans="2:7" ht="15.75" thickTop="1" x14ac:dyDescent="0.25"/>
    <row r="85" spans="2:7" x14ac:dyDescent="0.25">
      <c r="B85" s="69"/>
      <c r="C85" s="69"/>
      <c r="D85" s="106">
        <f>D71-D42</f>
        <v>0</v>
      </c>
      <c r="E85" s="106">
        <f t="shared" ref="E85:G85" si="7">E71-E42</f>
        <v>0</v>
      </c>
      <c r="F85" s="106">
        <f t="shared" si="7"/>
        <v>0</v>
      </c>
      <c r="G85" s="106">
        <f t="shared" si="7"/>
        <v>0</v>
      </c>
    </row>
    <row r="86" spans="2:7" x14ac:dyDescent="0.25">
      <c r="B86" s="69"/>
      <c r="C86" s="69"/>
      <c r="D86" s="106">
        <f>D65-D76</f>
        <v>0</v>
      </c>
      <c r="E86" s="106">
        <f t="shared" ref="E86:G86" si="8">E65-E76</f>
        <v>0</v>
      </c>
      <c r="F86" s="106">
        <f t="shared" si="8"/>
        <v>0</v>
      </c>
      <c r="G86" s="106">
        <f t="shared" si="8"/>
        <v>0</v>
      </c>
    </row>
    <row r="87" spans="2:7" x14ac:dyDescent="0.25">
      <c r="B87" s="69"/>
      <c r="C87" s="69"/>
      <c r="D87" s="69"/>
      <c r="E87" s="69"/>
      <c r="F87" s="71"/>
      <c r="G87" s="71"/>
    </row>
    <row r="88" spans="2:7" ht="24.75" x14ac:dyDescent="0.25">
      <c r="B88" s="69" t="s">
        <v>170</v>
      </c>
      <c r="C88" s="69"/>
      <c r="D88" s="69"/>
      <c r="E88" s="72" t="s">
        <v>171</v>
      </c>
    </row>
    <row r="89" spans="2:7" x14ac:dyDescent="0.25">
      <c r="B89" s="69"/>
      <c r="C89" s="69"/>
      <c r="D89" s="69"/>
      <c r="E89" s="72"/>
    </row>
    <row r="90" spans="2:7" x14ac:dyDescent="0.25">
      <c r="B90" s="69" t="s">
        <v>172</v>
      </c>
      <c r="C90" s="69"/>
      <c r="D90" s="69"/>
      <c r="E90" s="72" t="s">
        <v>173</v>
      </c>
    </row>
  </sheetData>
  <mergeCells count="21">
    <mergeCell ref="F6:G6"/>
    <mergeCell ref="F7:G7"/>
    <mergeCell ref="F47:G47"/>
    <mergeCell ref="F48:G48"/>
    <mergeCell ref="B49:B51"/>
    <mergeCell ref="C49:C51"/>
    <mergeCell ref="D47:E47"/>
    <mergeCell ref="D48:E48"/>
    <mergeCell ref="B47:B48"/>
    <mergeCell ref="C47:C48"/>
    <mergeCell ref="B6:B7"/>
    <mergeCell ref="C6:C7"/>
    <mergeCell ref="B8:B10"/>
    <mergeCell ref="C8:C10"/>
    <mergeCell ref="D6:E6"/>
    <mergeCell ref="D7:E7"/>
    <mergeCell ref="C67:C68"/>
    <mergeCell ref="D67:D68"/>
    <mergeCell ref="E67:E68"/>
    <mergeCell ref="F67:F68"/>
    <mergeCell ref="G67:G68"/>
  </mergeCells>
  <pageMargins left="0.7" right="0.7" top="0.75" bottom="0.75" header="0.3" footer="0.3"/>
  <pageSetup paperSize="9" orientation="portrait" r:id="rId1"/>
  <customProperties>
    <customPr name="EpmWorksheetKeyString_GUID" r:id="rId2"/>
    <customPr name="FPMExcelClientCellBasedFunctionStatus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G96"/>
  <sheetViews>
    <sheetView topLeftCell="A76" zoomScale="80" zoomScaleNormal="80" workbookViewId="0">
      <selection activeCell="G89" sqref="G89"/>
    </sheetView>
  </sheetViews>
  <sheetFormatPr defaultRowHeight="15" x14ac:dyDescent="0.25"/>
  <cols>
    <col min="2" max="2" width="51.28515625" customWidth="1"/>
    <col min="4" max="4" width="19.28515625" customWidth="1"/>
    <col min="5" max="5" width="21" customWidth="1"/>
    <col min="6" max="6" width="11.7109375" style="11" customWidth="1"/>
    <col min="7" max="7" width="11.7109375" customWidth="1"/>
  </cols>
  <sheetData>
    <row r="1" spans="2:7" ht="15.75" x14ac:dyDescent="0.25">
      <c r="B1" s="28" t="s">
        <v>169</v>
      </c>
    </row>
    <row r="2" spans="2:7" ht="15.75" x14ac:dyDescent="0.25">
      <c r="B2" s="1" t="s">
        <v>150</v>
      </c>
    </row>
    <row r="4" spans="2:7" x14ac:dyDescent="0.25">
      <c r="B4" s="128"/>
      <c r="C4" s="131"/>
      <c r="D4" s="121" t="s">
        <v>175</v>
      </c>
      <c r="E4" s="121"/>
      <c r="F4" s="73"/>
    </row>
    <row r="5" spans="2:7" ht="15.75" customHeight="1" thickBot="1" x14ac:dyDescent="0.3">
      <c r="B5" s="128"/>
      <c r="C5" s="131"/>
      <c r="D5" s="122" t="s">
        <v>174</v>
      </c>
      <c r="E5" s="122"/>
      <c r="F5" s="73"/>
    </row>
    <row r="6" spans="2:7" x14ac:dyDescent="0.25">
      <c r="B6" s="129" t="s">
        <v>2</v>
      </c>
      <c r="C6" s="121" t="s">
        <v>3</v>
      </c>
      <c r="D6" s="33" t="s">
        <v>125</v>
      </c>
      <c r="E6" s="112" t="s">
        <v>69</v>
      </c>
      <c r="F6" s="73"/>
    </row>
    <row r="7" spans="2:7" x14ac:dyDescent="0.25">
      <c r="B7" s="129"/>
      <c r="C7" s="121"/>
      <c r="D7" s="33" t="s">
        <v>4</v>
      </c>
      <c r="E7" s="34" t="s">
        <v>4</v>
      </c>
      <c r="F7" s="73"/>
    </row>
    <row r="8" spans="2:7" ht="15.75" thickBot="1" x14ac:dyDescent="0.3">
      <c r="B8" s="130"/>
      <c r="C8" s="122"/>
      <c r="D8" s="16"/>
      <c r="E8" s="35" t="s">
        <v>126</v>
      </c>
      <c r="F8" s="73"/>
    </row>
    <row r="9" spans="2:7" x14ac:dyDescent="0.25">
      <c r="B9" s="65" t="s">
        <v>1</v>
      </c>
      <c r="C9" s="111"/>
      <c r="D9" s="62"/>
      <c r="E9" s="62"/>
    </row>
    <row r="10" spans="2:7" x14ac:dyDescent="0.25">
      <c r="B10" s="61" t="s">
        <v>138</v>
      </c>
      <c r="C10" s="63"/>
      <c r="D10" s="62"/>
      <c r="E10" s="62"/>
    </row>
    <row r="11" spans="2:7" ht="22.5" x14ac:dyDescent="0.25">
      <c r="B11" s="62" t="s">
        <v>139</v>
      </c>
      <c r="C11" s="60"/>
      <c r="D11" s="39">
        <v>1465290</v>
      </c>
      <c r="E11" s="40">
        <v>854714</v>
      </c>
    </row>
    <row r="12" spans="2:7" ht="23.25" thickBot="1" x14ac:dyDescent="0.3">
      <c r="B12" s="44" t="s">
        <v>103</v>
      </c>
      <c r="C12" s="45"/>
      <c r="D12" s="48" t="s">
        <v>127</v>
      </c>
      <c r="E12" s="47">
        <v>377435</v>
      </c>
    </row>
    <row r="13" spans="2:7" x14ac:dyDescent="0.25">
      <c r="B13" s="61" t="s">
        <v>140</v>
      </c>
      <c r="C13" s="63"/>
      <c r="D13" s="39">
        <v>1465290</v>
      </c>
      <c r="E13" s="40">
        <v>1232149</v>
      </c>
      <c r="F13" s="11">
        <f>SUM(D11:D12)-D13</f>
        <v>0</v>
      </c>
      <c r="G13" s="11">
        <f>SUM(E11:E12)-E13</f>
        <v>0</v>
      </c>
    </row>
    <row r="14" spans="2:7" x14ac:dyDescent="0.25">
      <c r="B14" s="61" t="s">
        <v>1</v>
      </c>
      <c r="C14" s="60"/>
      <c r="D14" s="62"/>
      <c r="E14" s="62"/>
    </row>
    <row r="15" spans="2:7" x14ac:dyDescent="0.25">
      <c r="B15" s="61" t="s">
        <v>141</v>
      </c>
      <c r="C15" s="60"/>
      <c r="D15" s="61"/>
      <c r="E15" s="62"/>
    </row>
    <row r="16" spans="2:7" x14ac:dyDescent="0.25">
      <c r="B16" s="62" t="s">
        <v>104</v>
      </c>
      <c r="C16" s="60"/>
      <c r="D16" s="39">
        <v>374835</v>
      </c>
      <c r="E16" s="40">
        <v>390848</v>
      </c>
    </row>
    <row r="17" spans="2:5" x14ac:dyDescent="0.25">
      <c r="B17" s="62" t="s">
        <v>105</v>
      </c>
      <c r="C17" s="60">
        <v>4</v>
      </c>
      <c r="D17" s="61" t="s">
        <v>127</v>
      </c>
      <c r="E17" s="40">
        <v>55705</v>
      </c>
    </row>
    <row r="18" spans="2:5" ht="33.75" x14ac:dyDescent="0.25">
      <c r="B18" s="62" t="s">
        <v>159</v>
      </c>
      <c r="C18" s="60"/>
      <c r="D18" s="61">
        <v>-229</v>
      </c>
      <c r="E18" s="40">
        <v>7291</v>
      </c>
    </row>
    <row r="19" spans="2:5" x14ac:dyDescent="0.25">
      <c r="B19" s="62" t="s">
        <v>72</v>
      </c>
      <c r="C19" s="60"/>
      <c r="D19" s="61" t="s">
        <v>127</v>
      </c>
      <c r="E19" s="40">
        <v>79083</v>
      </c>
    </row>
    <row r="20" spans="2:5" ht="22.5" x14ac:dyDescent="0.25">
      <c r="B20" s="62" t="s">
        <v>142</v>
      </c>
      <c r="C20" s="60">
        <v>10</v>
      </c>
      <c r="D20" s="39">
        <v>100246</v>
      </c>
      <c r="E20" s="40">
        <v>10382</v>
      </c>
    </row>
    <row r="21" spans="2:5" x14ac:dyDescent="0.25">
      <c r="B21" s="62" t="s">
        <v>6</v>
      </c>
      <c r="C21" s="60">
        <v>14</v>
      </c>
      <c r="D21" s="39">
        <v>-91863</v>
      </c>
      <c r="E21" s="40">
        <v>-69805</v>
      </c>
    </row>
    <row r="22" spans="2:5" x14ac:dyDescent="0.25">
      <c r="B22" s="62" t="s">
        <v>106</v>
      </c>
      <c r="C22" s="60">
        <v>4</v>
      </c>
      <c r="D22" s="61" t="s">
        <v>127</v>
      </c>
      <c r="E22" s="40">
        <v>-16965</v>
      </c>
    </row>
    <row r="23" spans="2:5" x14ac:dyDescent="0.25">
      <c r="B23" s="62" t="s">
        <v>107</v>
      </c>
      <c r="C23" s="60">
        <v>14</v>
      </c>
      <c r="D23" s="39">
        <v>227621</v>
      </c>
      <c r="E23" s="40">
        <v>185203</v>
      </c>
    </row>
    <row r="24" spans="2:5" x14ac:dyDescent="0.25">
      <c r="B24" s="62" t="s">
        <v>108</v>
      </c>
      <c r="C24" s="60">
        <v>4</v>
      </c>
      <c r="D24" s="61" t="s">
        <v>127</v>
      </c>
      <c r="E24" s="40">
        <v>31638</v>
      </c>
    </row>
    <row r="25" spans="2:5" x14ac:dyDescent="0.25">
      <c r="B25" s="62" t="s">
        <v>155</v>
      </c>
      <c r="C25" s="60"/>
      <c r="D25" s="61" t="s">
        <v>127</v>
      </c>
      <c r="E25" s="40">
        <v>2823</v>
      </c>
    </row>
    <row r="26" spans="2:5" x14ac:dyDescent="0.25">
      <c r="B26" s="62" t="s">
        <v>160</v>
      </c>
      <c r="C26" s="60"/>
      <c r="D26" s="61" t="s">
        <v>127</v>
      </c>
      <c r="E26" s="40">
        <v>-19835</v>
      </c>
    </row>
    <row r="27" spans="2:5" ht="22.5" x14ac:dyDescent="0.25">
      <c r="B27" s="62" t="s">
        <v>88</v>
      </c>
      <c r="C27" s="60">
        <v>8</v>
      </c>
      <c r="D27" s="39">
        <v>-778508</v>
      </c>
      <c r="E27" s="40">
        <v>-464319</v>
      </c>
    </row>
    <row r="28" spans="2:5" ht="22.5" x14ac:dyDescent="0.25">
      <c r="B28" s="62" t="s">
        <v>109</v>
      </c>
      <c r="C28" s="60">
        <v>4</v>
      </c>
      <c r="D28" s="61" t="s">
        <v>127</v>
      </c>
      <c r="E28" s="40">
        <v>-238508</v>
      </c>
    </row>
    <row r="29" spans="2:5" x14ac:dyDescent="0.25">
      <c r="B29" s="62" t="s">
        <v>60</v>
      </c>
      <c r="C29" s="60"/>
      <c r="D29" s="39">
        <v>63937</v>
      </c>
      <c r="E29" s="40">
        <v>-16332</v>
      </c>
    </row>
    <row r="30" spans="2:5" x14ac:dyDescent="0.25">
      <c r="B30" s="62" t="s">
        <v>161</v>
      </c>
      <c r="C30" s="60"/>
      <c r="D30" s="39">
        <v>8396</v>
      </c>
      <c r="E30" s="40">
        <v>5432</v>
      </c>
    </row>
    <row r="31" spans="2:5" ht="22.5" x14ac:dyDescent="0.25">
      <c r="B31" s="62" t="s">
        <v>189</v>
      </c>
      <c r="C31" s="60"/>
      <c r="D31" s="39">
        <v>10705</v>
      </c>
      <c r="E31" s="40">
        <v>1760</v>
      </c>
    </row>
    <row r="32" spans="2:5" ht="33.75" x14ac:dyDescent="0.25">
      <c r="B32" s="62" t="s">
        <v>143</v>
      </c>
      <c r="C32" s="60"/>
      <c r="D32" s="39">
        <v>1387</v>
      </c>
      <c r="E32" s="40">
        <v>-3420</v>
      </c>
    </row>
    <row r="33" spans="2:7" ht="15.75" thickBot="1" x14ac:dyDescent="0.3">
      <c r="B33" s="44" t="s">
        <v>110</v>
      </c>
      <c r="C33" s="45"/>
      <c r="D33" s="46">
        <v>7984</v>
      </c>
      <c r="E33" s="47">
        <v>5850</v>
      </c>
      <c r="G33" s="11"/>
    </row>
    <row r="34" spans="2:7" ht="22.5" x14ac:dyDescent="0.25">
      <c r="B34" s="61" t="s">
        <v>111</v>
      </c>
      <c r="C34" s="63"/>
      <c r="D34" s="39">
        <v>1389801</v>
      </c>
      <c r="E34" s="40">
        <v>1178980</v>
      </c>
      <c r="F34" s="11">
        <f>SUM(D13:D33)-D34</f>
        <v>0</v>
      </c>
      <c r="G34" s="11">
        <f>SUM(E13:E33)-E34</f>
        <v>0</v>
      </c>
    </row>
    <row r="35" spans="2:7" x14ac:dyDescent="0.25">
      <c r="B35" s="61" t="s">
        <v>1</v>
      </c>
      <c r="C35" s="63"/>
      <c r="D35" s="61"/>
      <c r="E35" s="62"/>
    </row>
    <row r="36" spans="2:7" x14ac:dyDescent="0.25">
      <c r="B36" s="62" t="s">
        <v>112</v>
      </c>
      <c r="C36" s="60"/>
      <c r="D36" s="39">
        <v>7484</v>
      </c>
      <c r="E36" s="40">
        <v>56955</v>
      </c>
    </row>
    <row r="37" spans="2:7" x14ac:dyDescent="0.25">
      <c r="B37" s="62" t="s">
        <v>113</v>
      </c>
      <c r="C37" s="60"/>
      <c r="D37" s="39">
        <v>-104690</v>
      </c>
      <c r="E37" s="40">
        <v>-90457</v>
      </c>
    </row>
    <row r="38" spans="2:7" ht="22.5" x14ac:dyDescent="0.25">
      <c r="B38" s="62" t="s">
        <v>114</v>
      </c>
      <c r="C38" s="60"/>
      <c r="D38" s="39">
        <v>-103647</v>
      </c>
      <c r="E38" s="40">
        <v>-69109</v>
      </c>
    </row>
    <row r="39" spans="2:7" ht="22.5" x14ac:dyDescent="0.25">
      <c r="B39" s="62" t="s">
        <v>115</v>
      </c>
      <c r="C39" s="60"/>
      <c r="D39" s="39">
        <v>18365</v>
      </c>
      <c r="E39" s="40">
        <v>-324479</v>
      </c>
    </row>
    <row r="40" spans="2:7" ht="15.75" thickBot="1" x14ac:dyDescent="0.3">
      <c r="B40" s="44" t="s">
        <v>116</v>
      </c>
      <c r="C40" s="45"/>
      <c r="D40" s="46">
        <v>14915</v>
      </c>
      <c r="E40" s="47">
        <v>-8137</v>
      </c>
      <c r="G40" s="11"/>
    </row>
    <row r="41" spans="2:7" ht="22.5" x14ac:dyDescent="0.25">
      <c r="B41" s="61" t="s">
        <v>117</v>
      </c>
      <c r="C41" s="60"/>
      <c r="D41" s="39">
        <v>1222228</v>
      </c>
      <c r="E41" s="40">
        <v>743753</v>
      </c>
      <c r="F41" s="11">
        <f>SUM(D34:D40)-D41</f>
        <v>0</v>
      </c>
      <c r="G41" s="11">
        <f>SUM(E34:E40)-E41</f>
        <v>0</v>
      </c>
    </row>
    <row r="42" spans="2:7" x14ac:dyDescent="0.25">
      <c r="B42" s="62" t="s">
        <v>1</v>
      </c>
      <c r="C42" s="60"/>
      <c r="D42" s="61"/>
      <c r="E42" s="62"/>
    </row>
    <row r="43" spans="2:7" ht="22.5" x14ac:dyDescent="0.25">
      <c r="B43" s="62" t="s">
        <v>118</v>
      </c>
      <c r="C43" s="60">
        <v>18</v>
      </c>
      <c r="D43" s="39">
        <v>250381</v>
      </c>
      <c r="E43" s="40">
        <v>156793</v>
      </c>
    </row>
    <row r="44" spans="2:7" x14ac:dyDescent="0.25">
      <c r="B44" s="62" t="s">
        <v>90</v>
      </c>
      <c r="C44" s="60"/>
      <c r="D44" s="39">
        <v>-84166</v>
      </c>
      <c r="E44" s="40">
        <v>-51257</v>
      </c>
    </row>
    <row r="45" spans="2:7" x14ac:dyDescent="0.25">
      <c r="B45" s="62" t="s">
        <v>91</v>
      </c>
      <c r="C45" s="60"/>
      <c r="D45" s="39">
        <v>33550</v>
      </c>
      <c r="E45" s="40">
        <v>29758</v>
      </c>
    </row>
    <row r="46" spans="2:7" ht="15.75" thickBot="1" x14ac:dyDescent="0.3">
      <c r="B46" s="44" t="s">
        <v>92</v>
      </c>
      <c r="C46" s="45" t="s">
        <v>190</v>
      </c>
      <c r="D46" s="46">
        <v>-132154</v>
      </c>
      <c r="E46" s="47">
        <v>-163238</v>
      </c>
    </row>
    <row r="47" spans="2:7" ht="23.25" thickBot="1" x14ac:dyDescent="0.3">
      <c r="B47" s="48" t="s">
        <v>119</v>
      </c>
      <c r="C47" s="45"/>
      <c r="D47" s="46">
        <v>1289839</v>
      </c>
      <c r="E47" s="47">
        <v>715809</v>
      </c>
      <c r="F47" s="11">
        <f>SUM(D41:D46)-D47</f>
        <v>0</v>
      </c>
      <c r="G47" s="11">
        <f>SUM(E41:E46)-E47</f>
        <v>0</v>
      </c>
    </row>
    <row r="52" spans="2:6" x14ac:dyDescent="0.25">
      <c r="B52" s="128"/>
      <c r="C52" s="121"/>
      <c r="D52" s="121" t="s">
        <v>175</v>
      </c>
      <c r="E52" s="121"/>
      <c r="F52" s="73"/>
    </row>
    <row r="53" spans="2:6" ht="15.75" customHeight="1" thickBot="1" x14ac:dyDescent="0.3">
      <c r="B53" s="128"/>
      <c r="C53" s="121"/>
      <c r="D53" s="122" t="s">
        <v>174</v>
      </c>
      <c r="E53" s="122"/>
      <c r="F53" s="73"/>
    </row>
    <row r="54" spans="2:6" x14ac:dyDescent="0.25">
      <c r="B54" s="129" t="s">
        <v>2</v>
      </c>
      <c r="C54" s="121" t="s">
        <v>144</v>
      </c>
      <c r="D54" s="33" t="s">
        <v>125</v>
      </c>
      <c r="E54" s="34" t="s">
        <v>69</v>
      </c>
      <c r="F54" s="73"/>
    </row>
    <row r="55" spans="2:6" x14ac:dyDescent="0.25">
      <c r="B55" s="129"/>
      <c r="C55" s="121"/>
      <c r="D55" s="33" t="s">
        <v>4</v>
      </c>
      <c r="E55" s="34" t="s">
        <v>4</v>
      </c>
      <c r="F55" s="73"/>
    </row>
    <row r="56" spans="2:6" ht="15.75" thickBot="1" x14ac:dyDescent="0.3">
      <c r="B56" s="130"/>
      <c r="C56" s="122"/>
      <c r="D56" s="16"/>
      <c r="E56" s="35" t="s">
        <v>126</v>
      </c>
      <c r="F56" s="73"/>
    </row>
    <row r="57" spans="2:6" x14ac:dyDescent="0.25">
      <c r="B57" s="61" t="s">
        <v>1</v>
      </c>
      <c r="C57" s="60"/>
      <c r="D57" s="61"/>
      <c r="E57" s="62"/>
    </row>
    <row r="58" spans="2:6" x14ac:dyDescent="0.25">
      <c r="B58" s="61" t="s">
        <v>61</v>
      </c>
      <c r="C58" s="60"/>
      <c r="D58" s="61"/>
      <c r="E58" s="62"/>
    </row>
    <row r="59" spans="2:6" x14ac:dyDescent="0.25">
      <c r="B59" s="62" t="s">
        <v>93</v>
      </c>
      <c r="C59" s="60"/>
      <c r="D59" s="39">
        <v>-961876</v>
      </c>
      <c r="E59" s="40">
        <v>-706662</v>
      </c>
    </row>
    <row r="60" spans="2:6" x14ac:dyDescent="0.25">
      <c r="B60" s="62" t="s">
        <v>94</v>
      </c>
      <c r="C60" s="60"/>
      <c r="D60" s="39">
        <v>908555</v>
      </c>
      <c r="E60" s="40">
        <v>402691</v>
      </c>
    </row>
    <row r="61" spans="2:6" x14ac:dyDescent="0.25">
      <c r="B61" s="62" t="s">
        <v>191</v>
      </c>
      <c r="C61" s="60">
        <v>5</v>
      </c>
      <c r="D61" s="39">
        <v>-1022663</v>
      </c>
      <c r="E61" s="62" t="s">
        <v>127</v>
      </c>
    </row>
    <row r="62" spans="2:6" ht="22.5" x14ac:dyDescent="0.25">
      <c r="B62" s="62" t="s">
        <v>120</v>
      </c>
      <c r="C62" s="60"/>
      <c r="D62" s="39">
        <v>-288429</v>
      </c>
      <c r="E62" s="40">
        <v>-291081</v>
      </c>
    </row>
    <row r="63" spans="2:6" ht="33.75" x14ac:dyDescent="0.25">
      <c r="B63" s="62" t="s">
        <v>121</v>
      </c>
      <c r="C63" s="60"/>
      <c r="D63" s="39">
        <v>1816</v>
      </c>
      <c r="E63" s="40">
        <v>69776</v>
      </c>
    </row>
    <row r="64" spans="2:6" ht="22.5" x14ac:dyDescent="0.25">
      <c r="B64" s="62" t="s">
        <v>74</v>
      </c>
      <c r="C64" s="60">
        <v>18</v>
      </c>
      <c r="D64" s="61">
        <v>-67</v>
      </c>
      <c r="E64" s="40">
        <v>-1926</v>
      </c>
    </row>
    <row r="65" spans="2:7" ht="22.5" x14ac:dyDescent="0.25">
      <c r="B65" s="113" t="s">
        <v>162</v>
      </c>
      <c r="C65" s="63"/>
      <c r="D65" s="61" t="s">
        <v>127</v>
      </c>
      <c r="E65" s="62">
        <v>378</v>
      </c>
    </row>
    <row r="66" spans="2:7" ht="22.5" x14ac:dyDescent="0.25">
      <c r="B66" s="62" t="s">
        <v>192</v>
      </c>
      <c r="C66" s="63"/>
      <c r="D66" s="61" t="s">
        <v>127</v>
      </c>
      <c r="E66" s="40">
        <v>5115</v>
      </c>
      <c r="G66" s="11"/>
    </row>
    <row r="67" spans="2:7" x14ac:dyDescent="0.25">
      <c r="B67" s="114" t="s">
        <v>95</v>
      </c>
      <c r="C67" s="60"/>
      <c r="D67" s="39">
        <v>-39402</v>
      </c>
      <c r="E67" s="40">
        <v>-30962</v>
      </c>
    </row>
    <row r="68" spans="2:7" x14ac:dyDescent="0.25">
      <c r="B68" s="114" t="s">
        <v>163</v>
      </c>
      <c r="C68" s="63"/>
      <c r="D68" s="39">
        <v>12958</v>
      </c>
      <c r="E68" s="40">
        <v>12282</v>
      </c>
      <c r="G68" s="11"/>
    </row>
    <row r="69" spans="2:7" x14ac:dyDescent="0.25">
      <c r="B69" s="114" t="s">
        <v>193</v>
      </c>
      <c r="C69" s="60"/>
      <c r="D69" s="39">
        <v>-7000</v>
      </c>
      <c r="E69" s="62" t="s">
        <v>127</v>
      </c>
    </row>
    <row r="70" spans="2:7" ht="15.75" thickBot="1" x14ac:dyDescent="0.3">
      <c r="B70" s="114" t="s">
        <v>78</v>
      </c>
      <c r="C70" s="60"/>
      <c r="D70" s="61">
        <v>-749</v>
      </c>
      <c r="E70" s="62">
        <v>-57</v>
      </c>
    </row>
    <row r="71" spans="2:7" ht="23.25" thickBot="1" x14ac:dyDescent="0.3">
      <c r="B71" s="41" t="s">
        <v>122</v>
      </c>
      <c r="C71" s="53"/>
      <c r="D71" s="42">
        <v>-1396857</v>
      </c>
      <c r="E71" s="43">
        <v>-540446</v>
      </c>
      <c r="F71" s="11">
        <f>SUM(D59:D70)-D71</f>
        <v>0</v>
      </c>
      <c r="G71" s="11">
        <f t="shared" ref="G71" si="0">SUM(E59:E70)-E71</f>
        <v>0</v>
      </c>
    </row>
    <row r="72" spans="2:7" x14ac:dyDescent="0.25">
      <c r="B72" s="61" t="s">
        <v>1</v>
      </c>
      <c r="C72" s="60"/>
      <c r="D72" s="61"/>
      <c r="E72" s="62"/>
    </row>
    <row r="73" spans="2:7" x14ac:dyDescent="0.25">
      <c r="B73" s="61" t="s">
        <v>62</v>
      </c>
      <c r="C73" s="60"/>
      <c r="D73" s="61"/>
      <c r="E73" s="62"/>
    </row>
    <row r="74" spans="2:7" x14ac:dyDescent="0.25">
      <c r="B74" s="62" t="s">
        <v>96</v>
      </c>
      <c r="C74" s="60">
        <v>21</v>
      </c>
      <c r="D74" s="39">
        <v>877566</v>
      </c>
      <c r="E74" s="40">
        <v>154264</v>
      </c>
      <c r="G74" s="11"/>
    </row>
    <row r="75" spans="2:7" x14ac:dyDescent="0.25">
      <c r="B75" s="62" t="s">
        <v>63</v>
      </c>
      <c r="C75" s="60">
        <v>21</v>
      </c>
      <c r="D75" s="39">
        <v>-153220</v>
      </c>
      <c r="E75" s="40">
        <v>-236431</v>
      </c>
    </row>
    <row r="76" spans="2:7" x14ac:dyDescent="0.25">
      <c r="B76" s="62" t="s">
        <v>194</v>
      </c>
      <c r="C76" s="60">
        <v>26</v>
      </c>
      <c r="D76" s="39">
        <v>-265833</v>
      </c>
      <c r="E76" s="62">
        <v>-295</v>
      </c>
    </row>
    <row r="77" spans="2:7" ht="22.5" x14ac:dyDescent="0.25">
      <c r="B77" s="62" t="s">
        <v>164</v>
      </c>
      <c r="C77" s="60">
        <v>26</v>
      </c>
      <c r="D77" s="39">
        <v>-199997</v>
      </c>
      <c r="E77" s="40">
        <v>-49999</v>
      </c>
    </row>
    <row r="78" spans="2:7" x14ac:dyDescent="0.25">
      <c r="B78" s="62" t="s">
        <v>123</v>
      </c>
      <c r="C78" s="60"/>
      <c r="D78" s="39">
        <v>-1020</v>
      </c>
      <c r="E78" s="40">
        <v>-5779</v>
      </c>
      <c r="G78" s="11"/>
    </row>
    <row r="79" spans="2:7" x14ac:dyDescent="0.25">
      <c r="B79" s="62" t="s">
        <v>165</v>
      </c>
      <c r="C79" s="60">
        <v>21</v>
      </c>
      <c r="D79" s="61" t="s">
        <v>127</v>
      </c>
      <c r="E79" s="40">
        <v>-32799</v>
      </c>
    </row>
    <row r="80" spans="2:7" ht="15.75" thickBot="1" x14ac:dyDescent="0.3">
      <c r="B80" s="62" t="s">
        <v>102</v>
      </c>
      <c r="C80" s="60">
        <v>22</v>
      </c>
      <c r="D80" s="39">
        <v>-16075</v>
      </c>
      <c r="E80" s="40">
        <v>-40758</v>
      </c>
    </row>
    <row r="81" spans="2:7" ht="23.25" thickBot="1" x14ac:dyDescent="0.3">
      <c r="B81" s="41" t="s">
        <v>195</v>
      </c>
      <c r="C81" s="53"/>
      <c r="D81" s="42">
        <v>241421</v>
      </c>
      <c r="E81" s="43">
        <v>-211797</v>
      </c>
      <c r="F81" s="11">
        <f>SUM(D74:D80)-D81</f>
        <v>0</v>
      </c>
      <c r="G81" s="11">
        <f>SUM(E74:E80)-E81</f>
        <v>0</v>
      </c>
    </row>
    <row r="82" spans="2:7" x14ac:dyDescent="0.25">
      <c r="B82" s="62" t="s">
        <v>1</v>
      </c>
      <c r="C82" s="63"/>
      <c r="D82" s="61"/>
      <c r="E82" s="62"/>
      <c r="G82" s="11"/>
    </row>
    <row r="83" spans="2:7" ht="22.5" x14ac:dyDescent="0.25">
      <c r="B83" s="62" t="s">
        <v>97</v>
      </c>
      <c r="C83" s="63"/>
      <c r="D83" s="39">
        <v>98669</v>
      </c>
      <c r="E83" s="40">
        <v>8151</v>
      </c>
    </row>
    <row r="84" spans="2:7" ht="15.75" thickBot="1" x14ac:dyDescent="0.3">
      <c r="B84" s="44" t="s">
        <v>75</v>
      </c>
      <c r="C84" s="64"/>
      <c r="D84" s="48">
        <v>111</v>
      </c>
      <c r="E84" s="44">
        <v>-33</v>
      </c>
    </row>
    <row r="85" spans="2:7" ht="23.25" thickBot="1" x14ac:dyDescent="0.3">
      <c r="B85" s="48" t="s">
        <v>145</v>
      </c>
      <c r="C85" s="64"/>
      <c r="D85" s="46">
        <v>233183</v>
      </c>
      <c r="E85" s="47">
        <v>-28316</v>
      </c>
      <c r="F85" s="11">
        <f>SUM(D81:D84,D71,D47)-D85</f>
        <v>0</v>
      </c>
      <c r="G85" s="11">
        <f>SUM(E81:E84,E71,E47)-E85</f>
        <v>0</v>
      </c>
    </row>
    <row r="86" spans="2:7" x14ac:dyDescent="0.25">
      <c r="B86" s="61" t="s">
        <v>1</v>
      </c>
      <c r="C86" s="63"/>
      <c r="D86" s="61"/>
      <c r="E86" s="62"/>
    </row>
    <row r="87" spans="2:7" ht="15.75" thickBot="1" x14ac:dyDescent="0.3">
      <c r="B87" s="44" t="s">
        <v>98</v>
      </c>
      <c r="C87" s="64"/>
      <c r="D87" s="46">
        <v>1140550</v>
      </c>
      <c r="E87" s="47">
        <v>1263133</v>
      </c>
    </row>
    <row r="88" spans="2:7" ht="15.75" thickBot="1" x14ac:dyDescent="0.3">
      <c r="B88" s="49" t="s">
        <v>99</v>
      </c>
      <c r="C88" s="115"/>
      <c r="D88" s="51">
        <v>1373733</v>
      </c>
      <c r="E88" s="52">
        <v>1234817</v>
      </c>
      <c r="F88" s="11">
        <f>SUM(D85:D87)-D88</f>
        <v>0</v>
      </c>
      <c r="G88" s="11">
        <f>SUM(E85:E87)-E88</f>
        <v>0</v>
      </c>
    </row>
    <row r="89" spans="2:7" ht="15.75" thickTop="1" x14ac:dyDescent="0.25">
      <c r="B89" s="69"/>
      <c r="C89" s="69"/>
      <c r="D89" s="69"/>
      <c r="E89" s="72"/>
    </row>
    <row r="90" spans="2:7" x14ac:dyDescent="0.25">
      <c r="B90" s="69"/>
      <c r="C90" s="69"/>
      <c r="D90" s="69"/>
      <c r="E90" s="72"/>
    </row>
    <row r="94" spans="2:7" ht="24.75" x14ac:dyDescent="0.25">
      <c r="B94" s="69" t="s">
        <v>170</v>
      </c>
      <c r="C94" s="69"/>
      <c r="D94" s="69"/>
      <c r="E94" s="72" t="s">
        <v>171</v>
      </c>
    </row>
    <row r="95" spans="2:7" x14ac:dyDescent="0.25">
      <c r="B95" s="69"/>
      <c r="C95" s="69"/>
      <c r="D95" s="69"/>
      <c r="E95" s="72"/>
    </row>
    <row r="96" spans="2:7" x14ac:dyDescent="0.25">
      <c r="B96" s="69" t="s">
        <v>172</v>
      </c>
      <c r="C96" s="69"/>
      <c r="D96" s="69"/>
      <c r="E96" s="72" t="s">
        <v>173</v>
      </c>
    </row>
  </sheetData>
  <mergeCells count="12">
    <mergeCell ref="D5:E5"/>
    <mergeCell ref="B4:B5"/>
    <mergeCell ref="C4:C5"/>
    <mergeCell ref="D4:E4"/>
    <mergeCell ref="B6:B8"/>
    <mergeCell ref="C6:C8"/>
    <mergeCell ref="C52:C53"/>
    <mergeCell ref="D52:E52"/>
    <mergeCell ref="D53:E53"/>
    <mergeCell ref="B54:B56"/>
    <mergeCell ref="C54:C56"/>
    <mergeCell ref="B52:B53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L49"/>
  <sheetViews>
    <sheetView topLeftCell="A22" zoomScale="80" zoomScaleNormal="80" workbookViewId="0">
      <selection activeCell="J44" sqref="J44"/>
    </sheetView>
  </sheetViews>
  <sheetFormatPr defaultRowHeight="15" x14ac:dyDescent="0.25"/>
  <cols>
    <col min="2" max="2" width="53.5703125" customWidth="1"/>
    <col min="3" max="10" width="14.42578125" customWidth="1"/>
    <col min="11" max="12" width="11.28515625" style="11" bestFit="1" customWidth="1"/>
  </cols>
  <sheetData>
    <row r="1" spans="2:12" ht="15.75" x14ac:dyDescent="0.25">
      <c r="B1" s="28" t="s">
        <v>169</v>
      </c>
    </row>
    <row r="2" spans="2:12" x14ac:dyDescent="0.25">
      <c r="B2" s="26" t="s">
        <v>149</v>
      </c>
    </row>
    <row r="7" spans="2:12" ht="15.75" customHeight="1" thickBot="1" x14ac:dyDescent="0.3">
      <c r="B7" s="58"/>
      <c r="C7" s="132" t="s">
        <v>64</v>
      </c>
      <c r="D7" s="132"/>
      <c r="E7" s="132"/>
      <c r="F7" s="132"/>
      <c r="G7" s="132"/>
      <c r="H7" s="132"/>
      <c r="I7" s="59"/>
      <c r="J7" s="59"/>
    </row>
    <row r="8" spans="2:12" ht="48.75" thickBot="1" x14ac:dyDescent="0.3">
      <c r="B8" s="66" t="s">
        <v>2</v>
      </c>
      <c r="C8" s="27" t="s">
        <v>46</v>
      </c>
      <c r="D8" s="27" t="s">
        <v>65</v>
      </c>
      <c r="E8" s="27" t="s">
        <v>166</v>
      </c>
      <c r="F8" s="27" t="s">
        <v>83</v>
      </c>
      <c r="G8" s="27" t="s">
        <v>66</v>
      </c>
      <c r="H8" s="27" t="s">
        <v>67</v>
      </c>
      <c r="I8" s="3" t="s">
        <v>146</v>
      </c>
      <c r="J8" s="3" t="s">
        <v>67</v>
      </c>
    </row>
    <row r="9" spans="2:12" x14ac:dyDescent="0.25">
      <c r="B9" s="58" t="s">
        <v>1</v>
      </c>
      <c r="C9" s="9"/>
      <c r="D9" s="9"/>
      <c r="E9" s="9"/>
      <c r="F9" s="9"/>
      <c r="G9" s="9"/>
      <c r="H9" s="9"/>
      <c r="I9" s="9"/>
      <c r="J9" s="9"/>
    </row>
    <row r="10" spans="2:12" ht="15.75" thickBot="1" x14ac:dyDescent="0.3">
      <c r="B10" s="7" t="s">
        <v>196</v>
      </c>
      <c r="C10" s="24">
        <v>916541</v>
      </c>
      <c r="D10" s="24">
        <v>8981</v>
      </c>
      <c r="E10" s="7">
        <v>58</v>
      </c>
      <c r="F10" s="24">
        <v>3978166</v>
      </c>
      <c r="G10" s="24">
        <v>5736139</v>
      </c>
      <c r="H10" s="24">
        <v>10639885</v>
      </c>
      <c r="I10" s="24">
        <v>-71641</v>
      </c>
      <c r="J10" s="24">
        <v>10568244</v>
      </c>
      <c r="K10" s="11">
        <f>SUM(C10:G10)-H10</f>
        <v>0</v>
      </c>
      <c r="L10" s="11">
        <f>SUM(H10:I10)-J10</f>
        <v>0</v>
      </c>
    </row>
    <row r="11" spans="2:12" x14ac:dyDescent="0.25">
      <c r="B11" s="8" t="s">
        <v>197</v>
      </c>
      <c r="C11" s="8"/>
      <c r="D11" s="8"/>
      <c r="E11" s="8"/>
      <c r="F11" s="8"/>
      <c r="G11" s="17">
        <v>1007651</v>
      </c>
      <c r="H11" s="17">
        <v>1007651</v>
      </c>
      <c r="I11" s="17">
        <v>-4853</v>
      </c>
      <c r="J11" s="17">
        <v>1002798</v>
      </c>
      <c r="K11" s="11">
        <f t="shared" ref="K11:K19" si="0">SUM(C11:G11)-H11</f>
        <v>0</v>
      </c>
      <c r="L11" s="11">
        <f t="shared" ref="L11:L19" si="1">SUM(H11:I11)-J11</f>
        <v>0</v>
      </c>
    </row>
    <row r="12" spans="2:12" ht="15.75" thickBot="1" x14ac:dyDescent="0.3">
      <c r="B12" s="32" t="s">
        <v>198</v>
      </c>
      <c r="C12" s="32"/>
      <c r="D12" s="32"/>
      <c r="E12" s="32">
        <v>-953</v>
      </c>
      <c r="F12" s="21">
        <v>69793</v>
      </c>
      <c r="G12" s="32">
        <v>118</v>
      </c>
      <c r="H12" s="21">
        <v>68958</v>
      </c>
      <c r="I12" s="32">
        <v>185</v>
      </c>
      <c r="J12" s="21">
        <v>69143</v>
      </c>
      <c r="K12" s="11">
        <f t="shared" si="0"/>
        <v>0</v>
      </c>
      <c r="L12" s="11">
        <f t="shared" si="1"/>
        <v>0</v>
      </c>
    </row>
    <row r="13" spans="2:12" ht="15.75" thickBot="1" x14ac:dyDescent="0.3">
      <c r="B13" s="7" t="s">
        <v>199</v>
      </c>
      <c r="C13" s="7"/>
      <c r="D13" s="7"/>
      <c r="E13" s="7">
        <v>-953</v>
      </c>
      <c r="F13" s="24">
        <v>69793</v>
      </c>
      <c r="G13" s="24">
        <v>1007769</v>
      </c>
      <c r="H13" s="24">
        <v>1076609</v>
      </c>
      <c r="I13" s="24">
        <v>-4668</v>
      </c>
      <c r="J13" s="24">
        <v>1071941</v>
      </c>
      <c r="K13" s="11">
        <f t="shared" si="0"/>
        <v>0</v>
      </c>
      <c r="L13" s="11">
        <f t="shared" si="1"/>
        <v>0</v>
      </c>
    </row>
    <row r="14" spans="2:12" x14ac:dyDescent="0.25">
      <c r="B14" s="9" t="s">
        <v>1</v>
      </c>
      <c r="C14" s="8"/>
      <c r="D14" s="8"/>
      <c r="E14" s="8"/>
      <c r="F14" s="8"/>
      <c r="G14" s="8"/>
      <c r="H14" s="8"/>
      <c r="I14" s="8"/>
      <c r="J14" s="8"/>
      <c r="K14" s="11">
        <f t="shared" si="0"/>
        <v>0</v>
      </c>
      <c r="L14" s="11">
        <f t="shared" si="1"/>
        <v>0</v>
      </c>
    </row>
    <row r="15" spans="2:12" x14ac:dyDescent="0.25">
      <c r="B15" s="8" t="s">
        <v>167</v>
      </c>
      <c r="C15" s="8"/>
      <c r="D15" s="8"/>
      <c r="E15" s="8"/>
      <c r="F15" s="8"/>
      <c r="G15" s="17">
        <v>-49999</v>
      </c>
      <c r="H15" s="17">
        <v>-49999</v>
      </c>
      <c r="I15" s="17">
        <v>-6188</v>
      </c>
      <c r="J15" s="17">
        <v>-56187</v>
      </c>
      <c r="K15" s="11">
        <f t="shared" si="0"/>
        <v>0</v>
      </c>
      <c r="L15" s="11">
        <f t="shared" si="1"/>
        <v>0</v>
      </c>
    </row>
    <row r="16" spans="2:12" x14ac:dyDescent="0.25">
      <c r="B16" s="8" t="s">
        <v>200</v>
      </c>
      <c r="C16" s="8"/>
      <c r="D16" s="8"/>
      <c r="E16" s="8"/>
      <c r="F16" s="8"/>
      <c r="G16" s="8">
        <v>293</v>
      </c>
      <c r="H16" s="8">
        <v>293</v>
      </c>
      <c r="I16" s="8"/>
      <c r="J16" s="8">
        <v>293</v>
      </c>
      <c r="K16" s="11">
        <f t="shared" si="0"/>
        <v>0</v>
      </c>
      <c r="L16" s="11">
        <f t="shared" si="1"/>
        <v>0</v>
      </c>
    </row>
    <row r="17" spans="2:12" x14ac:dyDescent="0.25">
      <c r="B17" s="8" t="s">
        <v>68</v>
      </c>
      <c r="C17" s="8"/>
      <c r="D17" s="8"/>
      <c r="E17" s="8"/>
      <c r="F17" s="8"/>
      <c r="G17" s="17">
        <v>-3524</v>
      </c>
      <c r="H17" s="17">
        <v>-3524</v>
      </c>
      <c r="I17" s="8"/>
      <c r="J17" s="17">
        <v>-3524</v>
      </c>
      <c r="K17" s="11">
        <f t="shared" si="0"/>
        <v>0</v>
      </c>
      <c r="L17" s="11">
        <f t="shared" si="1"/>
        <v>0</v>
      </c>
    </row>
    <row r="18" spans="2:12" ht="15.75" thickBot="1" x14ac:dyDescent="0.3">
      <c r="B18" s="32" t="s">
        <v>168</v>
      </c>
      <c r="C18" s="32"/>
      <c r="D18" s="32"/>
      <c r="E18" s="32"/>
      <c r="F18" s="32"/>
      <c r="G18" s="32"/>
      <c r="H18" s="32"/>
      <c r="I18" s="21">
        <v>4967</v>
      </c>
      <c r="J18" s="21">
        <v>4967</v>
      </c>
      <c r="K18" s="11">
        <f t="shared" si="0"/>
        <v>0</v>
      </c>
      <c r="L18" s="11">
        <f t="shared" si="1"/>
        <v>0</v>
      </c>
    </row>
    <row r="19" spans="2:12" ht="15.75" thickBot="1" x14ac:dyDescent="0.3">
      <c r="B19" s="6" t="s">
        <v>201</v>
      </c>
      <c r="C19" s="25">
        <v>916541</v>
      </c>
      <c r="D19" s="25">
        <v>8981</v>
      </c>
      <c r="E19" s="6">
        <v>-895</v>
      </c>
      <c r="F19" s="25">
        <v>4047959</v>
      </c>
      <c r="G19" s="25">
        <v>6690678</v>
      </c>
      <c r="H19" s="25">
        <v>11663264</v>
      </c>
      <c r="I19" s="25">
        <v>-77530</v>
      </c>
      <c r="J19" s="25">
        <v>11585734</v>
      </c>
      <c r="K19" s="11">
        <f t="shared" si="0"/>
        <v>0</v>
      </c>
      <c r="L19" s="11">
        <f t="shared" si="1"/>
        <v>0</v>
      </c>
    </row>
    <row r="20" spans="2:12" ht="15.75" thickTop="1" x14ac:dyDescent="0.25">
      <c r="C20" s="10">
        <f>SUM(C11:C12)-C13</f>
        <v>0</v>
      </c>
      <c r="D20" s="10">
        <f t="shared" ref="D20:J20" si="2">SUM(D11:D12)-D13</f>
        <v>0</v>
      </c>
      <c r="E20" s="10">
        <f t="shared" si="2"/>
        <v>0</v>
      </c>
      <c r="F20" s="10">
        <f t="shared" si="2"/>
        <v>0</v>
      </c>
      <c r="G20" s="10">
        <f t="shared" si="2"/>
        <v>0</v>
      </c>
      <c r="H20" s="10">
        <f t="shared" si="2"/>
        <v>0</v>
      </c>
      <c r="I20" s="10">
        <f t="shared" si="2"/>
        <v>0</v>
      </c>
      <c r="J20" s="10">
        <f t="shared" si="2"/>
        <v>0</v>
      </c>
    </row>
    <row r="21" spans="2:12" x14ac:dyDescent="0.25">
      <c r="C21" s="10">
        <f>SUM(C10,C13,C15:C18)-C19</f>
        <v>0</v>
      </c>
      <c r="D21" s="10">
        <f t="shared" ref="D21:J21" si="3">SUM(D10,D13,D15:D18)-D19</f>
        <v>0</v>
      </c>
      <c r="E21" s="10">
        <f t="shared" si="3"/>
        <v>0</v>
      </c>
      <c r="F21" s="10">
        <f t="shared" si="3"/>
        <v>0</v>
      </c>
      <c r="G21" s="10">
        <f t="shared" si="3"/>
        <v>0</v>
      </c>
      <c r="H21" s="10">
        <f t="shared" si="3"/>
        <v>0</v>
      </c>
      <c r="I21" s="10">
        <f t="shared" si="3"/>
        <v>0</v>
      </c>
      <c r="J21" s="10">
        <f t="shared" si="3"/>
        <v>0</v>
      </c>
    </row>
    <row r="22" spans="2:12" x14ac:dyDescent="0.25">
      <c r="C22" s="10"/>
      <c r="D22" s="10"/>
      <c r="E22" s="10"/>
      <c r="F22" s="10"/>
      <c r="G22" s="10"/>
      <c r="H22" s="10"/>
      <c r="I22" s="10"/>
      <c r="J22" s="10"/>
    </row>
    <row r="24" spans="2:12" ht="15.75" customHeight="1" thickBot="1" x14ac:dyDescent="0.3">
      <c r="B24" s="58"/>
      <c r="C24" s="132" t="s">
        <v>64</v>
      </c>
      <c r="D24" s="132"/>
      <c r="E24" s="132"/>
      <c r="F24" s="132"/>
      <c r="G24" s="132"/>
      <c r="H24" s="132"/>
      <c r="I24" s="59"/>
      <c r="J24" s="59"/>
    </row>
    <row r="25" spans="2:12" ht="48.75" thickBot="1" x14ac:dyDescent="0.3">
      <c r="B25" s="66" t="s">
        <v>2</v>
      </c>
      <c r="C25" s="27" t="s">
        <v>46</v>
      </c>
      <c r="D25" s="27" t="s">
        <v>65</v>
      </c>
      <c r="E25" s="27" t="s">
        <v>158</v>
      </c>
      <c r="F25" s="27" t="s">
        <v>83</v>
      </c>
      <c r="G25" s="27" t="s">
        <v>66</v>
      </c>
      <c r="H25" s="27" t="s">
        <v>67</v>
      </c>
      <c r="I25" s="3" t="s">
        <v>146</v>
      </c>
      <c r="J25" s="3" t="s">
        <v>67</v>
      </c>
    </row>
    <row r="26" spans="2:12" x14ac:dyDescent="0.25">
      <c r="B26" s="58" t="s">
        <v>1</v>
      </c>
      <c r="C26" s="9"/>
      <c r="D26" s="9"/>
      <c r="E26" s="9"/>
      <c r="F26" s="9"/>
      <c r="G26" s="9"/>
      <c r="H26" s="9"/>
      <c r="I26" s="9"/>
      <c r="J26" s="9"/>
    </row>
    <row r="27" spans="2:12" ht="15.75" thickBot="1" x14ac:dyDescent="0.3">
      <c r="B27" s="7" t="s">
        <v>202</v>
      </c>
      <c r="C27" s="21">
        <v>916541</v>
      </c>
      <c r="D27" s="21">
        <v>1142</v>
      </c>
      <c r="E27" s="21">
        <v>10113</v>
      </c>
      <c r="F27" s="21">
        <v>3738581</v>
      </c>
      <c r="G27" s="21">
        <v>5417330</v>
      </c>
      <c r="H27" s="21">
        <v>10083707</v>
      </c>
      <c r="I27" s="21">
        <v>-89282</v>
      </c>
      <c r="J27" s="21">
        <v>9994425</v>
      </c>
      <c r="K27" s="11">
        <f>SUM(C27:G27)-H27</f>
        <v>0</v>
      </c>
      <c r="L27" s="11">
        <f>SUM(H27:I27)-J27</f>
        <v>0</v>
      </c>
    </row>
    <row r="28" spans="2:12" x14ac:dyDescent="0.25">
      <c r="B28" s="8"/>
      <c r="C28" s="9"/>
      <c r="D28" s="9"/>
      <c r="E28" s="9"/>
      <c r="F28" s="9"/>
      <c r="G28" s="9"/>
      <c r="H28" s="9"/>
      <c r="I28" s="9"/>
      <c r="J28" s="9"/>
      <c r="K28" s="11">
        <f t="shared" ref="K28:K39" si="4">SUM(C28:G28)-H28</f>
        <v>0</v>
      </c>
      <c r="L28" s="11">
        <f t="shared" ref="L28:L39" si="5">SUM(H28:I28)-J28</f>
        <v>0</v>
      </c>
    </row>
    <row r="29" spans="2:12" x14ac:dyDescent="0.25">
      <c r="B29" s="8" t="s">
        <v>76</v>
      </c>
      <c r="C29" s="9"/>
      <c r="D29" s="9"/>
      <c r="E29" s="9"/>
      <c r="F29" s="9"/>
      <c r="G29" s="22">
        <v>1123314</v>
      </c>
      <c r="H29" s="22">
        <v>1123314</v>
      </c>
      <c r="I29" s="22">
        <v>38712</v>
      </c>
      <c r="J29" s="22">
        <v>1162026</v>
      </c>
      <c r="K29" s="11">
        <f t="shared" si="4"/>
        <v>0</v>
      </c>
      <c r="L29" s="11">
        <f t="shared" si="5"/>
        <v>0</v>
      </c>
    </row>
    <row r="30" spans="2:12" ht="15.75" thickBot="1" x14ac:dyDescent="0.3">
      <c r="B30" s="32" t="s">
        <v>203</v>
      </c>
      <c r="C30" s="7"/>
      <c r="D30" s="7"/>
      <c r="E30" s="24">
        <v>-33548</v>
      </c>
      <c r="F30" s="24">
        <v>671876</v>
      </c>
      <c r="G30" s="24">
        <v>1717</v>
      </c>
      <c r="H30" s="24">
        <v>640045</v>
      </c>
      <c r="I30" s="7">
        <v>688</v>
      </c>
      <c r="J30" s="24">
        <v>640733</v>
      </c>
      <c r="K30" s="11">
        <f t="shared" si="4"/>
        <v>0</v>
      </c>
      <c r="L30" s="11">
        <f t="shared" si="5"/>
        <v>0</v>
      </c>
    </row>
    <row r="31" spans="2:12" ht="15.75" thickBot="1" x14ac:dyDescent="0.3">
      <c r="B31" s="7" t="s">
        <v>204</v>
      </c>
      <c r="C31" s="7"/>
      <c r="D31" s="7"/>
      <c r="E31" s="24">
        <v>-33548</v>
      </c>
      <c r="F31" s="24">
        <v>671876</v>
      </c>
      <c r="G31" s="24">
        <v>1125031</v>
      </c>
      <c r="H31" s="24">
        <v>1763359</v>
      </c>
      <c r="I31" s="24">
        <v>39400</v>
      </c>
      <c r="J31" s="24">
        <v>1802759</v>
      </c>
      <c r="K31" s="11">
        <f t="shared" si="4"/>
        <v>0</v>
      </c>
      <c r="L31" s="11">
        <f t="shared" si="5"/>
        <v>0</v>
      </c>
    </row>
    <row r="32" spans="2:12" x14ac:dyDescent="0.25">
      <c r="B32" s="8" t="s">
        <v>1</v>
      </c>
      <c r="C32" s="9"/>
      <c r="D32" s="9"/>
      <c r="E32" s="9"/>
      <c r="F32" s="9"/>
      <c r="G32" s="9"/>
      <c r="H32" s="9"/>
      <c r="I32" s="9"/>
      <c r="J32" s="9"/>
      <c r="K32" s="11">
        <f t="shared" si="4"/>
        <v>0</v>
      </c>
      <c r="L32" s="11">
        <f t="shared" si="5"/>
        <v>0</v>
      </c>
    </row>
    <row r="33" spans="2:12" x14ac:dyDescent="0.25">
      <c r="B33" s="8" t="s">
        <v>205</v>
      </c>
      <c r="C33" s="9"/>
      <c r="D33" s="9"/>
      <c r="E33" s="9"/>
      <c r="F33" s="9"/>
      <c r="G33" s="22">
        <v>-199997</v>
      </c>
      <c r="H33" s="22">
        <v>-199997</v>
      </c>
      <c r="I33" s="22">
        <v>-2289</v>
      </c>
      <c r="J33" s="22">
        <v>-202286</v>
      </c>
      <c r="K33" s="11">
        <f t="shared" si="4"/>
        <v>0</v>
      </c>
      <c r="L33" s="11">
        <f t="shared" si="5"/>
        <v>0</v>
      </c>
    </row>
    <row r="34" spans="2:12" x14ac:dyDescent="0.25">
      <c r="B34" s="8" t="s">
        <v>206</v>
      </c>
      <c r="C34" s="9"/>
      <c r="D34" s="9"/>
      <c r="E34" s="9"/>
      <c r="F34" s="9"/>
      <c r="G34" s="22">
        <v>-273674</v>
      </c>
      <c r="H34" s="22">
        <v>-273674</v>
      </c>
      <c r="I34" s="9"/>
      <c r="J34" s="22">
        <v>-273674</v>
      </c>
      <c r="K34" s="11">
        <f t="shared" si="4"/>
        <v>0</v>
      </c>
      <c r="L34" s="11">
        <f t="shared" si="5"/>
        <v>0</v>
      </c>
    </row>
    <row r="35" spans="2:12" x14ac:dyDescent="0.25">
      <c r="B35" s="8" t="s">
        <v>207</v>
      </c>
      <c r="C35" s="9"/>
      <c r="D35" s="9"/>
      <c r="E35" s="9"/>
      <c r="F35" s="9"/>
      <c r="G35" s="22">
        <v>-63634</v>
      </c>
      <c r="H35" s="22">
        <v>-63634</v>
      </c>
      <c r="I35" s="9"/>
      <c r="J35" s="22">
        <v>-63634</v>
      </c>
      <c r="K35" s="11">
        <f t="shared" si="4"/>
        <v>0</v>
      </c>
      <c r="L35" s="11">
        <f t="shared" si="5"/>
        <v>0</v>
      </c>
    </row>
    <row r="36" spans="2:12" ht="24" x14ac:dyDescent="0.25">
      <c r="B36" s="8" t="s">
        <v>208</v>
      </c>
      <c r="C36" s="9"/>
      <c r="D36" s="9"/>
      <c r="E36" s="9"/>
      <c r="F36" s="9"/>
      <c r="G36" s="22">
        <v>-1777076</v>
      </c>
      <c r="H36" s="22">
        <v>-1777076</v>
      </c>
      <c r="I36" s="9"/>
      <c r="J36" s="22">
        <v>-1777076</v>
      </c>
      <c r="K36" s="11">
        <f t="shared" si="4"/>
        <v>0</v>
      </c>
      <c r="L36" s="11">
        <f t="shared" si="5"/>
        <v>0</v>
      </c>
    </row>
    <row r="37" spans="2:12" x14ac:dyDescent="0.25">
      <c r="B37" s="8" t="s">
        <v>209</v>
      </c>
      <c r="C37" s="9"/>
      <c r="D37" s="9"/>
      <c r="E37" s="9"/>
      <c r="F37" s="9"/>
      <c r="G37" s="22">
        <v>385997</v>
      </c>
      <c r="H37" s="22">
        <v>385997</v>
      </c>
      <c r="I37" s="9"/>
      <c r="J37" s="22">
        <v>385997</v>
      </c>
      <c r="K37" s="11">
        <f t="shared" si="4"/>
        <v>0</v>
      </c>
      <c r="L37" s="11">
        <f t="shared" si="5"/>
        <v>0</v>
      </c>
    </row>
    <row r="38" spans="2:12" ht="15.75" thickBot="1" x14ac:dyDescent="0.3">
      <c r="B38" s="32" t="s">
        <v>168</v>
      </c>
      <c r="C38" s="7"/>
      <c r="D38" s="7"/>
      <c r="E38" s="7"/>
      <c r="F38" s="7"/>
      <c r="G38" s="7"/>
      <c r="H38" s="7"/>
      <c r="I38" s="7">
        <v>381</v>
      </c>
      <c r="J38" s="7">
        <v>381</v>
      </c>
      <c r="K38" s="11">
        <f t="shared" si="4"/>
        <v>0</v>
      </c>
      <c r="L38" s="11">
        <f t="shared" si="5"/>
        <v>0</v>
      </c>
    </row>
    <row r="39" spans="2:12" ht="15.75" thickBot="1" x14ac:dyDescent="0.3">
      <c r="B39" s="6" t="s">
        <v>210</v>
      </c>
      <c r="C39" s="25">
        <v>916541</v>
      </c>
      <c r="D39" s="25">
        <v>1142</v>
      </c>
      <c r="E39" s="25">
        <v>-23435</v>
      </c>
      <c r="F39" s="25">
        <v>4410457</v>
      </c>
      <c r="G39" s="25">
        <v>4613977</v>
      </c>
      <c r="H39" s="25">
        <v>9918682</v>
      </c>
      <c r="I39" s="25">
        <v>-51790</v>
      </c>
      <c r="J39" s="25">
        <v>9866892</v>
      </c>
      <c r="K39" s="11">
        <f t="shared" si="4"/>
        <v>0</v>
      </c>
      <c r="L39" s="11">
        <f t="shared" si="5"/>
        <v>0</v>
      </c>
    </row>
    <row r="40" spans="2:12" ht="15.75" thickTop="1" x14ac:dyDescent="0.25">
      <c r="C40" s="10">
        <f t="shared" ref="C40:I40" si="6">SUM(C29:C30)-C31</f>
        <v>0</v>
      </c>
      <c r="D40" s="10">
        <f t="shared" si="6"/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>SUM(J29:J30)-J31</f>
        <v>0</v>
      </c>
    </row>
    <row r="41" spans="2:12" x14ac:dyDescent="0.25">
      <c r="C41" s="10">
        <f t="shared" ref="C41:I41" si="7">SUM(C27,C31,C33:C38)-C39</f>
        <v>0</v>
      </c>
      <c r="D41" s="10">
        <f t="shared" si="7"/>
        <v>0</v>
      </c>
      <c r="E41" s="10">
        <f t="shared" si="7"/>
        <v>0</v>
      </c>
      <c r="F41" s="10">
        <f t="shared" si="7"/>
        <v>0</v>
      </c>
      <c r="G41" s="10">
        <f t="shared" si="7"/>
        <v>0</v>
      </c>
      <c r="H41" s="10">
        <f t="shared" si="7"/>
        <v>0</v>
      </c>
      <c r="I41" s="10">
        <f t="shared" si="7"/>
        <v>0</v>
      </c>
      <c r="J41" s="10">
        <f>SUM(J27,J31,J33:J38)-J39</f>
        <v>0</v>
      </c>
    </row>
    <row r="47" spans="2:12" ht="24.75" x14ac:dyDescent="0.25">
      <c r="B47" s="69" t="s">
        <v>170</v>
      </c>
      <c r="C47" s="69"/>
      <c r="D47" s="69"/>
      <c r="E47" s="69"/>
      <c r="I47" s="70"/>
      <c r="J47" s="71" t="s">
        <v>171</v>
      </c>
    </row>
    <row r="48" spans="2:12" x14ac:dyDescent="0.25">
      <c r="B48" s="69"/>
      <c r="C48" s="69"/>
      <c r="D48" s="69"/>
      <c r="E48" s="69"/>
      <c r="I48" s="70"/>
      <c r="J48" s="71"/>
    </row>
    <row r="49" spans="2:10" x14ac:dyDescent="0.25">
      <c r="B49" s="69" t="s">
        <v>172</v>
      </c>
      <c r="C49" s="69"/>
      <c r="D49" s="69"/>
      <c r="E49" s="69"/>
      <c r="I49" s="70"/>
      <c r="J49" s="71" t="s">
        <v>173</v>
      </c>
    </row>
  </sheetData>
  <mergeCells count="2">
    <mergeCell ref="C7:H7"/>
    <mergeCell ref="C24:H2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 ФИНАНСОВОМ ПОЛОЖЕНИИ</vt:lpstr>
      <vt:lpstr>О СОВОКУПНОМ ДОХОДЕ </vt:lpstr>
      <vt:lpstr>О ДВИЖЕНИИ ДЕНЕЖНЫХ СРЕДСТВ</vt:lpstr>
      <vt:lpstr>ОБ ИЗМЕНЕНИЯХ В КАПИТАЛЕ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Спатаева Айман Маратовна</dc:creator>
  <cp:lastModifiedBy>Ольшевский Александр Владимирович</cp:lastModifiedBy>
  <dcterms:created xsi:type="dcterms:W3CDTF">2020-08-27T06:03:42Z</dcterms:created>
  <dcterms:modified xsi:type="dcterms:W3CDTF">2022-11-22T15:08:26Z</dcterms:modified>
</cp:coreProperties>
</file>