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2" windowWidth="23256" windowHeight="1306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36" i="1" l="1"/>
  <c r="C136" i="1"/>
  <c r="C134" i="1" s="1"/>
  <c r="D134" i="1"/>
  <c r="D117" i="1"/>
  <c r="C117" i="1"/>
  <c r="D105" i="1"/>
  <c r="C105" i="1"/>
  <c r="D103" i="1"/>
  <c r="C103" i="1"/>
  <c r="D102" i="1"/>
  <c r="C102" i="1"/>
  <c r="D97" i="1"/>
  <c r="D99" i="1" s="1"/>
  <c r="C97" i="1"/>
  <c r="C99" i="1" s="1"/>
  <c r="C104" i="1" s="1"/>
  <c r="C110" i="1" s="1"/>
  <c r="C112" i="1" s="1"/>
  <c r="C114" i="1" s="1"/>
  <c r="D75" i="1"/>
  <c r="D77" i="1" s="1"/>
  <c r="C75" i="1"/>
  <c r="C77" i="1" s="1"/>
  <c r="D68" i="1"/>
  <c r="C61" i="1"/>
  <c r="C68" i="1" s="1"/>
  <c r="D57" i="1"/>
  <c r="D58" i="1" s="1"/>
  <c r="C57" i="1"/>
  <c r="C53" i="1"/>
  <c r="D52" i="1"/>
  <c r="C52" i="1"/>
  <c r="D50" i="1"/>
  <c r="C50" i="1"/>
  <c r="D45" i="1"/>
  <c r="C44" i="1"/>
  <c r="C35" i="1"/>
  <c r="C45" i="1" s="1"/>
  <c r="D28" i="1"/>
  <c r="D46" i="1" s="1"/>
  <c r="C27" i="1"/>
  <c r="C23" i="1"/>
  <c r="C58" i="1" l="1"/>
  <c r="C78" i="1" s="1"/>
  <c r="C80" i="1" s="1"/>
  <c r="D104" i="1"/>
  <c r="D110" i="1" s="1"/>
  <c r="D112" i="1" s="1"/>
  <c r="D114" i="1" s="1"/>
  <c r="D115" i="1" s="1"/>
  <c r="D130" i="1" s="1"/>
  <c r="D131" i="1" s="1"/>
  <c r="D132" i="1" s="1"/>
  <c r="D78" i="1"/>
  <c r="C28" i="1"/>
  <c r="C46" i="1" s="1"/>
  <c r="C115" i="1"/>
  <c r="C130" i="1" s="1"/>
  <c r="C131" i="1" s="1"/>
  <c r="C132" i="1" s="1"/>
</calcChain>
</file>

<file path=xl/comments1.xml><?xml version="1.0" encoding="utf-8"?>
<comments xmlns="http://schemas.openxmlformats.org/spreadsheetml/2006/main">
  <authors>
    <author>Горошанская Ольга Викторовна</author>
  </authors>
  <commentList>
    <comment ref="C102" authorId="0">
      <text>
        <r>
          <rPr>
            <b/>
            <sz val="9"/>
            <color indexed="81"/>
            <rFont val="Tahoma"/>
            <family val="2"/>
            <charset val="204"/>
          </rPr>
          <t>Горошанская Ольга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выбытие активов в свернутом виде
</t>
        </r>
      </text>
    </comment>
    <comment ref="C103" authorId="0">
      <text>
        <r>
          <rPr>
            <b/>
            <sz val="9"/>
            <color indexed="81"/>
            <rFont val="Tahoma"/>
            <family val="2"/>
            <charset val="204"/>
          </rPr>
          <t>Горошанская Ольга Викторовна:</t>
        </r>
        <r>
          <rPr>
            <sz val="9"/>
            <color indexed="81"/>
            <rFont val="Tahoma"/>
            <family val="2"/>
            <charset val="204"/>
          </rPr>
          <t xml:space="preserve">
выбытие активов в свернутом виде</t>
        </r>
      </text>
    </comment>
  </commentList>
</comments>
</file>

<file path=xl/sharedStrings.xml><?xml version="1.0" encoding="utf-8"?>
<sst xmlns="http://schemas.openxmlformats.org/spreadsheetml/2006/main" count="231" uniqueCount="190">
  <si>
    <t xml:space="preserve">Наименование организации: </t>
  </si>
  <si>
    <t>АО "НК "КазМунайГаз"</t>
  </si>
  <si>
    <t>Сведения  о реорганизации:</t>
  </si>
  <si>
    <t>Вид деятельности организации:</t>
  </si>
  <si>
    <t>холдинговая компания</t>
  </si>
  <si>
    <t>Организационно-правовая форма:</t>
  </si>
  <si>
    <t>акционерное общество</t>
  </si>
  <si>
    <t>Форма отчетности:</t>
  </si>
  <si>
    <t>не консолидированная</t>
  </si>
  <si>
    <t xml:space="preserve">Среднегодовая численность работников: </t>
  </si>
  <si>
    <t>394 чел.</t>
  </si>
  <si>
    <t xml:space="preserve">Субъект предпринимательства </t>
  </si>
  <si>
    <t>крупного</t>
  </si>
  <si>
    <t>(малого, среднего, крупного)</t>
  </si>
  <si>
    <t>Юридический адрес (организации)</t>
  </si>
  <si>
    <t>010000, г.Астана, пр.Кабанбай батыра, 19</t>
  </si>
  <si>
    <t xml:space="preserve">Бухгалтерский баланс </t>
  </si>
  <si>
    <t>по состоянию на "30" сентября 2015г.</t>
  </si>
  <si>
    <t>тыс.тенге</t>
  </si>
  <si>
    <t xml:space="preserve">Активы 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</si>
  <si>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</si>
  <si>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</si>
  <si>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</si>
  <si>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</si>
  <si>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 xml:space="preserve">Денежные средства и их эквиваленты  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</si>
  <si>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</si>
  <si>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</si>
  <si>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</si>
  <si>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</si>
  <si>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</si>
  <si>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</si>
  <si>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</si>
  <si>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</si>
  <si>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</si>
  <si>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</si>
  <si>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</si>
  <si>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</si>
  <si>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</si>
  <si>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</si>
  <si>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</si>
  <si>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 xml:space="preserve">Запасы 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</si>
  <si>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</si>
  <si>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</si>
  <si>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</si>
  <si>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</si>
  <si>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100</t>
  </si>
  <si>
    <t xml:space="preserve">Активы (или выбывающие группы), предназначенные для продажи </t>
  </si>
  <si>
    <t>101</t>
  </si>
  <si>
    <t xml:space="preserve">II. Долгосрочные активы </t>
  </si>
  <si>
    <t>110</t>
  </si>
  <si>
    <t>111</t>
  </si>
  <si>
    <t>112</t>
  </si>
  <si>
    <t>113</t>
  </si>
  <si>
    <t>Прочие долгосрочные финансовые активы</t>
  </si>
  <si>
    <t>114</t>
  </si>
  <si>
    <t>Долгосрочная торговая и прочая дебиторская задолженность</t>
  </si>
  <si>
    <t>115</t>
  </si>
  <si>
    <t>Инвестиции, учитываемые методом долевого участия</t>
  </si>
  <si>
    <t>116</t>
  </si>
  <si>
    <t>Инвестиционное имущество</t>
  </si>
  <si>
    <t>117</t>
  </si>
  <si>
    <t xml:space="preserve">Основные средства </t>
  </si>
  <si>
    <t>118</t>
  </si>
  <si>
    <t>Биологические активы</t>
  </si>
  <si>
    <t>119</t>
  </si>
  <si>
    <t>Разведочные и оценочные активы</t>
  </si>
  <si>
    <t>120</t>
  </si>
  <si>
    <t xml:space="preserve">Нематериальные активы </t>
  </si>
  <si>
    <t>121</t>
  </si>
  <si>
    <t>Отложенные налоговые активы</t>
  </si>
  <si>
    <t>122</t>
  </si>
  <si>
    <t xml:space="preserve">Прочие долгосрочные активы </t>
  </si>
  <si>
    <t>123</t>
  </si>
  <si>
    <t>Итого долгосрочных активов (сумма строк с 110 по 123)</t>
  </si>
  <si>
    <t>200</t>
  </si>
  <si>
    <t>Баланс (строка 100+строка 101+строка 200)</t>
  </si>
  <si>
    <t xml:space="preserve"> Обязательство и капитал</t>
  </si>
  <si>
    <t>Краткосрочные обязательства</t>
  </si>
  <si>
    <t xml:space="preserve">Займы </t>
  </si>
  <si>
    <t>210</t>
  </si>
  <si>
    <t>211</t>
  </si>
  <si>
    <t>Прочие краткосрочные финансовые обязательства</t>
  </si>
  <si>
    <t xml:space="preserve">Краткосрочная торговая и прочая кредиторская задолженность </t>
  </si>
  <si>
    <t>213</t>
  </si>
  <si>
    <t xml:space="preserve">Краткосрочные резервы </t>
  </si>
  <si>
    <t>214</t>
  </si>
  <si>
    <t xml:space="preserve">Текущие налоговые обязательства по подоходному налогу </t>
  </si>
  <si>
    <t>215</t>
  </si>
  <si>
    <t>Вознаграждения работникам</t>
  </si>
  <si>
    <t>216</t>
  </si>
  <si>
    <t>Прочие краткосрочные обязательства</t>
  </si>
  <si>
    <t>217</t>
  </si>
  <si>
    <t>Итого краткосрочных обязательств (сумма сторкс 210 по 217)</t>
  </si>
  <si>
    <t>300</t>
  </si>
  <si>
    <t>Обязательства выбывающих групп, предназначенных для продажи</t>
  </si>
  <si>
    <t>301</t>
  </si>
  <si>
    <t xml:space="preserve">IV. Долгосрочные обязательства </t>
  </si>
  <si>
    <t>310</t>
  </si>
  <si>
    <t>311</t>
  </si>
  <si>
    <t xml:space="preserve">Прочие долгосрочные финансовые обязательства </t>
  </si>
  <si>
    <t>312</t>
  </si>
  <si>
    <t>Долгосрочная торговая и прочая кредиторская задолженность</t>
  </si>
  <si>
    <t>313</t>
  </si>
  <si>
    <t xml:space="preserve">Долгосрочные резервы </t>
  </si>
  <si>
    <t>314</t>
  </si>
  <si>
    <t>Отложенные налоговые обязательства</t>
  </si>
  <si>
    <t>315</t>
  </si>
  <si>
    <t>Прочие долгосрочные обязательства</t>
  </si>
  <si>
    <t>316</t>
  </si>
  <si>
    <t xml:space="preserve">Итого долгосрочных обязательств (сумма строк с 310 по 316) </t>
  </si>
  <si>
    <t>400</t>
  </si>
  <si>
    <t xml:space="preserve">V. Капитал </t>
  </si>
  <si>
    <t xml:space="preserve">Уставный (акционерный) капитал </t>
  </si>
  <si>
    <t>410</t>
  </si>
  <si>
    <t>Эмиссионный доход</t>
  </si>
  <si>
    <t>411</t>
  </si>
  <si>
    <t>Выкупленные собственные долевые инструменты</t>
  </si>
  <si>
    <t>412</t>
  </si>
  <si>
    <t>Резервы</t>
  </si>
  <si>
    <t>413</t>
  </si>
  <si>
    <t>Нераспределенная прибыль (непокрытый убыток)</t>
  </si>
  <si>
    <t>414</t>
  </si>
  <si>
    <t>Итого капитал, относимый на собственников материнской организации (сумма строк с 410 по  414)</t>
  </si>
  <si>
    <t>420</t>
  </si>
  <si>
    <t>Доля неконтролирующих собственников</t>
  </si>
  <si>
    <t>421</t>
  </si>
  <si>
    <t>Всего капитал (строка 420+/-строка421)</t>
  </si>
  <si>
    <t>500</t>
  </si>
  <si>
    <t>Баланс (строка 300+строка 301+строка400+строка 500)</t>
  </si>
  <si>
    <t>Руководитель:</t>
  </si>
  <si>
    <t>Главный бухгалтер:</t>
  </si>
  <si>
    <t>Место печати</t>
  </si>
  <si>
    <t>Отчет о прибылях и убытках</t>
  </si>
  <si>
    <t>за период, заканчивающийся 30 сентября 2015г.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</si>
  <si>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</si>
  <si>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</si>
  <si>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</si>
  <si>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</si>
  <si>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</si>
  <si>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010-строка 011)</t>
  </si>
  <si>
    <t xml:space="preserve">Расходы по реализации </t>
  </si>
  <si>
    <t xml:space="preserve">Административные расходы 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</si>
  <si>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</si>
  <si>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</si>
  <si>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</si>
  <si>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</si>
  <si>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</si>
  <si>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</si>
  <si>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</si>
  <si>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</si>
  <si>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</si>
  <si>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</si>
  <si>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</si>
  <si>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</si>
  <si>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</si>
  <si>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</si>
  <si>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</si>
  <si>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корпоративному подоходному налогу</t>
  </si>
  <si>
    <t>Прибыль/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</si>
  <si>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</si>
  <si>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</si>
  <si>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</si>
  <si>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</si>
  <si>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</si>
  <si>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</si>
  <si>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</si>
  <si>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</si>
  <si>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</si>
  <si>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</si>
  <si>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</si>
  <si>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</si>
  <si>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415</t>
  </si>
  <si>
    <t>Курсовая разница по инвестициям в зарубежные организации</t>
  </si>
  <si>
    <t>416</t>
  </si>
  <si>
    <t>Хеджирование чистых инвестиций в зарубежные операции</t>
  </si>
  <si>
    <t>417</t>
  </si>
  <si>
    <t>Прочие компоненты прочей совокупной прибыли</t>
  </si>
  <si>
    <t>418</t>
  </si>
  <si>
    <t>Корректировка при реклассификации в составе прибыли (убытка)</t>
  </si>
  <si>
    <t>419</t>
  </si>
  <si>
    <t>Налоговый эффект компонентов прочей совокупной прибыли</t>
  </si>
  <si>
    <t>Общая совокупная прибыль (строка 300+ строка 400)</t>
  </si>
  <si>
    <t>Общая совокупная прибыль относимая на: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</si>
  <si>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</si>
  <si>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</si>
  <si>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</si>
  <si>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</si>
  <si>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</si>
  <si>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</si>
  <si>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r>
      <t>Прибыль/ (убыток) после налогообложения от продолжающейся деятельности</t>
    </r>
    <r>
      <rPr>
        <b/>
        <sz val="9"/>
        <rFont val="Arial"/>
        <family val="2"/>
        <charset val="204"/>
      </rPr>
      <t xml:space="preserve"> (строка 100 - строка 101)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</si>
</sst>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(* #,##0_);_(* \(#,##0\);_(* &quot;-&quot;_);_(@_)"/>
    <numFmt numFmtId="165" formatCode="_(* #,##0.00_);_(* \(#,##0.00\);_(* &quot;-&quot;??_);_(@_)"/>
    <numFmt numFmtId="166" formatCode="dd/mm/yy;@"/>
  </numFmts>
  <fonts count="2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1"/>
      <name val="Arial Cyr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Tahoma"/>
      <family val="2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8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0" fontId="20" fillId="0" borderId="0"/>
  </cellStyleXfs>
  <cellXfs count="101">
    <xf numFmtId="0" fontId="0" fillId="0" borderId="0" xfId="0"/>
    <xf numFmtId="0" fontId="2" fillId="0" borderId="0" xfId="1" applyFont="1" applyFill="1" applyBorder="1" applyAlignment="1" applyProtection="1">
      <alignment horizontal="left" indent="1"/>
    </xf>
    <xf numFmtId="0" fontId="3" fillId="0" borderId="1" xfId="1" applyFont="1" applyFill="1" applyBorder="1"/>
    <xf numFmtId="164" fontId="4" fillId="0" borderId="1" xfId="1" applyNumberFormat="1" applyFont="1" applyFill="1" applyBorder="1"/>
    <xf numFmtId="0" fontId="5" fillId="0" borderId="0" xfId="1" applyFont="1" applyFill="1" applyBorder="1"/>
    <xf numFmtId="0" fontId="4" fillId="0" borderId="0" xfId="1" applyFont="1" applyFill="1"/>
    <xf numFmtId="0" fontId="4" fillId="0" borderId="1" xfId="1" applyFont="1" applyFill="1" applyBorder="1" applyAlignment="1"/>
    <xf numFmtId="0" fontId="3" fillId="0" borderId="2" xfId="1" applyFont="1" applyFill="1" applyBorder="1"/>
    <xf numFmtId="164" fontId="4" fillId="0" borderId="2" xfId="1" applyNumberFormat="1" applyFont="1" applyFill="1" applyBorder="1"/>
    <xf numFmtId="0" fontId="5" fillId="0" borderId="2" xfId="1" applyFont="1" applyFill="1" applyBorder="1" applyAlignment="1">
      <alignment horizontal="right"/>
    </xf>
    <xf numFmtId="0" fontId="5" fillId="0" borderId="0" xfId="1" applyFont="1" applyFill="1" applyAlignment="1">
      <alignment horizontal="left" indent="1"/>
    </xf>
    <xf numFmtId="0" fontId="6" fillId="0" borderId="0" xfId="1" applyFont="1" applyFill="1" applyAlignment="1">
      <alignment horizontal="left" indent="1"/>
    </xf>
    <xf numFmtId="0" fontId="3" fillId="0" borderId="0" xfId="1" applyFont="1" applyFill="1" applyBorder="1" applyAlignment="1">
      <alignment horizontal="left"/>
    </xf>
    <xf numFmtId="164" fontId="4" fillId="0" borderId="0" xfId="1" applyNumberFormat="1" applyFont="1" applyFill="1"/>
    <xf numFmtId="0" fontId="7" fillId="0" borderId="0" xfId="1" applyFont="1" applyFill="1" applyAlignment="1">
      <alignment horizontal="left" indent="1"/>
    </xf>
    <xf numFmtId="164" fontId="4" fillId="0" borderId="0" xfId="1" applyNumberFormat="1" applyFont="1" applyFill="1" applyAlignment="1">
      <alignment horizontal="right"/>
    </xf>
    <xf numFmtId="0" fontId="9" fillId="0" borderId="4" xfId="1" applyFont="1" applyFill="1" applyBorder="1" applyAlignment="1">
      <alignment horizontal="left" wrapText="1" indent="1"/>
    </xf>
    <xf numFmtId="0" fontId="9" fillId="0" borderId="4" xfId="1" applyFont="1" applyFill="1" applyBorder="1" applyAlignment="1">
      <alignment vertical="top" wrapText="1"/>
    </xf>
    <xf numFmtId="164" fontId="9" fillId="0" borderId="4" xfId="1" applyNumberFormat="1" applyFont="1" applyFill="1" applyBorder="1" applyAlignment="1">
      <alignment horizontal="center" vertical="top" wrapText="1"/>
    </xf>
    <xf numFmtId="0" fontId="5" fillId="0" borderId="0" xfId="1" applyFont="1" applyFill="1"/>
    <xf numFmtId="0" fontId="10" fillId="0" borderId="4" xfId="1" applyFont="1" applyFill="1" applyBorder="1" applyAlignment="1">
      <alignment horizontal="left" wrapText="1" indent="1"/>
    </xf>
    <xf numFmtId="0" fontId="11" fillId="0" borderId="4" xfId="1" applyFont="1" applyFill="1" applyBorder="1" applyAlignment="1">
      <alignment horizontal="center" wrapText="1"/>
    </xf>
    <xf numFmtId="164" fontId="11" fillId="0" borderId="4" xfId="1" applyNumberFormat="1" applyFont="1" applyFill="1" applyBorder="1" applyAlignment="1">
      <alignment wrapText="1"/>
    </xf>
    <xf numFmtId="0" fontId="12" fillId="0" borderId="4" xfId="1" applyFont="1" applyFill="1" applyBorder="1" applyAlignment="1">
      <alignment horizontal="left" vertical="top" wrapText="1" indent="1"/>
    </xf>
    <xf numFmtId="164" fontId="13" fillId="2" borderId="4" xfId="1" applyNumberFormat="1" applyFont="1" applyFill="1" applyBorder="1" applyAlignment="1">
      <alignment horizontal="left" wrapText="1"/>
    </xf>
    <xf numFmtId="164" fontId="11" fillId="2" borderId="4" xfId="1" applyNumberFormat="1" applyFont="1" applyFill="1" applyBorder="1" applyAlignment="1">
      <alignment horizontal="left" wrapText="1"/>
    </xf>
    <xf numFmtId="49" fontId="12" fillId="0" borderId="4" xfId="1" applyNumberFormat="1" applyFont="1" applyFill="1" applyBorder="1" applyAlignment="1">
      <alignment horizontal="center"/>
    </xf>
    <xf numFmtId="164" fontId="13" fillId="2" borderId="4" xfId="1" applyNumberFormat="1" applyFont="1" applyFill="1" applyBorder="1"/>
    <xf numFmtId="0" fontId="1" fillId="0" borderId="0" xfId="1" applyFont="1" applyFill="1"/>
    <xf numFmtId="3" fontId="4" fillId="0" borderId="0" xfId="1" applyNumberFormat="1" applyFont="1" applyFill="1"/>
    <xf numFmtId="49" fontId="11" fillId="0" borderId="4" xfId="1" applyNumberFormat="1" applyFont="1" applyFill="1" applyBorder="1" applyAlignment="1">
      <alignment horizontal="center" wrapText="1"/>
    </xf>
    <xf numFmtId="164" fontId="5" fillId="2" borderId="4" xfId="1" applyNumberFormat="1" applyFont="1" applyFill="1" applyBorder="1"/>
    <xf numFmtId="0" fontId="10" fillId="0" borderId="4" xfId="1" applyFont="1" applyFill="1" applyBorder="1" applyAlignment="1">
      <alignment horizontal="left" vertical="top" wrapText="1" indent="1"/>
    </xf>
    <xf numFmtId="164" fontId="11" fillId="0" borderId="4" xfId="1" applyNumberFormat="1" applyFont="1" applyFill="1" applyBorder="1" applyAlignment="1">
      <alignment horizontal="left" wrapText="1"/>
    </xf>
    <xf numFmtId="164" fontId="14" fillId="2" borderId="4" xfId="1" applyNumberFormat="1" applyFont="1" applyFill="1" applyBorder="1" applyAlignment="1">
      <alignment horizontal="left" wrapText="1"/>
    </xf>
    <xf numFmtId="164" fontId="14" fillId="0" borderId="4" xfId="1" applyNumberFormat="1" applyFont="1" applyFill="1" applyBorder="1" applyAlignment="1">
      <alignment horizontal="left" wrapText="1"/>
    </xf>
    <xf numFmtId="164" fontId="5" fillId="0" borderId="4" xfId="1" applyNumberFormat="1" applyFont="1" applyFill="1" applyBorder="1"/>
    <xf numFmtId="0" fontId="4" fillId="0" borderId="4" xfId="1" applyFont="1" applyFill="1" applyBorder="1" applyAlignment="1">
      <alignment horizontal="left" indent="1"/>
    </xf>
    <xf numFmtId="0" fontId="4" fillId="0" borderId="4" xfId="1" applyFont="1" applyFill="1" applyBorder="1"/>
    <xf numFmtId="164" fontId="15" fillId="0" borderId="4" xfId="1" applyNumberFormat="1" applyFont="1" applyFill="1" applyBorder="1"/>
    <xf numFmtId="0" fontId="12" fillId="0" borderId="4" xfId="1" applyFont="1" applyFill="1" applyBorder="1" applyAlignment="1">
      <alignment horizontal="left" wrapText="1" indent="1"/>
    </xf>
    <xf numFmtId="0" fontId="12" fillId="0" borderId="4" xfId="1" applyFont="1" applyFill="1" applyBorder="1" applyAlignment="1">
      <alignment horizontal="center" vertical="top" wrapText="1"/>
    </xf>
    <xf numFmtId="164" fontId="11" fillId="0" borderId="4" xfId="1" applyNumberFormat="1" applyFont="1" applyFill="1" applyBorder="1" applyAlignment="1">
      <alignment horizontal="center" vertical="top" wrapText="1"/>
    </xf>
    <xf numFmtId="164" fontId="4" fillId="0" borderId="4" xfId="1" applyNumberFormat="1" applyFont="1" applyFill="1" applyBorder="1"/>
    <xf numFmtId="49" fontId="12" fillId="0" borderId="4" xfId="1" applyNumberFormat="1" applyFont="1" applyFill="1" applyBorder="1" applyAlignment="1">
      <alignment horizontal="center" wrapText="1"/>
    </xf>
    <xf numFmtId="49" fontId="11" fillId="0" borderId="4" xfId="1" applyNumberFormat="1" applyFont="1" applyFill="1" applyBorder="1" applyAlignment="1">
      <alignment horizontal="center" vertical="top" wrapText="1"/>
    </xf>
    <xf numFmtId="0" fontId="16" fillId="0" borderId="4" xfId="1" applyFont="1" applyFill="1" applyBorder="1" applyAlignment="1">
      <alignment horizontal="left" wrapText="1" indent="1"/>
    </xf>
    <xf numFmtId="164" fontId="10" fillId="0" borderId="4" xfId="1" applyNumberFormat="1" applyFont="1" applyFill="1" applyBorder="1" applyAlignment="1">
      <alignment horizontal="center" wrapText="1"/>
    </xf>
    <xf numFmtId="164" fontId="17" fillId="0" borderId="4" xfId="1" applyNumberFormat="1" applyFont="1" applyFill="1" applyBorder="1" applyAlignment="1">
      <alignment horizontal="center" wrapText="1"/>
    </xf>
    <xf numFmtId="0" fontId="10" fillId="0" borderId="0" xfId="1" applyFont="1" applyFill="1" applyBorder="1" applyAlignment="1" applyProtection="1">
      <alignment horizontal="left" indent="1"/>
    </xf>
    <xf numFmtId="0" fontId="14" fillId="0" borderId="1" xfId="2" applyFont="1" applyFill="1" applyBorder="1"/>
    <xf numFmtId="0" fontId="14" fillId="0" borderId="0" xfId="2" applyFont="1" applyFill="1"/>
    <xf numFmtId="165" fontId="14" fillId="0" borderId="0" xfId="3" applyNumberFormat="1" applyFont="1" applyFill="1"/>
    <xf numFmtId="164" fontId="14" fillId="0" borderId="0" xfId="3" applyNumberFormat="1" applyFont="1" applyFill="1"/>
    <xf numFmtId="10" fontId="14" fillId="0" borderId="0" xfId="4" applyNumberFormat="1" applyFont="1" applyFill="1"/>
    <xf numFmtId="0" fontId="14" fillId="0" borderId="0" xfId="2" applyFont="1" applyFill="1" applyAlignment="1">
      <alignment horizontal="center"/>
    </xf>
    <xf numFmtId="166" fontId="14" fillId="0" borderId="0" xfId="2" applyNumberFormat="1" applyFont="1" applyFill="1" applyAlignment="1">
      <alignment horizontal="center"/>
    </xf>
    <xf numFmtId="0" fontId="14" fillId="0" borderId="0" xfId="2" applyFont="1" applyFill="1" applyBorder="1"/>
    <xf numFmtId="166" fontId="9" fillId="0" borderId="0" xfId="2" applyNumberFormat="1" applyFont="1" applyFill="1" applyAlignment="1">
      <alignment horizontal="left"/>
    </xf>
    <xf numFmtId="166" fontId="9" fillId="0" borderId="1" xfId="2" applyNumberFormat="1" applyFont="1" applyFill="1" applyBorder="1" applyAlignment="1">
      <alignment horizontal="left"/>
    </xf>
    <xf numFmtId="166" fontId="14" fillId="0" borderId="0" xfId="2" applyNumberFormat="1" applyFont="1" applyFill="1" applyAlignment="1">
      <alignment horizontal="left"/>
    </xf>
    <xf numFmtId="166" fontId="14" fillId="0" borderId="0" xfId="2" applyNumberFormat="1" applyFont="1" applyFill="1" applyAlignment="1">
      <alignment horizontal="left" indent="1"/>
    </xf>
    <xf numFmtId="0" fontId="10" fillId="0" borderId="0" xfId="1" applyFont="1" applyFill="1" applyBorder="1" applyProtection="1"/>
    <xf numFmtId="49" fontId="3" fillId="0" borderId="1" xfId="1" applyNumberFormat="1" applyFont="1" applyFill="1" applyBorder="1"/>
    <xf numFmtId="0" fontId="12" fillId="0" borderId="0" xfId="1" applyFont="1" applyFill="1" applyBorder="1" applyAlignment="1" applyProtection="1">
      <alignment horizontal="left" indent="1"/>
    </xf>
    <xf numFmtId="49" fontId="4" fillId="0" borderId="0" xfId="1" applyNumberFormat="1" applyFont="1" applyFill="1"/>
    <xf numFmtId="4" fontId="4" fillId="0" borderId="0" xfId="1" applyNumberFormat="1" applyFont="1" applyFill="1"/>
    <xf numFmtId="0" fontId="8" fillId="0" borderId="0" xfId="1" applyFont="1" applyFill="1" applyAlignment="1">
      <alignment horizontal="center"/>
    </xf>
    <xf numFmtId="0" fontId="14" fillId="0" borderId="4" xfId="1" applyFont="1" applyFill="1" applyBorder="1" applyAlignment="1">
      <alignment horizontal="left" vertical="center" wrapText="1"/>
    </xf>
    <xf numFmtId="49" fontId="14" fillId="0" borderId="4" xfId="1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164" fontId="11" fillId="2" borderId="4" xfId="1" applyNumberFormat="1" applyFont="1" applyFill="1" applyBorder="1" applyAlignment="1">
      <alignment horizontal="right" vertical="center"/>
    </xf>
    <xf numFmtId="164" fontId="11" fillId="0" borderId="4" xfId="1" applyNumberFormat="1" applyFont="1" applyFill="1" applyBorder="1" applyAlignment="1">
      <alignment horizontal="right" vertical="center" wrapText="1"/>
    </xf>
    <xf numFmtId="49" fontId="11" fillId="0" borderId="4" xfId="1" applyNumberFormat="1" applyFont="1" applyFill="1" applyBorder="1" applyAlignment="1">
      <alignment horizontal="center" vertical="center" wrapText="1"/>
    </xf>
    <xf numFmtId="164" fontId="11" fillId="3" borderId="4" xfId="1" applyNumberFormat="1" applyFont="1" applyFill="1" applyBorder="1" applyAlignment="1">
      <alignment horizontal="right" vertical="center" wrapText="1"/>
    </xf>
    <xf numFmtId="164" fontId="11" fillId="0" borderId="4" xfId="1" applyNumberFormat="1" applyFont="1" applyFill="1" applyBorder="1" applyAlignment="1">
      <alignment horizontal="right" vertical="center"/>
    </xf>
    <xf numFmtId="164" fontId="1" fillId="0" borderId="0" xfId="1" applyNumberFormat="1" applyFont="1" applyFill="1"/>
    <xf numFmtId="4" fontId="5" fillId="0" borderId="0" xfId="1" applyNumberFormat="1" applyFont="1" applyFill="1"/>
    <xf numFmtId="164" fontId="14" fillId="0" borderId="4" xfId="1" applyNumberFormat="1" applyFont="1" applyFill="1" applyBorder="1" applyAlignment="1">
      <alignment horizontal="right" vertical="center" wrapText="1"/>
    </xf>
    <xf numFmtId="4" fontId="11" fillId="0" borderId="4" xfId="1" applyNumberFormat="1" applyFont="1" applyFill="1" applyBorder="1" applyAlignment="1">
      <alignment horizontal="right" vertical="center" wrapText="1"/>
    </xf>
    <xf numFmtId="0" fontId="11" fillId="0" borderId="0" xfId="1" applyFont="1" applyFill="1" applyAlignment="1">
      <alignment horizontal="left" wrapText="1"/>
    </xf>
    <xf numFmtId="49" fontId="11" fillId="0" borderId="3" xfId="1" applyNumberFormat="1" applyFont="1" applyFill="1" applyBorder="1" applyAlignment="1">
      <alignment horizontal="center" wrapText="1"/>
    </xf>
    <xf numFmtId="164" fontId="11" fillId="0" borderId="0" xfId="1" applyNumberFormat="1" applyFont="1" applyFill="1" applyBorder="1" applyAlignment="1">
      <alignment horizontal="center" wrapText="1"/>
    </xf>
    <xf numFmtId="164" fontId="11" fillId="0" borderId="0" xfId="1" applyNumberFormat="1" applyFont="1" applyFill="1" applyAlignment="1">
      <alignment horizontal="left" wrapText="1"/>
    </xf>
    <xf numFmtId="49" fontId="14" fillId="0" borderId="0" xfId="2" applyNumberFormat="1" applyFont="1" applyFill="1" applyAlignment="1">
      <alignment horizontal="left"/>
    </xf>
    <xf numFmtId="49" fontId="14" fillId="0" borderId="1" xfId="2" applyNumberFormat="1" applyFont="1" applyFill="1" applyBorder="1" applyAlignment="1">
      <alignment horizontal="left"/>
    </xf>
    <xf numFmtId="164" fontId="11" fillId="0" borderId="0" xfId="1" applyNumberFormat="1" applyFont="1" applyFill="1" applyBorder="1" applyAlignment="1">
      <alignment horizontal="left" wrapText="1"/>
    </xf>
    <xf numFmtId="164" fontId="14" fillId="0" borderId="0" xfId="1" applyNumberFormat="1" applyFont="1" applyFill="1" applyBorder="1" applyAlignment="1">
      <alignment horizontal="left" wrapText="1"/>
    </xf>
    <xf numFmtId="49" fontId="10" fillId="0" borderId="0" xfId="1" applyNumberFormat="1" applyFont="1" applyFill="1" applyBorder="1" applyProtection="1"/>
    <xf numFmtId="49" fontId="12" fillId="0" borderId="4" xfId="1" applyNumberFormat="1" applyFont="1" applyBorder="1" applyAlignment="1">
      <alignment horizontal="center"/>
    </xf>
    <xf numFmtId="164" fontId="5" fillId="0" borderId="0" xfId="1" applyNumberFormat="1" applyFont="1" applyFill="1"/>
    <xf numFmtId="164" fontId="14" fillId="0" borderId="6" xfId="1" applyNumberFormat="1" applyFont="1" applyFill="1" applyBorder="1" applyAlignment="1">
      <alignment horizontal="right" vertical="center" wrapText="1"/>
    </xf>
    <xf numFmtId="49" fontId="11" fillId="0" borderId="4" xfId="1" applyNumberFormat="1" applyFont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/>
    </xf>
    <xf numFmtId="0" fontId="3" fillId="0" borderId="2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</cellXfs>
  <cellStyles count="7">
    <cellStyle name="Normal_2008 10 01 VSDS" xfId="2"/>
    <cellStyle name="Обычный" xfId="0" builtinId="0"/>
    <cellStyle name="Обычный 102" xfId="1"/>
    <cellStyle name="Обычный 27" xfId="6"/>
    <cellStyle name="Процентный 3" xfId="4"/>
    <cellStyle name="Стиль 1 2" xfId="5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4"/>
  <sheetViews>
    <sheetView tabSelected="1" workbookViewId="0">
      <selection activeCell="A150" sqref="A150"/>
    </sheetView>
  </sheetViews>
  <sheetFormatPr defaultRowHeight="13.2" x14ac:dyDescent="0.25"/>
  <cols>
    <col min="1" max="1" width="57.6640625" style="5" customWidth="1"/>
    <col min="2" max="2" width="12.6640625" style="5" customWidth="1"/>
    <col min="3" max="3" width="27.109375" style="13" customWidth="1"/>
    <col min="4" max="4" width="27.44140625" style="13" customWidth="1"/>
    <col min="5" max="5" width="17" style="19" customWidth="1"/>
    <col min="6" max="6" width="28.88671875" style="5" customWidth="1"/>
    <col min="7" max="7" width="21" style="5" customWidth="1"/>
    <col min="8" max="8" width="18.44140625" style="5" customWidth="1"/>
    <col min="9" max="9" width="15.5546875" style="5" customWidth="1"/>
    <col min="10" max="10" width="17.109375" style="5" customWidth="1"/>
    <col min="11" max="11" width="14.6640625" style="5" customWidth="1"/>
    <col min="12" max="12" width="12.44140625" style="5" customWidth="1"/>
    <col min="13" max="256" width="9.109375" style="5"/>
    <col min="257" max="257" width="57.6640625" style="5" customWidth="1"/>
    <col min="258" max="258" width="12.6640625" style="5" customWidth="1"/>
    <col min="259" max="259" width="16.33203125" style="5" customWidth="1"/>
    <col min="260" max="260" width="20" style="5" customWidth="1"/>
    <col min="261" max="261" width="17" style="5" customWidth="1"/>
    <col min="262" max="262" width="28.88671875" style="5" customWidth="1"/>
    <col min="263" max="263" width="21" style="5" customWidth="1"/>
    <col min="264" max="264" width="15.6640625" style="5" customWidth="1"/>
    <col min="265" max="265" width="14" style="5" customWidth="1"/>
    <col min="266" max="266" width="17.109375" style="5" customWidth="1"/>
    <col min="267" max="267" width="14.6640625" style="5" customWidth="1"/>
    <col min="268" max="268" width="12.44140625" style="5" customWidth="1"/>
    <col min="269" max="512" width="9.109375" style="5"/>
    <col min="513" max="513" width="57.6640625" style="5" customWidth="1"/>
    <col min="514" max="514" width="12.6640625" style="5" customWidth="1"/>
    <col min="515" max="515" width="16.33203125" style="5" customWidth="1"/>
    <col min="516" max="516" width="20" style="5" customWidth="1"/>
    <col min="517" max="517" width="17" style="5" customWidth="1"/>
    <col min="518" max="518" width="28.88671875" style="5" customWidth="1"/>
    <col min="519" max="519" width="21" style="5" customWidth="1"/>
    <col min="520" max="520" width="15.6640625" style="5" customWidth="1"/>
    <col min="521" max="521" width="14" style="5" customWidth="1"/>
    <col min="522" max="522" width="17.109375" style="5" customWidth="1"/>
    <col min="523" max="523" width="14.6640625" style="5" customWidth="1"/>
    <col min="524" max="524" width="12.44140625" style="5" customWidth="1"/>
    <col min="525" max="768" width="9.109375" style="5"/>
    <col min="769" max="769" width="57.6640625" style="5" customWidth="1"/>
    <col min="770" max="770" width="12.6640625" style="5" customWidth="1"/>
    <col min="771" max="771" width="16.33203125" style="5" customWidth="1"/>
    <col min="772" max="772" width="20" style="5" customWidth="1"/>
    <col min="773" max="773" width="17" style="5" customWidth="1"/>
    <col min="774" max="774" width="28.88671875" style="5" customWidth="1"/>
    <col min="775" max="775" width="21" style="5" customWidth="1"/>
    <col min="776" max="776" width="15.6640625" style="5" customWidth="1"/>
    <col min="777" max="777" width="14" style="5" customWidth="1"/>
    <col min="778" max="778" width="17.109375" style="5" customWidth="1"/>
    <col min="779" max="779" width="14.6640625" style="5" customWidth="1"/>
    <col min="780" max="780" width="12.44140625" style="5" customWidth="1"/>
    <col min="781" max="1024" width="9.109375" style="5"/>
    <col min="1025" max="1025" width="57.6640625" style="5" customWidth="1"/>
    <col min="1026" max="1026" width="12.6640625" style="5" customWidth="1"/>
    <col min="1027" max="1027" width="16.33203125" style="5" customWidth="1"/>
    <col min="1028" max="1028" width="20" style="5" customWidth="1"/>
    <col min="1029" max="1029" width="17" style="5" customWidth="1"/>
    <col min="1030" max="1030" width="28.88671875" style="5" customWidth="1"/>
    <col min="1031" max="1031" width="21" style="5" customWidth="1"/>
    <col min="1032" max="1032" width="15.6640625" style="5" customWidth="1"/>
    <col min="1033" max="1033" width="14" style="5" customWidth="1"/>
    <col min="1034" max="1034" width="17.109375" style="5" customWidth="1"/>
    <col min="1035" max="1035" width="14.6640625" style="5" customWidth="1"/>
    <col min="1036" max="1036" width="12.44140625" style="5" customWidth="1"/>
    <col min="1037" max="1280" width="9.109375" style="5"/>
    <col min="1281" max="1281" width="57.6640625" style="5" customWidth="1"/>
    <col min="1282" max="1282" width="12.6640625" style="5" customWidth="1"/>
    <col min="1283" max="1283" width="16.33203125" style="5" customWidth="1"/>
    <col min="1284" max="1284" width="20" style="5" customWidth="1"/>
    <col min="1285" max="1285" width="17" style="5" customWidth="1"/>
    <col min="1286" max="1286" width="28.88671875" style="5" customWidth="1"/>
    <col min="1287" max="1287" width="21" style="5" customWidth="1"/>
    <col min="1288" max="1288" width="15.6640625" style="5" customWidth="1"/>
    <col min="1289" max="1289" width="14" style="5" customWidth="1"/>
    <col min="1290" max="1290" width="17.109375" style="5" customWidth="1"/>
    <col min="1291" max="1291" width="14.6640625" style="5" customWidth="1"/>
    <col min="1292" max="1292" width="12.44140625" style="5" customWidth="1"/>
    <col min="1293" max="1536" width="9.109375" style="5"/>
    <col min="1537" max="1537" width="57.6640625" style="5" customWidth="1"/>
    <col min="1538" max="1538" width="12.6640625" style="5" customWidth="1"/>
    <col min="1539" max="1539" width="16.33203125" style="5" customWidth="1"/>
    <col min="1540" max="1540" width="20" style="5" customWidth="1"/>
    <col min="1541" max="1541" width="17" style="5" customWidth="1"/>
    <col min="1542" max="1542" width="28.88671875" style="5" customWidth="1"/>
    <col min="1543" max="1543" width="21" style="5" customWidth="1"/>
    <col min="1544" max="1544" width="15.6640625" style="5" customWidth="1"/>
    <col min="1545" max="1545" width="14" style="5" customWidth="1"/>
    <col min="1546" max="1546" width="17.109375" style="5" customWidth="1"/>
    <col min="1547" max="1547" width="14.6640625" style="5" customWidth="1"/>
    <col min="1548" max="1548" width="12.44140625" style="5" customWidth="1"/>
    <col min="1549" max="1792" width="9.109375" style="5"/>
    <col min="1793" max="1793" width="57.6640625" style="5" customWidth="1"/>
    <col min="1794" max="1794" width="12.6640625" style="5" customWidth="1"/>
    <col min="1795" max="1795" width="16.33203125" style="5" customWidth="1"/>
    <col min="1796" max="1796" width="20" style="5" customWidth="1"/>
    <col min="1797" max="1797" width="17" style="5" customWidth="1"/>
    <col min="1798" max="1798" width="28.88671875" style="5" customWidth="1"/>
    <col min="1799" max="1799" width="21" style="5" customWidth="1"/>
    <col min="1800" max="1800" width="15.6640625" style="5" customWidth="1"/>
    <col min="1801" max="1801" width="14" style="5" customWidth="1"/>
    <col min="1802" max="1802" width="17.109375" style="5" customWidth="1"/>
    <col min="1803" max="1803" width="14.6640625" style="5" customWidth="1"/>
    <col min="1804" max="1804" width="12.44140625" style="5" customWidth="1"/>
    <col min="1805" max="2048" width="9.109375" style="5"/>
    <col min="2049" max="2049" width="57.6640625" style="5" customWidth="1"/>
    <col min="2050" max="2050" width="12.6640625" style="5" customWidth="1"/>
    <col min="2051" max="2051" width="16.33203125" style="5" customWidth="1"/>
    <col min="2052" max="2052" width="20" style="5" customWidth="1"/>
    <col min="2053" max="2053" width="17" style="5" customWidth="1"/>
    <col min="2054" max="2054" width="28.88671875" style="5" customWidth="1"/>
    <col min="2055" max="2055" width="21" style="5" customWidth="1"/>
    <col min="2056" max="2056" width="15.6640625" style="5" customWidth="1"/>
    <col min="2057" max="2057" width="14" style="5" customWidth="1"/>
    <col min="2058" max="2058" width="17.109375" style="5" customWidth="1"/>
    <col min="2059" max="2059" width="14.6640625" style="5" customWidth="1"/>
    <col min="2060" max="2060" width="12.44140625" style="5" customWidth="1"/>
    <col min="2061" max="2304" width="9.109375" style="5"/>
    <col min="2305" max="2305" width="57.6640625" style="5" customWidth="1"/>
    <col min="2306" max="2306" width="12.6640625" style="5" customWidth="1"/>
    <col min="2307" max="2307" width="16.33203125" style="5" customWidth="1"/>
    <col min="2308" max="2308" width="20" style="5" customWidth="1"/>
    <col min="2309" max="2309" width="17" style="5" customWidth="1"/>
    <col min="2310" max="2310" width="28.88671875" style="5" customWidth="1"/>
    <col min="2311" max="2311" width="21" style="5" customWidth="1"/>
    <col min="2312" max="2312" width="15.6640625" style="5" customWidth="1"/>
    <col min="2313" max="2313" width="14" style="5" customWidth="1"/>
    <col min="2314" max="2314" width="17.109375" style="5" customWidth="1"/>
    <col min="2315" max="2315" width="14.6640625" style="5" customWidth="1"/>
    <col min="2316" max="2316" width="12.44140625" style="5" customWidth="1"/>
    <col min="2317" max="2560" width="9.109375" style="5"/>
    <col min="2561" max="2561" width="57.6640625" style="5" customWidth="1"/>
    <col min="2562" max="2562" width="12.6640625" style="5" customWidth="1"/>
    <col min="2563" max="2563" width="16.33203125" style="5" customWidth="1"/>
    <col min="2564" max="2564" width="20" style="5" customWidth="1"/>
    <col min="2565" max="2565" width="17" style="5" customWidth="1"/>
    <col min="2566" max="2566" width="28.88671875" style="5" customWidth="1"/>
    <col min="2567" max="2567" width="21" style="5" customWidth="1"/>
    <col min="2568" max="2568" width="15.6640625" style="5" customWidth="1"/>
    <col min="2569" max="2569" width="14" style="5" customWidth="1"/>
    <col min="2570" max="2570" width="17.109375" style="5" customWidth="1"/>
    <col min="2571" max="2571" width="14.6640625" style="5" customWidth="1"/>
    <col min="2572" max="2572" width="12.44140625" style="5" customWidth="1"/>
    <col min="2573" max="2816" width="9.109375" style="5"/>
    <col min="2817" max="2817" width="57.6640625" style="5" customWidth="1"/>
    <col min="2818" max="2818" width="12.6640625" style="5" customWidth="1"/>
    <col min="2819" max="2819" width="16.33203125" style="5" customWidth="1"/>
    <col min="2820" max="2820" width="20" style="5" customWidth="1"/>
    <col min="2821" max="2821" width="17" style="5" customWidth="1"/>
    <col min="2822" max="2822" width="28.88671875" style="5" customWidth="1"/>
    <col min="2823" max="2823" width="21" style="5" customWidth="1"/>
    <col min="2824" max="2824" width="15.6640625" style="5" customWidth="1"/>
    <col min="2825" max="2825" width="14" style="5" customWidth="1"/>
    <col min="2826" max="2826" width="17.109375" style="5" customWidth="1"/>
    <col min="2827" max="2827" width="14.6640625" style="5" customWidth="1"/>
    <col min="2828" max="2828" width="12.44140625" style="5" customWidth="1"/>
    <col min="2829" max="3072" width="9.109375" style="5"/>
    <col min="3073" max="3073" width="57.6640625" style="5" customWidth="1"/>
    <col min="3074" max="3074" width="12.6640625" style="5" customWidth="1"/>
    <col min="3075" max="3075" width="16.33203125" style="5" customWidth="1"/>
    <col min="3076" max="3076" width="20" style="5" customWidth="1"/>
    <col min="3077" max="3077" width="17" style="5" customWidth="1"/>
    <col min="3078" max="3078" width="28.88671875" style="5" customWidth="1"/>
    <col min="3079" max="3079" width="21" style="5" customWidth="1"/>
    <col min="3080" max="3080" width="15.6640625" style="5" customWidth="1"/>
    <col min="3081" max="3081" width="14" style="5" customWidth="1"/>
    <col min="3082" max="3082" width="17.109375" style="5" customWidth="1"/>
    <col min="3083" max="3083" width="14.6640625" style="5" customWidth="1"/>
    <col min="3084" max="3084" width="12.44140625" style="5" customWidth="1"/>
    <col min="3085" max="3328" width="9.109375" style="5"/>
    <col min="3329" max="3329" width="57.6640625" style="5" customWidth="1"/>
    <col min="3330" max="3330" width="12.6640625" style="5" customWidth="1"/>
    <col min="3331" max="3331" width="16.33203125" style="5" customWidth="1"/>
    <col min="3332" max="3332" width="20" style="5" customWidth="1"/>
    <col min="3333" max="3333" width="17" style="5" customWidth="1"/>
    <col min="3334" max="3334" width="28.88671875" style="5" customWidth="1"/>
    <col min="3335" max="3335" width="21" style="5" customWidth="1"/>
    <col min="3336" max="3336" width="15.6640625" style="5" customWidth="1"/>
    <col min="3337" max="3337" width="14" style="5" customWidth="1"/>
    <col min="3338" max="3338" width="17.109375" style="5" customWidth="1"/>
    <col min="3339" max="3339" width="14.6640625" style="5" customWidth="1"/>
    <col min="3340" max="3340" width="12.44140625" style="5" customWidth="1"/>
    <col min="3341" max="3584" width="9.109375" style="5"/>
    <col min="3585" max="3585" width="57.6640625" style="5" customWidth="1"/>
    <col min="3586" max="3586" width="12.6640625" style="5" customWidth="1"/>
    <col min="3587" max="3587" width="16.33203125" style="5" customWidth="1"/>
    <col min="3588" max="3588" width="20" style="5" customWidth="1"/>
    <col min="3589" max="3589" width="17" style="5" customWidth="1"/>
    <col min="3590" max="3590" width="28.88671875" style="5" customWidth="1"/>
    <col min="3591" max="3591" width="21" style="5" customWidth="1"/>
    <col min="3592" max="3592" width="15.6640625" style="5" customWidth="1"/>
    <col min="3593" max="3593" width="14" style="5" customWidth="1"/>
    <col min="3594" max="3594" width="17.109375" style="5" customWidth="1"/>
    <col min="3595" max="3595" width="14.6640625" style="5" customWidth="1"/>
    <col min="3596" max="3596" width="12.44140625" style="5" customWidth="1"/>
    <col min="3597" max="3840" width="9.109375" style="5"/>
    <col min="3841" max="3841" width="57.6640625" style="5" customWidth="1"/>
    <col min="3842" max="3842" width="12.6640625" style="5" customWidth="1"/>
    <col min="3843" max="3843" width="16.33203125" style="5" customWidth="1"/>
    <col min="3844" max="3844" width="20" style="5" customWidth="1"/>
    <col min="3845" max="3845" width="17" style="5" customWidth="1"/>
    <col min="3846" max="3846" width="28.88671875" style="5" customWidth="1"/>
    <col min="3847" max="3847" width="21" style="5" customWidth="1"/>
    <col min="3848" max="3848" width="15.6640625" style="5" customWidth="1"/>
    <col min="3849" max="3849" width="14" style="5" customWidth="1"/>
    <col min="3850" max="3850" width="17.109375" style="5" customWidth="1"/>
    <col min="3851" max="3851" width="14.6640625" style="5" customWidth="1"/>
    <col min="3852" max="3852" width="12.44140625" style="5" customWidth="1"/>
    <col min="3853" max="4096" width="9.109375" style="5"/>
    <col min="4097" max="4097" width="57.6640625" style="5" customWidth="1"/>
    <col min="4098" max="4098" width="12.6640625" style="5" customWidth="1"/>
    <col min="4099" max="4099" width="16.33203125" style="5" customWidth="1"/>
    <col min="4100" max="4100" width="20" style="5" customWidth="1"/>
    <col min="4101" max="4101" width="17" style="5" customWidth="1"/>
    <col min="4102" max="4102" width="28.88671875" style="5" customWidth="1"/>
    <col min="4103" max="4103" width="21" style="5" customWidth="1"/>
    <col min="4104" max="4104" width="15.6640625" style="5" customWidth="1"/>
    <col min="4105" max="4105" width="14" style="5" customWidth="1"/>
    <col min="4106" max="4106" width="17.109375" style="5" customWidth="1"/>
    <col min="4107" max="4107" width="14.6640625" style="5" customWidth="1"/>
    <col min="4108" max="4108" width="12.44140625" style="5" customWidth="1"/>
    <col min="4109" max="4352" width="9.109375" style="5"/>
    <col min="4353" max="4353" width="57.6640625" style="5" customWidth="1"/>
    <col min="4354" max="4354" width="12.6640625" style="5" customWidth="1"/>
    <col min="4355" max="4355" width="16.33203125" style="5" customWidth="1"/>
    <col min="4356" max="4356" width="20" style="5" customWidth="1"/>
    <col min="4357" max="4357" width="17" style="5" customWidth="1"/>
    <col min="4358" max="4358" width="28.88671875" style="5" customWidth="1"/>
    <col min="4359" max="4359" width="21" style="5" customWidth="1"/>
    <col min="4360" max="4360" width="15.6640625" style="5" customWidth="1"/>
    <col min="4361" max="4361" width="14" style="5" customWidth="1"/>
    <col min="4362" max="4362" width="17.109375" style="5" customWidth="1"/>
    <col min="4363" max="4363" width="14.6640625" style="5" customWidth="1"/>
    <col min="4364" max="4364" width="12.44140625" style="5" customWidth="1"/>
    <col min="4365" max="4608" width="9.109375" style="5"/>
    <col min="4609" max="4609" width="57.6640625" style="5" customWidth="1"/>
    <col min="4610" max="4610" width="12.6640625" style="5" customWidth="1"/>
    <col min="4611" max="4611" width="16.33203125" style="5" customWidth="1"/>
    <col min="4612" max="4612" width="20" style="5" customWidth="1"/>
    <col min="4613" max="4613" width="17" style="5" customWidth="1"/>
    <col min="4614" max="4614" width="28.88671875" style="5" customWidth="1"/>
    <col min="4615" max="4615" width="21" style="5" customWidth="1"/>
    <col min="4616" max="4616" width="15.6640625" style="5" customWidth="1"/>
    <col min="4617" max="4617" width="14" style="5" customWidth="1"/>
    <col min="4618" max="4618" width="17.109375" style="5" customWidth="1"/>
    <col min="4619" max="4619" width="14.6640625" style="5" customWidth="1"/>
    <col min="4620" max="4620" width="12.44140625" style="5" customWidth="1"/>
    <col min="4621" max="4864" width="9.109375" style="5"/>
    <col min="4865" max="4865" width="57.6640625" style="5" customWidth="1"/>
    <col min="4866" max="4866" width="12.6640625" style="5" customWidth="1"/>
    <col min="4867" max="4867" width="16.33203125" style="5" customWidth="1"/>
    <col min="4868" max="4868" width="20" style="5" customWidth="1"/>
    <col min="4869" max="4869" width="17" style="5" customWidth="1"/>
    <col min="4870" max="4870" width="28.88671875" style="5" customWidth="1"/>
    <col min="4871" max="4871" width="21" style="5" customWidth="1"/>
    <col min="4872" max="4872" width="15.6640625" style="5" customWidth="1"/>
    <col min="4873" max="4873" width="14" style="5" customWidth="1"/>
    <col min="4874" max="4874" width="17.109375" style="5" customWidth="1"/>
    <col min="4875" max="4875" width="14.6640625" style="5" customWidth="1"/>
    <col min="4876" max="4876" width="12.44140625" style="5" customWidth="1"/>
    <col min="4877" max="5120" width="9.109375" style="5"/>
    <col min="5121" max="5121" width="57.6640625" style="5" customWidth="1"/>
    <col min="5122" max="5122" width="12.6640625" style="5" customWidth="1"/>
    <col min="5123" max="5123" width="16.33203125" style="5" customWidth="1"/>
    <col min="5124" max="5124" width="20" style="5" customWidth="1"/>
    <col min="5125" max="5125" width="17" style="5" customWidth="1"/>
    <col min="5126" max="5126" width="28.88671875" style="5" customWidth="1"/>
    <col min="5127" max="5127" width="21" style="5" customWidth="1"/>
    <col min="5128" max="5128" width="15.6640625" style="5" customWidth="1"/>
    <col min="5129" max="5129" width="14" style="5" customWidth="1"/>
    <col min="5130" max="5130" width="17.109375" style="5" customWidth="1"/>
    <col min="5131" max="5131" width="14.6640625" style="5" customWidth="1"/>
    <col min="5132" max="5132" width="12.44140625" style="5" customWidth="1"/>
    <col min="5133" max="5376" width="9.109375" style="5"/>
    <col min="5377" max="5377" width="57.6640625" style="5" customWidth="1"/>
    <col min="5378" max="5378" width="12.6640625" style="5" customWidth="1"/>
    <col min="5379" max="5379" width="16.33203125" style="5" customWidth="1"/>
    <col min="5380" max="5380" width="20" style="5" customWidth="1"/>
    <col min="5381" max="5381" width="17" style="5" customWidth="1"/>
    <col min="5382" max="5382" width="28.88671875" style="5" customWidth="1"/>
    <col min="5383" max="5383" width="21" style="5" customWidth="1"/>
    <col min="5384" max="5384" width="15.6640625" style="5" customWidth="1"/>
    <col min="5385" max="5385" width="14" style="5" customWidth="1"/>
    <col min="5386" max="5386" width="17.109375" style="5" customWidth="1"/>
    <col min="5387" max="5387" width="14.6640625" style="5" customWidth="1"/>
    <col min="5388" max="5388" width="12.44140625" style="5" customWidth="1"/>
    <col min="5389" max="5632" width="9.109375" style="5"/>
    <col min="5633" max="5633" width="57.6640625" style="5" customWidth="1"/>
    <col min="5634" max="5634" width="12.6640625" style="5" customWidth="1"/>
    <col min="5635" max="5635" width="16.33203125" style="5" customWidth="1"/>
    <col min="5636" max="5636" width="20" style="5" customWidth="1"/>
    <col min="5637" max="5637" width="17" style="5" customWidth="1"/>
    <col min="5638" max="5638" width="28.88671875" style="5" customWidth="1"/>
    <col min="5639" max="5639" width="21" style="5" customWidth="1"/>
    <col min="5640" max="5640" width="15.6640625" style="5" customWidth="1"/>
    <col min="5641" max="5641" width="14" style="5" customWidth="1"/>
    <col min="5642" max="5642" width="17.109375" style="5" customWidth="1"/>
    <col min="5643" max="5643" width="14.6640625" style="5" customWidth="1"/>
    <col min="5644" max="5644" width="12.44140625" style="5" customWidth="1"/>
    <col min="5645" max="5888" width="9.109375" style="5"/>
    <col min="5889" max="5889" width="57.6640625" style="5" customWidth="1"/>
    <col min="5890" max="5890" width="12.6640625" style="5" customWidth="1"/>
    <col min="5891" max="5891" width="16.33203125" style="5" customWidth="1"/>
    <col min="5892" max="5892" width="20" style="5" customWidth="1"/>
    <col min="5893" max="5893" width="17" style="5" customWidth="1"/>
    <col min="5894" max="5894" width="28.88671875" style="5" customWidth="1"/>
    <col min="5895" max="5895" width="21" style="5" customWidth="1"/>
    <col min="5896" max="5896" width="15.6640625" style="5" customWidth="1"/>
    <col min="5897" max="5897" width="14" style="5" customWidth="1"/>
    <col min="5898" max="5898" width="17.109375" style="5" customWidth="1"/>
    <col min="5899" max="5899" width="14.6640625" style="5" customWidth="1"/>
    <col min="5900" max="5900" width="12.44140625" style="5" customWidth="1"/>
    <col min="5901" max="6144" width="9.109375" style="5"/>
    <col min="6145" max="6145" width="57.6640625" style="5" customWidth="1"/>
    <col min="6146" max="6146" width="12.6640625" style="5" customWidth="1"/>
    <col min="6147" max="6147" width="16.33203125" style="5" customWidth="1"/>
    <col min="6148" max="6148" width="20" style="5" customWidth="1"/>
    <col min="6149" max="6149" width="17" style="5" customWidth="1"/>
    <col min="6150" max="6150" width="28.88671875" style="5" customWidth="1"/>
    <col min="6151" max="6151" width="21" style="5" customWidth="1"/>
    <col min="6152" max="6152" width="15.6640625" style="5" customWidth="1"/>
    <col min="6153" max="6153" width="14" style="5" customWidth="1"/>
    <col min="6154" max="6154" width="17.109375" style="5" customWidth="1"/>
    <col min="6155" max="6155" width="14.6640625" style="5" customWidth="1"/>
    <col min="6156" max="6156" width="12.44140625" style="5" customWidth="1"/>
    <col min="6157" max="6400" width="9.109375" style="5"/>
    <col min="6401" max="6401" width="57.6640625" style="5" customWidth="1"/>
    <col min="6402" max="6402" width="12.6640625" style="5" customWidth="1"/>
    <col min="6403" max="6403" width="16.33203125" style="5" customWidth="1"/>
    <col min="6404" max="6404" width="20" style="5" customWidth="1"/>
    <col min="6405" max="6405" width="17" style="5" customWidth="1"/>
    <col min="6406" max="6406" width="28.88671875" style="5" customWidth="1"/>
    <col min="6407" max="6407" width="21" style="5" customWidth="1"/>
    <col min="6408" max="6408" width="15.6640625" style="5" customWidth="1"/>
    <col min="6409" max="6409" width="14" style="5" customWidth="1"/>
    <col min="6410" max="6410" width="17.109375" style="5" customWidth="1"/>
    <col min="6411" max="6411" width="14.6640625" style="5" customWidth="1"/>
    <col min="6412" max="6412" width="12.44140625" style="5" customWidth="1"/>
    <col min="6413" max="6656" width="9.109375" style="5"/>
    <col min="6657" max="6657" width="57.6640625" style="5" customWidth="1"/>
    <col min="6658" max="6658" width="12.6640625" style="5" customWidth="1"/>
    <col min="6659" max="6659" width="16.33203125" style="5" customWidth="1"/>
    <col min="6660" max="6660" width="20" style="5" customWidth="1"/>
    <col min="6661" max="6661" width="17" style="5" customWidth="1"/>
    <col min="6662" max="6662" width="28.88671875" style="5" customWidth="1"/>
    <col min="6663" max="6663" width="21" style="5" customWidth="1"/>
    <col min="6664" max="6664" width="15.6640625" style="5" customWidth="1"/>
    <col min="6665" max="6665" width="14" style="5" customWidth="1"/>
    <col min="6666" max="6666" width="17.109375" style="5" customWidth="1"/>
    <col min="6667" max="6667" width="14.6640625" style="5" customWidth="1"/>
    <col min="6668" max="6668" width="12.44140625" style="5" customWidth="1"/>
    <col min="6669" max="6912" width="9.109375" style="5"/>
    <col min="6913" max="6913" width="57.6640625" style="5" customWidth="1"/>
    <col min="6914" max="6914" width="12.6640625" style="5" customWidth="1"/>
    <col min="6915" max="6915" width="16.33203125" style="5" customWidth="1"/>
    <col min="6916" max="6916" width="20" style="5" customWidth="1"/>
    <col min="6917" max="6917" width="17" style="5" customWidth="1"/>
    <col min="6918" max="6918" width="28.88671875" style="5" customWidth="1"/>
    <col min="6919" max="6919" width="21" style="5" customWidth="1"/>
    <col min="6920" max="6920" width="15.6640625" style="5" customWidth="1"/>
    <col min="6921" max="6921" width="14" style="5" customWidth="1"/>
    <col min="6922" max="6922" width="17.109375" style="5" customWidth="1"/>
    <col min="6923" max="6923" width="14.6640625" style="5" customWidth="1"/>
    <col min="6924" max="6924" width="12.44140625" style="5" customWidth="1"/>
    <col min="6925" max="7168" width="9.109375" style="5"/>
    <col min="7169" max="7169" width="57.6640625" style="5" customWidth="1"/>
    <col min="7170" max="7170" width="12.6640625" style="5" customWidth="1"/>
    <col min="7171" max="7171" width="16.33203125" style="5" customWidth="1"/>
    <col min="7172" max="7172" width="20" style="5" customWidth="1"/>
    <col min="7173" max="7173" width="17" style="5" customWidth="1"/>
    <col min="7174" max="7174" width="28.88671875" style="5" customWidth="1"/>
    <col min="7175" max="7175" width="21" style="5" customWidth="1"/>
    <col min="7176" max="7176" width="15.6640625" style="5" customWidth="1"/>
    <col min="7177" max="7177" width="14" style="5" customWidth="1"/>
    <col min="7178" max="7178" width="17.109375" style="5" customWidth="1"/>
    <col min="7179" max="7179" width="14.6640625" style="5" customWidth="1"/>
    <col min="7180" max="7180" width="12.44140625" style="5" customWidth="1"/>
    <col min="7181" max="7424" width="9.109375" style="5"/>
    <col min="7425" max="7425" width="57.6640625" style="5" customWidth="1"/>
    <col min="7426" max="7426" width="12.6640625" style="5" customWidth="1"/>
    <col min="7427" max="7427" width="16.33203125" style="5" customWidth="1"/>
    <col min="7428" max="7428" width="20" style="5" customWidth="1"/>
    <col min="7429" max="7429" width="17" style="5" customWidth="1"/>
    <col min="7430" max="7430" width="28.88671875" style="5" customWidth="1"/>
    <col min="7431" max="7431" width="21" style="5" customWidth="1"/>
    <col min="7432" max="7432" width="15.6640625" style="5" customWidth="1"/>
    <col min="7433" max="7433" width="14" style="5" customWidth="1"/>
    <col min="7434" max="7434" width="17.109375" style="5" customWidth="1"/>
    <col min="7435" max="7435" width="14.6640625" style="5" customWidth="1"/>
    <col min="7436" max="7436" width="12.44140625" style="5" customWidth="1"/>
    <col min="7437" max="7680" width="9.109375" style="5"/>
    <col min="7681" max="7681" width="57.6640625" style="5" customWidth="1"/>
    <col min="7682" max="7682" width="12.6640625" style="5" customWidth="1"/>
    <col min="7683" max="7683" width="16.33203125" style="5" customWidth="1"/>
    <col min="7684" max="7684" width="20" style="5" customWidth="1"/>
    <col min="7685" max="7685" width="17" style="5" customWidth="1"/>
    <col min="7686" max="7686" width="28.88671875" style="5" customWidth="1"/>
    <col min="7687" max="7687" width="21" style="5" customWidth="1"/>
    <col min="7688" max="7688" width="15.6640625" style="5" customWidth="1"/>
    <col min="7689" max="7689" width="14" style="5" customWidth="1"/>
    <col min="7690" max="7690" width="17.109375" style="5" customWidth="1"/>
    <col min="7691" max="7691" width="14.6640625" style="5" customWidth="1"/>
    <col min="7692" max="7692" width="12.44140625" style="5" customWidth="1"/>
    <col min="7693" max="7936" width="9.109375" style="5"/>
    <col min="7937" max="7937" width="57.6640625" style="5" customWidth="1"/>
    <col min="7938" max="7938" width="12.6640625" style="5" customWidth="1"/>
    <col min="7939" max="7939" width="16.33203125" style="5" customWidth="1"/>
    <col min="7940" max="7940" width="20" style="5" customWidth="1"/>
    <col min="7941" max="7941" width="17" style="5" customWidth="1"/>
    <col min="7942" max="7942" width="28.88671875" style="5" customWidth="1"/>
    <col min="7943" max="7943" width="21" style="5" customWidth="1"/>
    <col min="7944" max="7944" width="15.6640625" style="5" customWidth="1"/>
    <col min="7945" max="7945" width="14" style="5" customWidth="1"/>
    <col min="7946" max="7946" width="17.109375" style="5" customWidth="1"/>
    <col min="7947" max="7947" width="14.6640625" style="5" customWidth="1"/>
    <col min="7948" max="7948" width="12.44140625" style="5" customWidth="1"/>
    <col min="7949" max="8192" width="9.109375" style="5"/>
    <col min="8193" max="8193" width="57.6640625" style="5" customWidth="1"/>
    <col min="8194" max="8194" width="12.6640625" style="5" customWidth="1"/>
    <col min="8195" max="8195" width="16.33203125" style="5" customWidth="1"/>
    <col min="8196" max="8196" width="20" style="5" customWidth="1"/>
    <col min="8197" max="8197" width="17" style="5" customWidth="1"/>
    <col min="8198" max="8198" width="28.88671875" style="5" customWidth="1"/>
    <col min="8199" max="8199" width="21" style="5" customWidth="1"/>
    <col min="8200" max="8200" width="15.6640625" style="5" customWidth="1"/>
    <col min="8201" max="8201" width="14" style="5" customWidth="1"/>
    <col min="8202" max="8202" width="17.109375" style="5" customWidth="1"/>
    <col min="8203" max="8203" width="14.6640625" style="5" customWidth="1"/>
    <col min="8204" max="8204" width="12.44140625" style="5" customWidth="1"/>
    <col min="8205" max="8448" width="9.109375" style="5"/>
    <col min="8449" max="8449" width="57.6640625" style="5" customWidth="1"/>
    <col min="8450" max="8450" width="12.6640625" style="5" customWidth="1"/>
    <col min="8451" max="8451" width="16.33203125" style="5" customWidth="1"/>
    <col min="8452" max="8452" width="20" style="5" customWidth="1"/>
    <col min="8453" max="8453" width="17" style="5" customWidth="1"/>
    <col min="8454" max="8454" width="28.88671875" style="5" customWidth="1"/>
    <col min="8455" max="8455" width="21" style="5" customWidth="1"/>
    <col min="8456" max="8456" width="15.6640625" style="5" customWidth="1"/>
    <col min="8457" max="8457" width="14" style="5" customWidth="1"/>
    <col min="8458" max="8458" width="17.109375" style="5" customWidth="1"/>
    <col min="8459" max="8459" width="14.6640625" style="5" customWidth="1"/>
    <col min="8460" max="8460" width="12.44140625" style="5" customWidth="1"/>
    <col min="8461" max="8704" width="9.109375" style="5"/>
    <col min="8705" max="8705" width="57.6640625" style="5" customWidth="1"/>
    <col min="8706" max="8706" width="12.6640625" style="5" customWidth="1"/>
    <col min="8707" max="8707" width="16.33203125" style="5" customWidth="1"/>
    <col min="8708" max="8708" width="20" style="5" customWidth="1"/>
    <col min="8709" max="8709" width="17" style="5" customWidth="1"/>
    <col min="8710" max="8710" width="28.88671875" style="5" customWidth="1"/>
    <col min="8711" max="8711" width="21" style="5" customWidth="1"/>
    <col min="8712" max="8712" width="15.6640625" style="5" customWidth="1"/>
    <col min="8713" max="8713" width="14" style="5" customWidth="1"/>
    <col min="8714" max="8714" width="17.109375" style="5" customWidth="1"/>
    <col min="8715" max="8715" width="14.6640625" style="5" customWidth="1"/>
    <col min="8716" max="8716" width="12.44140625" style="5" customWidth="1"/>
    <col min="8717" max="8960" width="9.109375" style="5"/>
    <col min="8961" max="8961" width="57.6640625" style="5" customWidth="1"/>
    <col min="8962" max="8962" width="12.6640625" style="5" customWidth="1"/>
    <col min="8963" max="8963" width="16.33203125" style="5" customWidth="1"/>
    <col min="8964" max="8964" width="20" style="5" customWidth="1"/>
    <col min="8965" max="8965" width="17" style="5" customWidth="1"/>
    <col min="8966" max="8966" width="28.88671875" style="5" customWidth="1"/>
    <col min="8967" max="8967" width="21" style="5" customWidth="1"/>
    <col min="8968" max="8968" width="15.6640625" style="5" customWidth="1"/>
    <col min="8969" max="8969" width="14" style="5" customWidth="1"/>
    <col min="8970" max="8970" width="17.109375" style="5" customWidth="1"/>
    <col min="8971" max="8971" width="14.6640625" style="5" customWidth="1"/>
    <col min="8972" max="8972" width="12.44140625" style="5" customWidth="1"/>
    <col min="8973" max="9216" width="9.109375" style="5"/>
    <col min="9217" max="9217" width="57.6640625" style="5" customWidth="1"/>
    <col min="9218" max="9218" width="12.6640625" style="5" customWidth="1"/>
    <col min="9219" max="9219" width="16.33203125" style="5" customWidth="1"/>
    <col min="9220" max="9220" width="20" style="5" customWidth="1"/>
    <col min="9221" max="9221" width="17" style="5" customWidth="1"/>
    <col min="9222" max="9222" width="28.88671875" style="5" customWidth="1"/>
    <col min="9223" max="9223" width="21" style="5" customWidth="1"/>
    <col min="9224" max="9224" width="15.6640625" style="5" customWidth="1"/>
    <col min="9225" max="9225" width="14" style="5" customWidth="1"/>
    <col min="9226" max="9226" width="17.109375" style="5" customWidth="1"/>
    <col min="9227" max="9227" width="14.6640625" style="5" customWidth="1"/>
    <col min="9228" max="9228" width="12.44140625" style="5" customWidth="1"/>
    <col min="9229" max="9472" width="9.109375" style="5"/>
    <col min="9473" max="9473" width="57.6640625" style="5" customWidth="1"/>
    <col min="9474" max="9474" width="12.6640625" style="5" customWidth="1"/>
    <col min="9475" max="9475" width="16.33203125" style="5" customWidth="1"/>
    <col min="9476" max="9476" width="20" style="5" customWidth="1"/>
    <col min="9477" max="9477" width="17" style="5" customWidth="1"/>
    <col min="9478" max="9478" width="28.88671875" style="5" customWidth="1"/>
    <col min="9479" max="9479" width="21" style="5" customWidth="1"/>
    <col min="9480" max="9480" width="15.6640625" style="5" customWidth="1"/>
    <col min="9481" max="9481" width="14" style="5" customWidth="1"/>
    <col min="9482" max="9482" width="17.109375" style="5" customWidth="1"/>
    <col min="9483" max="9483" width="14.6640625" style="5" customWidth="1"/>
    <col min="9484" max="9484" width="12.44140625" style="5" customWidth="1"/>
    <col min="9485" max="9728" width="9.109375" style="5"/>
    <col min="9729" max="9729" width="57.6640625" style="5" customWidth="1"/>
    <col min="9730" max="9730" width="12.6640625" style="5" customWidth="1"/>
    <col min="9731" max="9731" width="16.33203125" style="5" customWidth="1"/>
    <col min="9732" max="9732" width="20" style="5" customWidth="1"/>
    <col min="9733" max="9733" width="17" style="5" customWidth="1"/>
    <col min="9734" max="9734" width="28.88671875" style="5" customWidth="1"/>
    <col min="9735" max="9735" width="21" style="5" customWidth="1"/>
    <col min="9736" max="9736" width="15.6640625" style="5" customWidth="1"/>
    <col min="9737" max="9737" width="14" style="5" customWidth="1"/>
    <col min="9738" max="9738" width="17.109375" style="5" customWidth="1"/>
    <col min="9739" max="9739" width="14.6640625" style="5" customWidth="1"/>
    <col min="9740" max="9740" width="12.44140625" style="5" customWidth="1"/>
    <col min="9741" max="9984" width="9.109375" style="5"/>
    <col min="9985" max="9985" width="57.6640625" style="5" customWidth="1"/>
    <col min="9986" max="9986" width="12.6640625" style="5" customWidth="1"/>
    <col min="9987" max="9987" width="16.33203125" style="5" customWidth="1"/>
    <col min="9988" max="9988" width="20" style="5" customWidth="1"/>
    <col min="9989" max="9989" width="17" style="5" customWidth="1"/>
    <col min="9990" max="9990" width="28.88671875" style="5" customWidth="1"/>
    <col min="9991" max="9991" width="21" style="5" customWidth="1"/>
    <col min="9992" max="9992" width="15.6640625" style="5" customWidth="1"/>
    <col min="9993" max="9993" width="14" style="5" customWidth="1"/>
    <col min="9994" max="9994" width="17.109375" style="5" customWidth="1"/>
    <col min="9995" max="9995" width="14.6640625" style="5" customWidth="1"/>
    <col min="9996" max="9996" width="12.44140625" style="5" customWidth="1"/>
    <col min="9997" max="10240" width="9.109375" style="5"/>
    <col min="10241" max="10241" width="57.6640625" style="5" customWidth="1"/>
    <col min="10242" max="10242" width="12.6640625" style="5" customWidth="1"/>
    <col min="10243" max="10243" width="16.33203125" style="5" customWidth="1"/>
    <col min="10244" max="10244" width="20" style="5" customWidth="1"/>
    <col min="10245" max="10245" width="17" style="5" customWidth="1"/>
    <col min="10246" max="10246" width="28.88671875" style="5" customWidth="1"/>
    <col min="10247" max="10247" width="21" style="5" customWidth="1"/>
    <col min="10248" max="10248" width="15.6640625" style="5" customWidth="1"/>
    <col min="10249" max="10249" width="14" style="5" customWidth="1"/>
    <col min="10250" max="10250" width="17.109375" style="5" customWidth="1"/>
    <col min="10251" max="10251" width="14.6640625" style="5" customWidth="1"/>
    <col min="10252" max="10252" width="12.44140625" style="5" customWidth="1"/>
    <col min="10253" max="10496" width="9.109375" style="5"/>
    <col min="10497" max="10497" width="57.6640625" style="5" customWidth="1"/>
    <col min="10498" max="10498" width="12.6640625" style="5" customWidth="1"/>
    <col min="10499" max="10499" width="16.33203125" style="5" customWidth="1"/>
    <col min="10500" max="10500" width="20" style="5" customWidth="1"/>
    <col min="10501" max="10501" width="17" style="5" customWidth="1"/>
    <col min="10502" max="10502" width="28.88671875" style="5" customWidth="1"/>
    <col min="10503" max="10503" width="21" style="5" customWidth="1"/>
    <col min="10504" max="10504" width="15.6640625" style="5" customWidth="1"/>
    <col min="10505" max="10505" width="14" style="5" customWidth="1"/>
    <col min="10506" max="10506" width="17.109375" style="5" customWidth="1"/>
    <col min="10507" max="10507" width="14.6640625" style="5" customWidth="1"/>
    <col min="10508" max="10508" width="12.44140625" style="5" customWidth="1"/>
    <col min="10509" max="10752" width="9.109375" style="5"/>
    <col min="10753" max="10753" width="57.6640625" style="5" customWidth="1"/>
    <col min="10754" max="10754" width="12.6640625" style="5" customWidth="1"/>
    <col min="10755" max="10755" width="16.33203125" style="5" customWidth="1"/>
    <col min="10756" max="10756" width="20" style="5" customWidth="1"/>
    <col min="10757" max="10757" width="17" style="5" customWidth="1"/>
    <col min="10758" max="10758" width="28.88671875" style="5" customWidth="1"/>
    <col min="10759" max="10759" width="21" style="5" customWidth="1"/>
    <col min="10760" max="10760" width="15.6640625" style="5" customWidth="1"/>
    <col min="10761" max="10761" width="14" style="5" customWidth="1"/>
    <col min="10762" max="10762" width="17.109375" style="5" customWidth="1"/>
    <col min="10763" max="10763" width="14.6640625" style="5" customWidth="1"/>
    <col min="10764" max="10764" width="12.44140625" style="5" customWidth="1"/>
    <col min="10765" max="11008" width="9.109375" style="5"/>
    <col min="11009" max="11009" width="57.6640625" style="5" customWidth="1"/>
    <col min="11010" max="11010" width="12.6640625" style="5" customWidth="1"/>
    <col min="11011" max="11011" width="16.33203125" style="5" customWidth="1"/>
    <col min="11012" max="11012" width="20" style="5" customWidth="1"/>
    <col min="11013" max="11013" width="17" style="5" customWidth="1"/>
    <col min="11014" max="11014" width="28.88671875" style="5" customWidth="1"/>
    <col min="11015" max="11015" width="21" style="5" customWidth="1"/>
    <col min="11016" max="11016" width="15.6640625" style="5" customWidth="1"/>
    <col min="11017" max="11017" width="14" style="5" customWidth="1"/>
    <col min="11018" max="11018" width="17.109375" style="5" customWidth="1"/>
    <col min="11019" max="11019" width="14.6640625" style="5" customWidth="1"/>
    <col min="11020" max="11020" width="12.44140625" style="5" customWidth="1"/>
    <col min="11021" max="11264" width="9.109375" style="5"/>
    <col min="11265" max="11265" width="57.6640625" style="5" customWidth="1"/>
    <col min="11266" max="11266" width="12.6640625" style="5" customWidth="1"/>
    <col min="11267" max="11267" width="16.33203125" style="5" customWidth="1"/>
    <col min="11268" max="11268" width="20" style="5" customWidth="1"/>
    <col min="11269" max="11269" width="17" style="5" customWidth="1"/>
    <col min="11270" max="11270" width="28.88671875" style="5" customWidth="1"/>
    <col min="11271" max="11271" width="21" style="5" customWidth="1"/>
    <col min="11272" max="11272" width="15.6640625" style="5" customWidth="1"/>
    <col min="11273" max="11273" width="14" style="5" customWidth="1"/>
    <col min="11274" max="11274" width="17.109375" style="5" customWidth="1"/>
    <col min="11275" max="11275" width="14.6640625" style="5" customWidth="1"/>
    <col min="11276" max="11276" width="12.44140625" style="5" customWidth="1"/>
    <col min="11277" max="11520" width="9.109375" style="5"/>
    <col min="11521" max="11521" width="57.6640625" style="5" customWidth="1"/>
    <col min="11522" max="11522" width="12.6640625" style="5" customWidth="1"/>
    <col min="11523" max="11523" width="16.33203125" style="5" customWidth="1"/>
    <col min="11524" max="11524" width="20" style="5" customWidth="1"/>
    <col min="11525" max="11525" width="17" style="5" customWidth="1"/>
    <col min="11526" max="11526" width="28.88671875" style="5" customWidth="1"/>
    <col min="11527" max="11527" width="21" style="5" customWidth="1"/>
    <col min="11528" max="11528" width="15.6640625" style="5" customWidth="1"/>
    <col min="11529" max="11529" width="14" style="5" customWidth="1"/>
    <col min="11530" max="11530" width="17.109375" style="5" customWidth="1"/>
    <col min="11531" max="11531" width="14.6640625" style="5" customWidth="1"/>
    <col min="11532" max="11532" width="12.44140625" style="5" customWidth="1"/>
    <col min="11533" max="11776" width="9.109375" style="5"/>
    <col min="11777" max="11777" width="57.6640625" style="5" customWidth="1"/>
    <col min="11778" max="11778" width="12.6640625" style="5" customWidth="1"/>
    <col min="11779" max="11779" width="16.33203125" style="5" customWidth="1"/>
    <col min="11780" max="11780" width="20" style="5" customWidth="1"/>
    <col min="11781" max="11781" width="17" style="5" customWidth="1"/>
    <col min="11782" max="11782" width="28.88671875" style="5" customWidth="1"/>
    <col min="11783" max="11783" width="21" style="5" customWidth="1"/>
    <col min="11784" max="11784" width="15.6640625" style="5" customWidth="1"/>
    <col min="11785" max="11785" width="14" style="5" customWidth="1"/>
    <col min="11786" max="11786" width="17.109375" style="5" customWidth="1"/>
    <col min="11787" max="11787" width="14.6640625" style="5" customWidth="1"/>
    <col min="11788" max="11788" width="12.44140625" style="5" customWidth="1"/>
    <col min="11789" max="12032" width="9.109375" style="5"/>
    <col min="12033" max="12033" width="57.6640625" style="5" customWidth="1"/>
    <col min="12034" max="12034" width="12.6640625" style="5" customWidth="1"/>
    <col min="12035" max="12035" width="16.33203125" style="5" customWidth="1"/>
    <col min="12036" max="12036" width="20" style="5" customWidth="1"/>
    <col min="12037" max="12037" width="17" style="5" customWidth="1"/>
    <col min="12038" max="12038" width="28.88671875" style="5" customWidth="1"/>
    <col min="12039" max="12039" width="21" style="5" customWidth="1"/>
    <col min="12040" max="12040" width="15.6640625" style="5" customWidth="1"/>
    <col min="12041" max="12041" width="14" style="5" customWidth="1"/>
    <col min="12042" max="12042" width="17.109375" style="5" customWidth="1"/>
    <col min="12043" max="12043" width="14.6640625" style="5" customWidth="1"/>
    <col min="12044" max="12044" width="12.44140625" style="5" customWidth="1"/>
    <col min="12045" max="12288" width="9.109375" style="5"/>
    <col min="12289" max="12289" width="57.6640625" style="5" customWidth="1"/>
    <col min="12290" max="12290" width="12.6640625" style="5" customWidth="1"/>
    <col min="12291" max="12291" width="16.33203125" style="5" customWidth="1"/>
    <col min="12292" max="12292" width="20" style="5" customWidth="1"/>
    <col min="12293" max="12293" width="17" style="5" customWidth="1"/>
    <col min="12294" max="12294" width="28.88671875" style="5" customWidth="1"/>
    <col min="12295" max="12295" width="21" style="5" customWidth="1"/>
    <col min="12296" max="12296" width="15.6640625" style="5" customWidth="1"/>
    <col min="12297" max="12297" width="14" style="5" customWidth="1"/>
    <col min="12298" max="12298" width="17.109375" style="5" customWidth="1"/>
    <col min="12299" max="12299" width="14.6640625" style="5" customWidth="1"/>
    <col min="12300" max="12300" width="12.44140625" style="5" customWidth="1"/>
    <col min="12301" max="12544" width="9.109375" style="5"/>
    <col min="12545" max="12545" width="57.6640625" style="5" customWidth="1"/>
    <col min="12546" max="12546" width="12.6640625" style="5" customWidth="1"/>
    <col min="12547" max="12547" width="16.33203125" style="5" customWidth="1"/>
    <col min="12548" max="12548" width="20" style="5" customWidth="1"/>
    <col min="12549" max="12549" width="17" style="5" customWidth="1"/>
    <col min="12550" max="12550" width="28.88671875" style="5" customWidth="1"/>
    <col min="12551" max="12551" width="21" style="5" customWidth="1"/>
    <col min="12552" max="12552" width="15.6640625" style="5" customWidth="1"/>
    <col min="12553" max="12553" width="14" style="5" customWidth="1"/>
    <col min="12554" max="12554" width="17.109375" style="5" customWidth="1"/>
    <col min="12555" max="12555" width="14.6640625" style="5" customWidth="1"/>
    <col min="12556" max="12556" width="12.44140625" style="5" customWidth="1"/>
    <col min="12557" max="12800" width="9.109375" style="5"/>
    <col min="12801" max="12801" width="57.6640625" style="5" customWidth="1"/>
    <col min="12802" max="12802" width="12.6640625" style="5" customWidth="1"/>
    <col min="12803" max="12803" width="16.33203125" style="5" customWidth="1"/>
    <col min="12804" max="12804" width="20" style="5" customWidth="1"/>
    <col min="12805" max="12805" width="17" style="5" customWidth="1"/>
    <col min="12806" max="12806" width="28.88671875" style="5" customWidth="1"/>
    <col min="12807" max="12807" width="21" style="5" customWidth="1"/>
    <col min="12808" max="12808" width="15.6640625" style="5" customWidth="1"/>
    <col min="12809" max="12809" width="14" style="5" customWidth="1"/>
    <col min="12810" max="12810" width="17.109375" style="5" customWidth="1"/>
    <col min="12811" max="12811" width="14.6640625" style="5" customWidth="1"/>
    <col min="12812" max="12812" width="12.44140625" style="5" customWidth="1"/>
    <col min="12813" max="13056" width="9.109375" style="5"/>
    <col min="13057" max="13057" width="57.6640625" style="5" customWidth="1"/>
    <col min="13058" max="13058" width="12.6640625" style="5" customWidth="1"/>
    <col min="13059" max="13059" width="16.33203125" style="5" customWidth="1"/>
    <col min="13060" max="13060" width="20" style="5" customWidth="1"/>
    <col min="13061" max="13061" width="17" style="5" customWidth="1"/>
    <col min="13062" max="13062" width="28.88671875" style="5" customWidth="1"/>
    <col min="13063" max="13063" width="21" style="5" customWidth="1"/>
    <col min="13064" max="13064" width="15.6640625" style="5" customWidth="1"/>
    <col min="13065" max="13065" width="14" style="5" customWidth="1"/>
    <col min="13066" max="13066" width="17.109375" style="5" customWidth="1"/>
    <col min="13067" max="13067" width="14.6640625" style="5" customWidth="1"/>
    <col min="13068" max="13068" width="12.44140625" style="5" customWidth="1"/>
    <col min="13069" max="13312" width="9.109375" style="5"/>
    <col min="13313" max="13313" width="57.6640625" style="5" customWidth="1"/>
    <col min="13314" max="13314" width="12.6640625" style="5" customWidth="1"/>
    <col min="13315" max="13315" width="16.33203125" style="5" customWidth="1"/>
    <col min="13316" max="13316" width="20" style="5" customWidth="1"/>
    <col min="13317" max="13317" width="17" style="5" customWidth="1"/>
    <col min="13318" max="13318" width="28.88671875" style="5" customWidth="1"/>
    <col min="13319" max="13319" width="21" style="5" customWidth="1"/>
    <col min="13320" max="13320" width="15.6640625" style="5" customWidth="1"/>
    <col min="13321" max="13321" width="14" style="5" customWidth="1"/>
    <col min="13322" max="13322" width="17.109375" style="5" customWidth="1"/>
    <col min="13323" max="13323" width="14.6640625" style="5" customWidth="1"/>
    <col min="13324" max="13324" width="12.44140625" style="5" customWidth="1"/>
    <col min="13325" max="13568" width="9.109375" style="5"/>
    <col min="13569" max="13569" width="57.6640625" style="5" customWidth="1"/>
    <col min="13570" max="13570" width="12.6640625" style="5" customWidth="1"/>
    <col min="13571" max="13571" width="16.33203125" style="5" customWidth="1"/>
    <col min="13572" max="13572" width="20" style="5" customWidth="1"/>
    <col min="13573" max="13573" width="17" style="5" customWidth="1"/>
    <col min="13574" max="13574" width="28.88671875" style="5" customWidth="1"/>
    <col min="13575" max="13575" width="21" style="5" customWidth="1"/>
    <col min="13576" max="13576" width="15.6640625" style="5" customWidth="1"/>
    <col min="13577" max="13577" width="14" style="5" customWidth="1"/>
    <col min="13578" max="13578" width="17.109375" style="5" customWidth="1"/>
    <col min="13579" max="13579" width="14.6640625" style="5" customWidth="1"/>
    <col min="13580" max="13580" width="12.44140625" style="5" customWidth="1"/>
    <col min="13581" max="13824" width="9.109375" style="5"/>
    <col min="13825" max="13825" width="57.6640625" style="5" customWidth="1"/>
    <col min="13826" max="13826" width="12.6640625" style="5" customWidth="1"/>
    <col min="13827" max="13827" width="16.33203125" style="5" customWidth="1"/>
    <col min="13828" max="13828" width="20" style="5" customWidth="1"/>
    <col min="13829" max="13829" width="17" style="5" customWidth="1"/>
    <col min="13830" max="13830" width="28.88671875" style="5" customWidth="1"/>
    <col min="13831" max="13831" width="21" style="5" customWidth="1"/>
    <col min="13832" max="13832" width="15.6640625" style="5" customWidth="1"/>
    <col min="13833" max="13833" width="14" style="5" customWidth="1"/>
    <col min="13834" max="13834" width="17.109375" style="5" customWidth="1"/>
    <col min="13835" max="13835" width="14.6640625" style="5" customWidth="1"/>
    <col min="13836" max="13836" width="12.44140625" style="5" customWidth="1"/>
    <col min="13837" max="14080" width="9.109375" style="5"/>
    <col min="14081" max="14081" width="57.6640625" style="5" customWidth="1"/>
    <col min="14082" max="14082" width="12.6640625" style="5" customWidth="1"/>
    <col min="14083" max="14083" width="16.33203125" style="5" customWidth="1"/>
    <col min="14084" max="14084" width="20" style="5" customWidth="1"/>
    <col min="14085" max="14085" width="17" style="5" customWidth="1"/>
    <col min="14086" max="14086" width="28.88671875" style="5" customWidth="1"/>
    <col min="14087" max="14087" width="21" style="5" customWidth="1"/>
    <col min="14088" max="14088" width="15.6640625" style="5" customWidth="1"/>
    <col min="14089" max="14089" width="14" style="5" customWidth="1"/>
    <col min="14090" max="14090" width="17.109375" style="5" customWidth="1"/>
    <col min="14091" max="14091" width="14.6640625" style="5" customWidth="1"/>
    <col min="14092" max="14092" width="12.44140625" style="5" customWidth="1"/>
    <col min="14093" max="14336" width="9.109375" style="5"/>
    <col min="14337" max="14337" width="57.6640625" style="5" customWidth="1"/>
    <col min="14338" max="14338" width="12.6640625" style="5" customWidth="1"/>
    <col min="14339" max="14339" width="16.33203125" style="5" customWidth="1"/>
    <col min="14340" max="14340" width="20" style="5" customWidth="1"/>
    <col min="14341" max="14341" width="17" style="5" customWidth="1"/>
    <col min="14342" max="14342" width="28.88671875" style="5" customWidth="1"/>
    <col min="14343" max="14343" width="21" style="5" customWidth="1"/>
    <col min="14344" max="14344" width="15.6640625" style="5" customWidth="1"/>
    <col min="14345" max="14345" width="14" style="5" customWidth="1"/>
    <col min="14346" max="14346" width="17.109375" style="5" customWidth="1"/>
    <col min="14347" max="14347" width="14.6640625" style="5" customWidth="1"/>
    <col min="14348" max="14348" width="12.44140625" style="5" customWidth="1"/>
    <col min="14349" max="14592" width="9.109375" style="5"/>
    <col min="14593" max="14593" width="57.6640625" style="5" customWidth="1"/>
    <col min="14594" max="14594" width="12.6640625" style="5" customWidth="1"/>
    <col min="14595" max="14595" width="16.33203125" style="5" customWidth="1"/>
    <col min="14596" max="14596" width="20" style="5" customWidth="1"/>
    <col min="14597" max="14597" width="17" style="5" customWidth="1"/>
    <col min="14598" max="14598" width="28.88671875" style="5" customWidth="1"/>
    <col min="14599" max="14599" width="21" style="5" customWidth="1"/>
    <col min="14600" max="14600" width="15.6640625" style="5" customWidth="1"/>
    <col min="14601" max="14601" width="14" style="5" customWidth="1"/>
    <col min="14602" max="14602" width="17.109375" style="5" customWidth="1"/>
    <col min="14603" max="14603" width="14.6640625" style="5" customWidth="1"/>
    <col min="14604" max="14604" width="12.44140625" style="5" customWidth="1"/>
    <col min="14605" max="14848" width="9.109375" style="5"/>
    <col min="14849" max="14849" width="57.6640625" style="5" customWidth="1"/>
    <col min="14850" max="14850" width="12.6640625" style="5" customWidth="1"/>
    <col min="14851" max="14851" width="16.33203125" style="5" customWidth="1"/>
    <col min="14852" max="14852" width="20" style="5" customWidth="1"/>
    <col min="14853" max="14853" width="17" style="5" customWidth="1"/>
    <col min="14854" max="14854" width="28.88671875" style="5" customWidth="1"/>
    <col min="14855" max="14855" width="21" style="5" customWidth="1"/>
    <col min="14856" max="14856" width="15.6640625" style="5" customWidth="1"/>
    <col min="14857" max="14857" width="14" style="5" customWidth="1"/>
    <col min="14858" max="14858" width="17.109375" style="5" customWidth="1"/>
    <col min="14859" max="14859" width="14.6640625" style="5" customWidth="1"/>
    <col min="14860" max="14860" width="12.44140625" style="5" customWidth="1"/>
    <col min="14861" max="15104" width="9.109375" style="5"/>
    <col min="15105" max="15105" width="57.6640625" style="5" customWidth="1"/>
    <col min="15106" max="15106" width="12.6640625" style="5" customWidth="1"/>
    <col min="15107" max="15107" width="16.33203125" style="5" customWidth="1"/>
    <col min="15108" max="15108" width="20" style="5" customWidth="1"/>
    <col min="15109" max="15109" width="17" style="5" customWidth="1"/>
    <col min="15110" max="15110" width="28.88671875" style="5" customWidth="1"/>
    <col min="15111" max="15111" width="21" style="5" customWidth="1"/>
    <col min="15112" max="15112" width="15.6640625" style="5" customWidth="1"/>
    <col min="15113" max="15113" width="14" style="5" customWidth="1"/>
    <col min="15114" max="15114" width="17.109375" style="5" customWidth="1"/>
    <col min="15115" max="15115" width="14.6640625" style="5" customWidth="1"/>
    <col min="15116" max="15116" width="12.44140625" style="5" customWidth="1"/>
    <col min="15117" max="15360" width="9.109375" style="5"/>
    <col min="15361" max="15361" width="57.6640625" style="5" customWidth="1"/>
    <col min="15362" max="15362" width="12.6640625" style="5" customWidth="1"/>
    <col min="15363" max="15363" width="16.33203125" style="5" customWidth="1"/>
    <col min="15364" max="15364" width="20" style="5" customWidth="1"/>
    <col min="15365" max="15365" width="17" style="5" customWidth="1"/>
    <col min="15366" max="15366" width="28.88671875" style="5" customWidth="1"/>
    <col min="15367" max="15367" width="21" style="5" customWidth="1"/>
    <col min="15368" max="15368" width="15.6640625" style="5" customWidth="1"/>
    <col min="15369" max="15369" width="14" style="5" customWidth="1"/>
    <col min="15370" max="15370" width="17.109375" style="5" customWidth="1"/>
    <col min="15371" max="15371" width="14.6640625" style="5" customWidth="1"/>
    <col min="15372" max="15372" width="12.44140625" style="5" customWidth="1"/>
    <col min="15373" max="15616" width="9.109375" style="5"/>
    <col min="15617" max="15617" width="57.6640625" style="5" customWidth="1"/>
    <col min="15618" max="15618" width="12.6640625" style="5" customWidth="1"/>
    <col min="15619" max="15619" width="16.33203125" style="5" customWidth="1"/>
    <col min="15620" max="15620" width="20" style="5" customWidth="1"/>
    <col min="15621" max="15621" width="17" style="5" customWidth="1"/>
    <col min="15622" max="15622" width="28.88671875" style="5" customWidth="1"/>
    <col min="15623" max="15623" width="21" style="5" customWidth="1"/>
    <col min="15624" max="15624" width="15.6640625" style="5" customWidth="1"/>
    <col min="15625" max="15625" width="14" style="5" customWidth="1"/>
    <col min="15626" max="15626" width="17.109375" style="5" customWidth="1"/>
    <col min="15627" max="15627" width="14.6640625" style="5" customWidth="1"/>
    <col min="15628" max="15628" width="12.44140625" style="5" customWidth="1"/>
    <col min="15629" max="15872" width="9.109375" style="5"/>
    <col min="15873" max="15873" width="57.6640625" style="5" customWidth="1"/>
    <col min="15874" max="15874" width="12.6640625" style="5" customWidth="1"/>
    <col min="15875" max="15875" width="16.33203125" style="5" customWidth="1"/>
    <col min="15876" max="15876" width="20" style="5" customWidth="1"/>
    <col min="15877" max="15877" width="17" style="5" customWidth="1"/>
    <col min="15878" max="15878" width="28.88671875" style="5" customWidth="1"/>
    <col min="15879" max="15879" width="21" style="5" customWidth="1"/>
    <col min="15880" max="15880" width="15.6640625" style="5" customWidth="1"/>
    <col min="15881" max="15881" width="14" style="5" customWidth="1"/>
    <col min="15882" max="15882" width="17.109375" style="5" customWidth="1"/>
    <col min="15883" max="15883" width="14.6640625" style="5" customWidth="1"/>
    <col min="15884" max="15884" width="12.44140625" style="5" customWidth="1"/>
    <col min="15885" max="16128" width="9.109375" style="5"/>
    <col min="16129" max="16129" width="57.6640625" style="5" customWidth="1"/>
    <col min="16130" max="16130" width="12.6640625" style="5" customWidth="1"/>
    <col min="16131" max="16131" width="16.33203125" style="5" customWidth="1"/>
    <col min="16132" max="16132" width="20" style="5" customWidth="1"/>
    <col min="16133" max="16133" width="17" style="5" customWidth="1"/>
    <col min="16134" max="16134" width="28.88671875" style="5" customWidth="1"/>
    <col min="16135" max="16135" width="21" style="5" customWidth="1"/>
    <col min="16136" max="16136" width="15.6640625" style="5" customWidth="1"/>
    <col min="16137" max="16137" width="14" style="5" customWidth="1"/>
    <col min="16138" max="16138" width="17.109375" style="5" customWidth="1"/>
    <col min="16139" max="16139" width="14.6640625" style="5" customWidth="1"/>
    <col min="16140" max="16140" width="12.44140625" style="5" customWidth="1"/>
    <col min="16141" max="16384" width="9.109375" style="5"/>
  </cols>
  <sheetData>
    <row r="1" spans="1:5" ht="15.6" x14ac:dyDescent="0.3">
      <c r="A1" s="1" t="s">
        <v>0</v>
      </c>
      <c r="B1" s="2" t="s">
        <v>1</v>
      </c>
      <c r="C1" s="3"/>
      <c r="D1" s="3"/>
      <c r="E1" s="4"/>
    </row>
    <row r="2" spans="1:5" ht="15" x14ac:dyDescent="0.25">
      <c r="A2" s="1" t="s">
        <v>2</v>
      </c>
      <c r="B2" s="6"/>
      <c r="C2" s="6"/>
      <c r="D2" s="6"/>
      <c r="E2" s="4"/>
    </row>
    <row r="3" spans="1:5" ht="15.6" x14ac:dyDescent="0.3">
      <c r="A3" s="1" t="s">
        <v>3</v>
      </c>
      <c r="B3" s="7" t="s">
        <v>4</v>
      </c>
      <c r="C3" s="8"/>
      <c r="D3" s="8"/>
      <c r="E3" s="4"/>
    </row>
    <row r="4" spans="1:5" ht="15.6" x14ac:dyDescent="0.3">
      <c r="A4" s="1" t="s">
        <v>5</v>
      </c>
      <c r="B4" s="98" t="s">
        <v>6</v>
      </c>
      <c r="C4" s="98"/>
      <c r="D4" s="98"/>
      <c r="E4" s="4"/>
    </row>
    <row r="5" spans="1:5" ht="15.6" x14ac:dyDescent="0.3">
      <c r="A5" s="1" t="s">
        <v>7</v>
      </c>
      <c r="B5" s="7" t="s">
        <v>8</v>
      </c>
      <c r="C5" s="8"/>
      <c r="D5" s="8"/>
      <c r="E5" s="4"/>
    </row>
    <row r="6" spans="1:5" ht="15" x14ac:dyDescent="0.25">
      <c r="A6" s="1" t="s">
        <v>9</v>
      </c>
      <c r="B6" s="9" t="s">
        <v>10</v>
      </c>
      <c r="C6" s="8"/>
      <c r="D6" s="8"/>
      <c r="E6" s="4"/>
    </row>
    <row r="7" spans="1:5" ht="15.6" x14ac:dyDescent="0.3">
      <c r="A7" s="1" t="s">
        <v>11</v>
      </c>
      <c r="B7" s="98" t="s">
        <v>12</v>
      </c>
      <c r="C7" s="98"/>
      <c r="D7" s="98"/>
      <c r="E7" s="4"/>
    </row>
    <row r="8" spans="1:5" x14ac:dyDescent="0.25">
      <c r="A8" s="10"/>
      <c r="B8" s="99" t="s">
        <v>13</v>
      </c>
      <c r="C8" s="99"/>
      <c r="D8" s="99"/>
      <c r="E8" s="4"/>
    </row>
    <row r="9" spans="1:5" ht="15.6" x14ac:dyDescent="0.3">
      <c r="A9" s="11" t="s">
        <v>14</v>
      </c>
      <c r="B9" s="100" t="s">
        <v>15</v>
      </c>
      <c r="C9" s="100"/>
      <c r="D9" s="100"/>
      <c r="E9" s="4"/>
    </row>
    <row r="10" spans="1:5" ht="15.75" x14ac:dyDescent="0.25">
      <c r="A10" s="11"/>
      <c r="B10" s="12"/>
      <c r="C10" s="12"/>
      <c r="D10" s="12"/>
      <c r="E10" s="4"/>
    </row>
    <row r="11" spans="1:5" ht="12.75" x14ac:dyDescent="0.2">
      <c r="A11" s="10"/>
      <c r="E11" s="4"/>
    </row>
    <row r="12" spans="1:5" ht="17.399999999999999" x14ac:dyDescent="0.3">
      <c r="A12" s="97" t="s">
        <v>16</v>
      </c>
      <c r="B12" s="97"/>
      <c r="C12" s="97"/>
      <c r="D12" s="97"/>
      <c r="E12" s="4"/>
    </row>
    <row r="13" spans="1:5" ht="17.399999999999999" x14ac:dyDescent="0.3">
      <c r="A13" s="94" t="s">
        <v>17</v>
      </c>
      <c r="B13" s="94"/>
      <c r="C13" s="94"/>
      <c r="D13" s="94"/>
      <c r="E13" s="4"/>
    </row>
    <row r="14" spans="1:5" ht="18" x14ac:dyDescent="0.25">
      <c r="A14" s="94"/>
      <c r="B14" s="94"/>
      <c r="C14" s="94"/>
      <c r="D14" s="94"/>
      <c r="E14" s="4"/>
    </row>
    <row r="15" spans="1:5" ht="17.399999999999999" x14ac:dyDescent="0.3">
      <c r="A15" s="14"/>
      <c r="D15" s="15" t="s">
        <v>18</v>
      </c>
      <c r="E15" s="4"/>
    </row>
    <row r="16" spans="1:5" s="19" customFormat="1" ht="31.2" x14ac:dyDescent="0.3">
      <c r="A16" s="16" t="s">
        <v>19</v>
      </c>
      <c r="B16" s="17" t="s">
        <v>20</v>
      </c>
      <c r="C16" s="18" t="s">
        <v>21</v>
      </c>
      <c r="D16" s="18" t="s">
        <v>22</v>
      </c>
      <c r="E16" s="4"/>
    </row>
    <row r="17" spans="1:7" x14ac:dyDescent="0.25">
      <c r="A17" s="20" t="s">
        <v>23</v>
      </c>
      <c r="B17" s="21"/>
      <c r="C17" s="22"/>
      <c r="D17" s="22"/>
      <c r="E17" s="5"/>
    </row>
    <row r="18" spans="1:7" x14ac:dyDescent="0.25">
      <c r="A18" s="23" t="s">
        <v>24</v>
      </c>
      <c r="B18" s="89" t="s">
        <v>25</v>
      </c>
      <c r="C18" s="24">
        <v>68520491</v>
      </c>
      <c r="D18" s="24">
        <v>369669720</v>
      </c>
      <c r="E18" s="5"/>
    </row>
    <row r="19" spans="1:7" x14ac:dyDescent="0.25">
      <c r="A19" s="23" t="s">
        <v>26</v>
      </c>
      <c r="B19" s="26" t="s">
        <v>27</v>
      </c>
      <c r="C19" s="25"/>
      <c r="D19" s="25"/>
      <c r="E19" s="5"/>
    </row>
    <row r="20" spans="1:7" x14ac:dyDescent="0.25">
      <c r="A20" s="23" t="s">
        <v>28</v>
      </c>
      <c r="B20" s="26" t="s">
        <v>29</v>
      </c>
      <c r="C20" s="25"/>
      <c r="D20" s="25"/>
      <c r="E20" s="5"/>
    </row>
    <row r="21" spans="1:7" ht="26.4" x14ac:dyDescent="0.25">
      <c r="A21" s="23" t="s">
        <v>30</v>
      </c>
      <c r="B21" s="26" t="s">
        <v>31</v>
      </c>
      <c r="C21" s="27"/>
      <c r="D21" s="27"/>
    </row>
    <row r="22" spans="1:7" x14ac:dyDescent="0.25">
      <c r="A22" s="23" t="s">
        <v>32</v>
      </c>
      <c r="B22" s="26" t="s">
        <v>33</v>
      </c>
      <c r="C22" s="27">
        <v>3330000</v>
      </c>
      <c r="D22" s="27">
        <v>4440000</v>
      </c>
    </row>
    <row r="23" spans="1:7" ht="15.6" x14ac:dyDescent="0.3">
      <c r="A23" s="23" t="s">
        <v>34</v>
      </c>
      <c r="B23" s="26" t="s">
        <v>35</v>
      </c>
      <c r="C23" s="25">
        <f>71689082+91026960</f>
        <v>162716042</v>
      </c>
      <c r="D23" s="25">
        <v>88362491</v>
      </c>
      <c r="E23" s="28"/>
      <c r="G23" s="29"/>
    </row>
    <row r="24" spans="1:7" ht="15.6" x14ac:dyDescent="0.3">
      <c r="A24" s="23" t="s">
        <v>36</v>
      </c>
      <c r="B24" s="89" t="s">
        <v>37</v>
      </c>
      <c r="C24" s="25">
        <v>3948097</v>
      </c>
      <c r="D24" s="25">
        <v>193991</v>
      </c>
      <c r="E24" s="28"/>
    </row>
    <row r="25" spans="1:7" x14ac:dyDescent="0.25">
      <c r="A25" s="23" t="s">
        <v>38</v>
      </c>
      <c r="B25" s="89" t="s">
        <v>39</v>
      </c>
      <c r="C25" s="25">
        <v>740757</v>
      </c>
      <c r="D25" s="25">
        <v>964620</v>
      </c>
      <c r="E25" s="5"/>
    </row>
    <row r="26" spans="1:7" x14ac:dyDescent="0.25">
      <c r="A26" s="23" t="s">
        <v>40</v>
      </c>
      <c r="B26" s="89" t="s">
        <v>41</v>
      </c>
      <c r="C26" s="25">
        <v>120956</v>
      </c>
      <c r="D26" s="25">
        <v>107155</v>
      </c>
      <c r="E26" s="5"/>
    </row>
    <row r="27" spans="1:7" ht="15.6" x14ac:dyDescent="0.3">
      <c r="A27" s="23" t="s">
        <v>42</v>
      </c>
      <c r="B27" s="89" t="s">
        <v>43</v>
      </c>
      <c r="C27" s="24">
        <f>845403+2707634+43461+309178</f>
        <v>3905676</v>
      </c>
      <c r="D27" s="24">
        <v>2945315</v>
      </c>
      <c r="E27" s="28"/>
    </row>
    <row r="28" spans="1:7" x14ac:dyDescent="0.25">
      <c r="A28" s="20" t="s">
        <v>44</v>
      </c>
      <c r="B28" s="30" t="s">
        <v>45</v>
      </c>
      <c r="C28" s="31">
        <f>SUM(C18:C27)</f>
        <v>243282019</v>
      </c>
      <c r="D28" s="31">
        <f>SUM(D18:D27)</f>
        <v>466683292</v>
      </c>
      <c r="E28" s="13"/>
    </row>
    <row r="29" spans="1:7" ht="26.4" x14ac:dyDescent="0.25">
      <c r="A29" s="32" t="s">
        <v>46</v>
      </c>
      <c r="B29" s="89" t="s">
        <v>47</v>
      </c>
      <c r="C29" s="24">
        <v>17176611</v>
      </c>
      <c r="D29" s="33">
        <v>12548602</v>
      </c>
      <c r="E29" s="5"/>
    </row>
    <row r="30" spans="1:7" x14ac:dyDescent="0.25">
      <c r="A30" s="20" t="s">
        <v>48</v>
      </c>
      <c r="B30" s="30"/>
      <c r="C30" s="34"/>
      <c r="D30" s="35"/>
      <c r="E30" s="5"/>
    </row>
    <row r="31" spans="1:7" x14ac:dyDescent="0.25">
      <c r="A31" s="23" t="s">
        <v>26</v>
      </c>
      <c r="B31" s="26" t="s">
        <v>49</v>
      </c>
      <c r="C31" s="25"/>
      <c r="D31" s="33"/>
      <c r="E31" s="5"/>
    </row>
    <row r="32" spans="1:7" x14ac:dyDescent="0.25">
      <c r="A32" s="23" t="s">
        <v>28</v>
      </c>
      <c r="B32" s="26" t="s">
        <v>50</v>
      </c>
      <c r="C32" s="25"/>
      <c r="D32" s="33"/>
      <c r="E32" s="5"/>
    </row>
    <row r="33" spans="1:7" ht="26.4" x14ac:dyDescent="0.25">
      <c r="A33" s="23" t="s">
        <v>30</v>
      </c>
      <c r="B33" s="26" t="s">
        <v>51</v>
      </c>
      <c r="C33" s="25"/>
      <c r="D33" s="33"/>
      <c r="E33" s="5"/>
    </row>
    <row r="34" spans="1:7" x14ac:dyDescent="0.25">
      <c r="A34" s="23" t="s">
        <v>32</v>
      </c>
      <c r="B34" s="26" t="s">
        <v>52</v>
      </c>
      <c r="C34" s="25">
        <v>37335809</v>
      </c>
      <c r="D34" s="33">
        <v>37145896</v>
      </c>
      <c r="E34" s="5"/>
    </row>
    <row r="35" spans="1:7" ht="15.6" x14ac:dyDescent="0.3">
      <c r="A35" s="23" t="s">
        <v>53</v>
      </c>
      <c r="B35" s="89" t="s">
        <v>54</v>
      </c>
      <c r="C35" s="25">
        <f>16680+29169415+3123111401+2171111+207651139</f>
        <v>3362119746</v>
      </c>
      <c r="D35" s="33">
        <v>3238778239</v>
      </c>
      <c r="E35" s="28"/>
      <c r="G35" s="13"/>
    </row>
    <row r="36" spans="1:7" x14ac:dyDescent="0.25">
      <c r="A36" s="23" t="s">
        <v>55</v>
      </c>
      <c r="B36" s="89" t="s">
        <v>56</v>
      </c>
      <c r="C36" s="25">
        <v>69812110</v>
      </c>
      <c r="D36" s="33">
        <v>45695420</v>
      </c>
      <c r="E36" s="5"/>
    </row>
    <row r="37" spans="1:7" x14ac:dyDescent="0.25">
      <c r="A37" s="23" t="s">
        <v>57</v>
      </c>
      <c r="B37" s="89" t="s">
        <v>58</v>
      </c>
      <c r="C37" s="25"/>
      <c r="D37" s="33"/>
      <c r="E37" s="5"/>
    </row>
    <row r="38" spans="1:7" x14ac:dyDescent="0.25">
      <c r="A38" s="23" t="s">
        <v>59</v>
      </c>
      <c r="B38" s="89" t="s">
        <v>60</v>
      </c>
      <c r="C38" s="25"/>
      <c r="D38" s="33"/>
      <c r="E38" s="5"/>
    </row>
    <row r="39" spans="1:7" x14ac:dyDescent="0.25">
      <c r="A39" s="23" t="s">
        <v>61</v>
      </c>
      <c r="B39" s="89" t="s">
        <v>62</v>
      </c>
      <c r="C39" s="25">
        <v>10925728</v>
      </c>
      <c r="D39" s="33">
        <v>14445712</v>
      </c>
      <c r="E39" s="5"/>
    </row>
    <row r="40" spans="1:7" x14ac:dyDescent="0.25">
      <c r="A40" s="23" t="s">
        <v>63</v>
      </c>
      <c r="B40" s="89" t="s">
        <v>64</v>
      </c>
      <c r="C40" s="25"/>
      <c r="D40" s="33"/>
      <c r="E40" s="5"/>
    </row>
    <row r="41" spans="1:7" x14ac:dyDescent="0.25">
      <c r="A41" s="23" t="s">
        <v>65</v>
      </c>
      <c r="B41" s="89" t="s">
        <v>66</v>
      </c>
      <c r="C41" s="25">
        <v>74756747</v>
      </c>
      <c r="D41" s="33">
        <v>60913673</v>
      </c>
      <c r="E41" s="5"/>
    </row>
    <row r="42" spans="1:7" x14ac:dyDescent="0.25">
      <c r="A42" s="23" t="s">
        <v>67</v>
      </c>
      <c r="B42" s="89" t="s">
        <v>68</v>
      </c>
      <c r="C42" s="25">
        <v>4582906</v>
      </c>
      <c r="D42" s="33">
        <v>5625253</v>
      </c>
      <c r="E42" s="5"/>
    </row>
    <row r="43" spans="1:7" x14ac:dyDescent="0.25">
      <c r="A43" s="23" t="s">
        <v>69</v>
      </c>
      <c r="B43" s="89" t="s">
        <v>70</v>
      </c>
      <c r="C43" s="33">
        <v>0</v>
      </c>
      <c r="D43" s="33">
        <v>0</v>
      </c>
      <c r="E43" s="5"/>
    </row>
    <row r="44" spans="1:7" x14ac:dyDescent="0.25">
      <c r="A44" s="23" t="s">
        <v>71</v>
      </c>
      <c r="B44" s="89" t="s">
        <v>72</v>
      </c>
      <c r="C44" s="33">
        <f>208283+78758626-C36</f>
        <v>9154799</v>
      </c>
      <c r="D44" s="33">
        <v>9240699.0947699994</v>
      </c>
      <c r="E44" s="5"/>
    </row>
    <row r="45" spans="1:7" x14ac:dyDescent="0.25">
      <c r="A45" s="20" t="s">
        <v>73</v>
      </c>
      <c r="B45" s="30" t="s">
        <v>74</v>
      </c>
      <c r="C45" s="36">
        <f>SUM(C34:C44)</f>
        <v>3568687845</v>
      </c>
      <c r="D45" s="36">
        <f>SUM(D34:D44)</f>
        <v>3411844892.09477</v>
      </c>
      <c r="E45" s="13"/>
    </row>
    <row r="46" spans="1:7" ht="13.8" x14ac:dyDescent="0.25">
      <c r="A46" s="37" t="s">
        <v>75</v>
      </c>
      <c r="B46" s="38"/>
      <c r="C46" s="39">
        <f>C28+C29+C45</f>
        <v>3829146475</v>
      </c>
      <c r="D46" s="39">
        <f>D28+D29+D45</f>
        <v>3891076786.09477</v>
      </c>
      <c r="E46" s="90"/>
    </row>
    <row r="48" spans="1:7" ht="31.2" x14ac:dyDescent="0.3">
      <c r="A48" s="16" t="s">
        <v>76</v>
      </c>
      <c r="B48" s="17" t="s">
        <v>20</v>
      </c>
      <c r="C48" s="18" t="s">
        <v>21</v>
      </c>
      <c r="D48" s="18" t="s">
        <v>22</v>
      </c>
      <c r="E48" s="5"/>
    </row>
    <row r="49" spans="1:8" x14ac:dyDescent="0.25">
      <c r="A49" s="20" t="s">
        <v>77</v>
      </c>
      <c r="B49" s="30"/>
      <c r="C49" s="33"/>
      <c r="D49" s="33"/>
      <c r="E49" s="5"/>
    </row>
    <row r="50" spans="1:8" x14ac:dyDescent="0.25">
      <c r="A50" s="23" t="s">
        <v>78</v>
      </c>
      <c r="B50" s="89" t="s">
        <v>79</v>
      </c>
      <c r="C50" s="33">
        <f>108134783+89541931</f>
        <v>197676714</v>
      </c>
      <c r="D50" s="33">
        <f>432739824</f>
        <v>432739824</v>
      </c>
      <c r="E50" s="5"/>
    </row>
    <row r="51" spans="1:8" x14ac:dyDescent="0.25">
      <c r="A51" s="23" t="s">
        <v>28</v>
      </c>
      <c r="B51" s="89" t="s">
        <v>80</v>
      </c>
      <c r="C51" s="33"/>
      <c r="D51" s="33"/>
      <c r="E51" s="5"/>
    </row>
    <row r="52" spans="1:8" ht="15.6" x14ac:dyDescent="0.3">
      <c r="A52" s="40" t="s">
        <v>81</v>
      </c>
      <c r="B52" s="41">
        <v>212</v>
      </c>
      <c r="C52" s="42">
        <f>5619216-1+11714434</f>
        <v>17333649</v>
      </c>
      <c r="D52" s="42">
        <f>3368628+43748538</f>
        <v>47117166</v>
      </c>
      <c r="E52" s="28"/>
    </row>
    <row r="53" spans="1:8" ht="26.4" x14ac:dyDescent="0.3">
      <c r="A53" s="23" t="s">
        <v>82</v>
      </c>
      <c r="B53" s="89" t="s">
        <v>83</v>
      </c>
      <c r="C53" s="25">
        <f>3187652+7248165</f>
        <v>10435817</v>
      </c>
      <c r="D53" s="33">
        <v>34250009</v>
      </c>
      <c r="E53" s="28"/>
    </row>
    <row r="54" spans="1:8" x14ac:dyDescent="0.25">
      <c r="A54" s="23" t="s">
        <v>84</v>
      </c>
      <c r="B54" s="89" t="s">
        <v>85</v>
      </c>
      <c r="C54" s="33">
        <v>16944477</v>
      </c>
      <c r="D54" s="33">
        <v>17119493</v>
      </c>
      <c r="E54" s="5"/>
    </row>
    <row r="55" spans="1:8" x14ac:dyDescent="0.25">
      <c r="A55" s="23" t="s">
        <v>86</v>
      </c>
      <c r="B55" s="89" t="s">
        <v>87</v>
      </c>
      <c r="C55" s="33"/>
      <c r="D55" s="33"/>
      <c r="E55" s="5"/>
    </row>
    <row r="56" spans="1:8" x14ac:dyDescent="0.25">
      <c r="A56" s="23" t="s">
        <v>88</v>
      </c>
      <c r="B56" s="89" t="s">
        <v>89</v>
      </c>
      <c r="C56" s="33">
        <v>183498</v>
      </c>
      <c r="D56" s="33">
        <v>1180848</v>
      </c>
      <c r="E56" s="5"/>
    </row>
    <row r="57" spans="1:8" x14ac:dyDescent="0.25">
      <c r="A57" s="23" t="s">
        <v>90</v>
      </c>
      <c r="B57" s="89" t="s">
        <v>91</v>
      </c>
      <c r="C57" s="33">
        <f>7539708+643+57052388-7248165-5619216+1-11714434</f>
        <v>40010925</v>
      </c>
      <c r="D57" s="33">
        <f>58037073-43748538</f>
        <v>14288535</v>
      </c>
      <c r="E57" s="95"/>
      <c r="F57" s="96"/>
      <c r="G57" s="96"/>
      <c r="H57" s="96"/>
    </row>
    <row r="58" spans="1:8" ht="26.4" x14ac:dyDescent="0.25">
      <c r="A58" s="20" t="s">
        <v>92</v>
      </c>
      <c r="B58" s="30" t="s">
        <v>93</v>
      </c>
      <c r="C58" s="36">
        <f>SUM(C50:C57)</f>
        <v>282585080</v>
      </c>
      <c r="D58" s="36">
        <f>SUM(D50:D57)</f>
        <v>546695875</v>
      </c>
      <c r="E58" s="95"/>
      <c r="F58" s="96"/>
      <c r="G58" s="96"/>
      <c r="H58" s="96"/>
    </row>
    <row r="59" spans="1:8" ht="26.4" x14ac:dyDescent="0.25">
      <c r="A59" s="20" t="s">
        <v>94</v>
      </c>
      <c r="B59" s="89" t="s">
        <v>95</v>
      </c>
      <c r="C59" s="33"/>
      <c r="D59" s="33"/>
      <c r="E59" s="5"/>
    </row>
    <row r="60" spans="1:8" x14ac:dyDescent="0.25">
      <c r="A60" s="20" t="s">
        <v>96</v>
      </c>
      <c r="B60" s="30"/>
      <c r="C60" s="43"/>
      <c r="D60" s="43"/>
      <c r="E60" s="5"/>
    </row>
    <row r="61" spans="1:8" x14ac:dyDescent="0.25">
      <c r="A61" s="23" t="s">
        <v>78</v>
      </c>
      <c r="B61" s="89" t="s">
        <v>97</v>
      </c>
      <c r="C61" s="33">
        <f>138786478+2506540225</f>
        <v>2645326703</v>
      </c>
      <c r="D61" s="33">
        <v>1912428835</v>
      </c>
      <c r="E61" s="5"/>
    </row>
    <row r="62" spans="1:8" x14ac:dyDescent="0.25">
      <c r="A62" s="23" t="s">
        <v>28</v>
      </c>
      <c r="B62" s="89" t="s">
        <v>98</v>
      </c>
      <c r="C62" s="33"/>
      <c r="D62" s="33"/>
      <c r="E62" s="5"/>
    </row>
    <row r="63" spans="1:8" x14ac:dyDescent="0.25">
      <c r="A63" s="23" t="s">
        <v>99</v>
      </c>
      <c r="B63" s="44" t="s">
        <v>100</v>
      </c>
      <c r="C63" s="33">
        <v>53912606</v>
      </c>
      <c r="D63" s="33">
        <v>34581734</v>
      </c>
      <c r="E63" s="5"/>
    </row>
    <row r="64" spans="1:8" ht="26.4" x14ac:dyDescent="0.25">
      <c r="A64" s="23" t="s">
        <v>101</v>
      </c>
      <c r="B64" s="44" t="s">
        <v>102</v>
      </c>
      <c r="C64" s="33">
        <v>0</v>
      </c>
      <c r="D64" s="33">
        <v>1116052</v>
      </c>
      <c r="E64" s="5"/>
    </row>
    <row r="65" spans="1:6" x14ac:dyDescent="0.25">
      <c r="A65" s="23" t="s">
        <v>103</v>
      </c>
      <c r="B65" s="89" t="s">
        <v>104</v>
      </c>
      <c r="C65" s="33">
        <v>3386410</v>
      </c>
      <c r="D65" s="33">
        <v>3386410</v>
      </c>
      <c r="E65" s="5"/>
    </row>
    <row r="66" spans="1:6" x14ac:dyDescent="0.25">
      <c r="A66" s="23" t="s">
        <v>105</v>
      </c>
      <c r="B66" s="89" t="s">
        <v>106</v>
      </c>
      <c r="C66" s="33">
        <v>65570</v>
      </c>
      <c r="D66" s="33">
        <v>371432</v>
      </c>
      <c r="E66" s="5"/>
    </row>
    <row r="67" spans="1:6" x14ac:dyDescent="0.25">
      <c r="A67" s="23" t="s">
        <v>107</v>
      </c>
      <c r="B67" s="89" t="s">
        <v>108</v>
      </c>
      <c r="C67" s="33"/>
      <c r="D67" s="33"/>
      <c r="E67" s="5"/>
    </row>
    <row r="68" spans="1:6" ht="26.4" x14ac:dyDescent="0.25">
      <c r="A68" s="20" t="s">
        <v>109</v>
      </c>
      <c r="B68" s="30" t="s">
        <v>110</v>
      </c>
      <c r="C68" s="36">
        <f>SUM(C61:C66)</f>
        <v>2702691289</v>
      </c>
      <c r="D68" s="36">
        <f>SUM(D61:D66)</f>
        <v>1951884463</v>
      </c>
      <c r="E68" s="13"/>
    </row>
    <row r="69" spans="1:6" x14ac:dyDescent="0.25">
      <c r="A69" s="20" t="s">
        <v>111</v>
      </c>
      <c r="B69" s="30"/>
      <c r="C69" s="33"/>
      <c r="D69" s="33"/>
      <c r="E69" s="5"/>
    </row>
    <row r="70" spans="1:6" x14ac:dyDescent="0.25">
      <c r="A70" s="40" t="s">
        <v>112</v>
      </c>
      <c r="B70" s="89" t="s">
        <v>113</v>
      </c>
      <c r="C70" s="33">
        <v>696363445</v>
      </c>
      <c r="D70" s="33">
        <v>557072340</v>
      </c>
      <c r="E70" s="5"/>
    </row>
    <row r="71" spans="1:6" x14ac:dyDescent="0.25">
      <c r="A71" s="40" t="s">
        <v>114</v>
      </c>
      <c r="B71" s="45" t="s">
        <v>115</v>
      </c>
      <c r="C71" s="33">
        <v>15645251</v>
      </c>
      <c r="D71" s="33">
        <v>12126533</v>
      </c>
      <c r="E71" s="5"/>
    </row>
    <row r="72" spans="1:6" x14ac:dyDescent="0.25">
      <c r="A72" s="40" t="s">
        <v>116</v>
      </c>
      <c r="B72" s="45" t="s">
        <v>117</v>
      </c>
      <c r="C72" s="33"/>
      <c r="D72" s="33"/>
      <c r="E72" s="5"/>
    </row>
    <row r="73" spans="1:6" x14ac:dyDescent="0.25">
      <c r="A73" s="40" t="s">
        <v>118</v>
      </c>
      <c r="B73" s="45" t="s">
        <v>119</v>
      </c>
      <c r="C73" s="33">
        <v>-11171</v>
      </c>
      <c r="D73" s="33">
        <v>-23686</v>
      </c>
      <c r="E73" s="5"/>
    </row>
    <row r="74" spans="1:6" x14ac:dyDescent="0.25">
      <c r="A74" s="40" t="s">
        <v>120</v>
      </c>
      <c r="B74" s="30" t="s">
        <v>121</v>
      </c>
      <c r="C74" s="33">
        <v>131872581</v>
      </c>
      <c r="D74" s="33">
        <v>823321261</v>
      </c>
      <c r="E74" s="5"/>
      <c r="F74" s="13"/>
    </row>
    <row r="75" spans="1:6" ht="26.4" x14ac:dyDescent="0.25">
      <c r="A75" s="20" t="s">
        <v>122</v>
      </c>
      <c r="B75" s="30" t="s">
        <v>123</v>
      </c>
      <c r="C75" s="36">
        <f>SUM(C70:C74)</f>
        <v>843870106</v>
      </c>
      <c r="D75" s="36">
        <f>SUM(D70:D74)</f>
        <v>1392496448</v>
      </c>
      <c r="E75" s="13"/>
    </row>
    <row r="76" spans="1:6" x14ac:dyDescent="0.25">
      <c r="A76" s="46" t="s">
        <v>124</v>
      </c>
      <c r="B76" s="30" t="s">
        <v>125</v>
      </c>
      <c r="C76" s="43"/>
      <c r="D76" s="43"/>
      <c r="E76" s="13"/>
    </row>
    <row r="77" spans="1:6" x14ac:dyDescent="0.25">
      <c r="A77" s="20" t="s">
        <v>126</v>
      </c>
      <c r="B77" s="30" t="s">
        <v>127</v>
      </c>
      <c r="C77" s="47">
        <f>C75</f>
        <v>843870106</v>
      </c>
      <c r="D77" s="47">
        <f>D75</f>
        <v>1392496448</v>
      </c>
      <c r="E77" s="13"/>
    </row>
    <row r="78" spans="1:6" ht="13.8" x14ac:dyDescent="0.25">
      <c r="A78" s="20" t="s">
        <v>128</v>
      </c>
      <c r="B78" s="30"/>
      <c r="C78" s="48">
        <f>C58+C68+C77</f>
        <v>3829146475</v>
      </c>
      <c r="D78" s="48">
        <f>D58+D68+D77</f>
        <v>3891076786</v>
      </c>
      <c r="E78" s="5"/>
    </row>
    <row r="80" spans="1:6" ht="12.75" x14ac:dyDescent="0.2">
      <c r="C80" s="13">
        <f>C78-C46</f>
        <v>0</v>
      </c>
    </row>
    <row r="81" spans="1:16" s="51" customFormat="1" x14ac:dyDescent="0.25">
      <c r="A81" s="49" t="s">
        <v>129</v>
      </c>
      <c r="B81" s="50"/>
      <c r="D81" s="52"/>
      <c r="E81" s="53"/>
      <c r="F81" s="5"/>
      <c r="G81" s="5"/>
      <c r="K81" s="54"/>
      <c r="L81" s="55"/>
      <c r="M81" s="56"/>
      <c r="N81" s="53"/>
      <c r="O81" s="57"/>
      <c r="P81" s="57"/>
    </row>
    <row r="82" spans="1:16" s="51" customFormat="1" ht="15.75" x14ac:dyDescent="0.25">
      <c r="A82" s="49"/>
      <c r="B82" s="58"/>
      <c r="C82" s="52"/>
      <c r="D82" s="52"/>
      <c r="E82" s="53"/>
      <c r="F82" s="5"/>
      <c r="G82" s="5"/>
      <c r="K82" s="54"/>
      <c r="L82" s="55"/>
      <c r="M82" s="56"/>
      <c r="N82" s="53"/>
      <c r="O82" s="57"/>
      <c r="P82" s="57"/>
    </row>
    <row r="83" spans="1:16" s="51" customFormat="1" ht="15.75" x14ac:dyDescent="0.25">
      <c r="A83" s="49"/>
      <c r="B83" s="58"/>
      <c r="C83" s="52"/>
      <c r="D83" s="52"/>
      <c r="E83" s="53"/>
      <c r="F83" s="53"/>
      <c r="G83" s="53"/>
      <c r="K83" s="54"/>
      <c r="L83" s="55"/>
      <c r="M83" s="56"/>
      <c r="N83" s="53"/>
    </row>
    <row r="84" spans="1:16" ht="15.6" x14ac:dyDescent="0.3">
      <c r="A84" s="49" t="s">
        <v>130</v>
      </c>
      <c r="B84" s="59"/>
    </row>
    <row r="85" spans="1:16" ht="12.75" x14ac:dyDescent="0.2">
      <c r="A85" s="49"/>
      <c r="B85" s="60"/>
    </row>
    <row r="86" spans="1:16" x14ac:dyDescent="0.25">
      <c r="A86" s="61" t="s">
        <v>131</v>
      </c>
      <c r="B86" s="60"/>
    </row>
    <row r="87" spans="1:16" ht="12.75" x14ac:dyDescent="0.2">
      <c r="A87" s="49"/>
      <c r="B87" s="62"/>
    </row>
    <row r="88" spans="1:16" ht="12.75" x14ac:dyDescent="0.2">
      <c r="A88" s="49"/>
      <c r="B88" s="62"/>
    </row>
    <row r="89" spans="1:16" ht="15.6" x14ac:dyDescent="0.3">
      <c r="A89" s="1" t="s">
        <v>0</v>
      </c>
      <c r="B89" s="63" t="s">
        <v>1</v>
      </c>
      <c r="C89" s="3"/>
    </row>
    <row r="90" spans="1:16" ht="12.75" x14ac:dyDescent="0.2">
      <c r="A90" s="64"/>
      <c r="B90" s="65"/>
      <c r="E90" s="66"/>
    </row>
    <row r="91" spans="1:16" x14ac:dyDescent="0.25">
      <c r="A91" s="97" t="s">
        <v>132</v>
      </c>
      <c r="B91" s="97"/>
      <c r="C91" s="97"/>
      <c r="D91" s="97"/>
      <c r="E91" s="66"/>
    </row>
    <row r="92" spans="1:16" x14ac:dyDescent="0.25">
      <c r="A92" s="97"/>
      <c r="B92" s="97"/>
      <c r="C92" s="97"/>
      <c r="D92" s="97"/>
    </row>
    <row r="93" spans="1:16" ht="17.399999999999999" x14ac:dyDescent="0.3">
      <c r="A93" s="94" t="s">
        <v>133</v>
      </c>
      <c r="B93" s="94"/>
      <c r="C93" s="94"/>
      <c r="D93" s="94"/>
    </row>
    <row r="94" spans="1:16" ht="18" x14ac:dyDescent="0.25">
      <c r="A94" s="94"/>
      <c r="B94" s="94"/>
      <c r="C94" s="94"/>
      <c r="D94" s="94"/>
    </row>
    <row r="95" spans="1:16" ht="17.399999999999999" x14ac:dyDescent="0.3">
      <c r="A95" s="67"/>
      <c r="B95" s="67"/>
      <c r="C95" s="67"/>
      <c r="D95" s="15" t="s">
        <v>18</v>
      </c>
    </row>
    <row r="96" spans="1:16" x14ac:dyDescent="0.25">
      <c r="A96" s="68" t="s">
        <v>134</v>
      </c>
      <c r="B96" s="69" t="s">
        <v>20</v>
      </c>
      <c r="C96" s="91" t="s">
        <v>135</v>
      </c>
      <c r="D96" s="78" t="s">
        <v>136</v>
      </c>
    </row>
    <row r="97" spans="1:5" x14ac:dyDescent="0.25">
      <c r="A97" s="70" t="s">
        <v>137</v>
      </c>
      <c r="B97" s="92" t="s">
        <v>25</v>
      </c>
      <c r="C97" s="71">
        <f>3338303+243086268</f>
        <v>246424571</v>
      </c>
      <c r="D97" s="93">
        <f>3338303+352761238</f>
        <v>356099541</v>
      </c>
      <c r="E97" s="66"/>
    </row>
    <row r="98" spans="1:5" x14ac:dyDescent="0.25">
      <c r="A98" s="70" t="s">
        <v>138</v>
      </c>
      <c r="B98" s="92" t="s">
        <v>27</v>
      </c>
      <c r="C98" s="71"/>
      <c r="D98" s="72"/>
    </row>
    <row r="99" spans="1:5" x14ac:dyDescent="0.25">
      <c r="A99" s="68" t="s">
        <v>139</v>
      </c>
      <c r="B99" s="73" t="s">
        <v>29</v>
      </c>
      <c r="C99" s="74">
        <f>C97</f>
        <v>246424571</v>
      </c>
      <c r="D99" s="74">
        <f>D97</f>
        <v>356099541</v>
      </c>
    </row>
    <row r="100" spans="1:5" x14ac:dyDescent="0.25">
      <c r="A100" s="70" t="s">
        <v>140</v>
      </c>
      <c r="B100" s="92" t="s">
        <v>31</v>
      </c>
      <c r="C100" s="71"/>
      <c r="D100" s="72"/>
    </row>
    <row r="101" spans="1:5" ht="15.6" x14ac:dyDescent="0.3">
      <c r="A101" s="70" t="s">
        <v>141</v>
      </c>
      <c r="B101" s="92" t="s">
        <v>33</v>
      </c>
      <c r="C101" s="75">
        <v>-16395718</v>
      </c>
      <c r="D101" s="93">
        <v>-17286515</v>
      </c>
      <c r="E101" s="28"/>
    </row>
    <row r="102" spans="1:5" ht="15.6" x14ac:dyDescent="0.3">
      <c r="A102" s="70" t="s">
        <v>142</v>
      </c>
      <c r="B102" s="73" t="s">
        <v>35</v>
      </c>
      <c r="C102" s="93">
        <f>-789438740-10117647+3058861+157297+789438740</f>
        <v>-6901489</v>
      </c>
      <c r="D102" s="93">
        <f>-297220905+13640019+282398791</f>
        <v>-1182095</v>
      </c>
      <c r="E102" s="76"/>
    </row>
    <row r="103" spans="1:5" ht="15.6" x14ac:dyDescent="0.3">
      <c r="A103" s="70" t="s">
        <v>143</v>
      </c>
      <c r="B103" s="92" t="s">
        <v>37</v>
      </c>
      <c r="C103" s="75">
        <f>4042398-3058861-157297</f>
        <v>826240</v>
      </c>
      <c r="D103" s="72">
        <f>14392187-13640019</f>
        <v>752168</v>
      </c>
      <c r="E103" s="76"/>
    </row>
    <row r="104" spans="1:5" x14ac:dyDescent="0.25">
      <c r="A104" s="70" t="s">
        <v>144</v>
      </c>
      <c r="B104" s="92" t="s">
        <v>145</v>
      </c>
      <c r="C104" s="93">
        <f>SUM(C99:C103)</f>
        <v>223953604</v>
      </c>
      <c r="D104" s="93">
        <f>SUM(D99:D103)</f>
        <v>338383099</v>
      </c>
      <c r="E104" s="77"/>
    </row>
    <row r="105" spans="1:5" ht="15.6" x14ac:dyDescent="0.3">
      <c r="A105" s="70" t="s">
        <v>146</v>
      </c>
      <c r="B105" s="73" t="s">
        <v>147</v>
      </c>
      <c r="C105" s="75">
        <f>30762806+243086268-243086268</f>
        <v>30762806</v>
      </c>
      <c r="D105" s="72">
        <f>377351291-352761238</f>
        <v>24590053</v>
      </c>
      <c r="E105" s="28"/>
    </row>
    <row r="106" spans="1:5" x14ac:dyDescent="0.25">
      <c r="A106" s="70" t="s">
        <v>148</v>
      </c>
      <c r="B106" s="92" t="s">
        <v>149</v>
      </c>
      <c r="C106" s="75">
        <v>-116118796</v>
      </c>
      <c r="D106" s="93">
        <v>-116240810</v>
      </c>
    </row>
    <row r="107" spans="1:5" ht="22.8" x14ac:dyDescent="0.25">
      <c r="A107" s="70" t="s">
        <v>150</v>
      </c>
      <c r="B107" s="92" t="s">
        <v>151</v>
      </c>
      <c r="C107" s="75"/>
      <c r="D107" s="72"/>
    </row>
    <row r="108" spans="1:5" x14ac:dyDescent="0.25">
      <c r="A108" s="70" t="s">
        <v>152</v>
      </c>
      <c r="B108" s="73" t="s">
        <v>153</v>
      </c>
      <c r="C108" s="72"/>
      <c r="D108" s="72"/>
    </row>
    <row r="109" spans="1:5" x14ac:dyDescent="0.25">
      <c r="A109" s="70" t="s">
        <v>154</v>
      </c>
      <c r="B109" s="73" t="s">
        <v>155</v>
      </c>
      <c r="C109" s="72">
        <v>-789438740</v>
      </c>
      <c r="D109" s="72">
        <v>-282398791</v>
      </c>
    </row>
    <row r="110" spans="1:5" x14ac:dyDescent="0.25">
      <c r="A110" s="68" t="s">
        <v>156</v>
      </c>
      <c r="B110" s="73" t="s">
        <v>45</v>
      </c>
      <c r="C110" s="72">
        <f>SUM(C104:C109)</f>
        <v>-650841126</v>
      </c>
      <c r="D110" s="72">
        <f>SUM(D104:D109)</f>
        <v>-35666449</v>
      </c>
    </row>
    <row r="111" spans="1:5" x14ac:dyDescent="0.25">
      <c r="A111" s="70" t="s">
        <v>157</v>
      </c>
      <c r="B111" s="92" t="s">
        <v>47</v>
      </c>
      <c r="C111" s="93">
        <v>-14517528</v>
      </c>
      <c r="D111" s="93">
        <v>-16711546</v>
      </c>
    </row>
    <row r="112" spans="1:5" ht="23.4" x14ac:dyDescent="0.25">
      <c r="A112" s="70" t="s">
        <v>189</v>
      </c>
      <c r="B112" s="73" t="s">
        <v>74</v>
      </c>
      <c r="C112" s="72">
        <f>SUM(C110:C111)</f>
        <v>-665358654</v>
      </c>
      <c r="D112" s="72">
        <f>SUM(D110:D111)</f>
        <v>-52377995</v>
      </c>
    </row>
    <row r="113" spans="1:4" ht="24" x14ac:dyDescent="0.25">
      <c r="A113" s="68" t="s">
        <v>158</v>
      </c>
      <c r="B113" s="69" t="s">
        <v>159</v>
      </c>
      <c r="C113" s="78"/>
      <c r="D113" s="72"/>
    </row>
    <row r="114" spans="1:4" x14ac:dyDescent="0.25">
      <c r="A114" s="70" t="s">
        <v>160</v>
      </c>
      <c r="B114" s="92" t="s">
        <v>93</v>
      </c>
      <c r="C114" s="75">
        <f>C112</f>
        <v>-665358654</v>
      </c>
      <c r="D114" s="75">
        <f>D112</f>
        <v>-52377995</v>
      </c>
    </row>
    <row r="115" spans="1:4" x14ac:dyDescent="0.25">
      <c r="A115" s="70" t="s">
        <v>161</v>
      </c>
      <c r="B115" s="73"/>
      <c r="C115" s="72">
        <f>C114</f>
        <v>-665358654</v>
      </c>
      <c r="D115" s="72">
        <f>D114</f>
        <v>-52377995</v>
      </c>
    </row>
    <row r="116" spans="1:4" x14ac:dyDescent="0.25">
      <c r="A116" s="70" t="s">
        <v>162</v>
      </c>
      <c r="B116" s="73"/>
      <c r="C116" s="72"/>
      <c r="D116" s="72"/>
    </row>
    <row r="117" spans="1:4" x14ac:dyDescent="0.25">
      <c r="A117" s="68" t="s">
        <v>163</v>
      </c>
      <c r="B117" s="73" t="s">
        <v>110</v>
      </c>
      <c r="C117" s="93">
        <f>C125</f>
        <v>12515</v>
      </c>
      <c r="D117" s="93">
        <f>D125</f>
        <v>-5228</v>
      </c>
    </row>
    <row r="118" spans="1:4" x14ac:dyDescent="0.25">
      <c r="A118" s="70" t="s">
        <v>164</v>
      </c>
      <c r="B118" s="92"/>
      <c r="C118" s="75"/>
      <c r="D118" s="72"/>
    </row>
    <row r="119" spans="1:4" x14ac:dyDescent="0.25">
      <c r="A119" s="70" t="s">
        <v>165</v>
      </c>
      <c r="B119" s="92" t="s">
        <v>113</v>
      </c>
      <c r="C119" s="75"/>
      <c r="D119" s="72"/>
    </row>
    <row r="120" spans="1:4" x14ac:dyDescent="0.25">
      <c r="A120" s="70" t="s">
        <v>166</v>
      </c>
      <c r="B120" s="92" t="s">
        <v>115</v>
      </c>
      <c r="C120" s="75"/>
      <c r="D120" s="72"/>
    </row>
    <row r="121" spans="1:4" ht="34.200000000000003" x14ac:dyDescent="0.25">
      <c r="A121" s="70" t="s">
        <v>167</v>
      </c>
      <c r="B121" s="92" t="s">
        <v>117</v>
      </c>
      <c r="C121" s="75"/>
      <c r="D121" s="72"/>
    </row>
    <row r="122" spans="1:4" x14ac:dyDescent="0.25">
      <c r="A122" s="70" t="s">
        <v>168</v>
      </c>
      <c r="B122" s="92" t="s">
        <v>119</v>
      </c>
      <c r="C122" s="75"/>
      <c r="D122" s="72"/>
    </row>
    <row r="123" spans="1:4" ht="22.8" x14ac:dyDescent="0.25">
      <c r="A123" s="70" t="s">
        <v>169</v>
      </c>
      <c r="B123" s="92" t="s">
        <v>121</v>
      </c>
      <c r="C123" s="75"/>
      <c r="D123" s="72"/>
    </row>
    <row r="124" spans="1:4" x14ac:dyDescent="0.25">
      <c r="A124" s="70" t="s">
        <v>170</v>
      </c>
      <c r="B124" s="92" t="s">
        <v>171</v>
      </c>
      <c r="C124" s="75"/>
      <c r="D124" s="72"/>
    </row>
    <row r="125" spans="1:4" x14ac:dyDescent="0.25">
      <c r="A125" s="70" t="s">
        <v>172</v>
      </c>
      <c r="B125" s="92" t="s">
        <v>173</v>
      </c>
      <c r="C125" s="93">
        <v>12515</v>
      </c>
      <c r="D125" s="93">
        <v>-5228</v>
      </c>
    </row>
    <row r="126" spans="1:4" x14ac:dyDescent="0.25">
      <c r="A126" s="70" t="s">
        <v>174</v>
      </c>
      <c r="B126" s="92" t="s">
        <v>175</v>
      </c>
      <c r="C126" s="75"/>
      <c r="D126" s="72"/>
    </row>
    <row r="127" spans="1:4" x14ac:dyDescent="0.25">
      <c r="A127" s="70" t="s">
        <v>176</v>
      </c>
      <c r="B127" s="92" t="s">
        <v>177</v>
      </c>
      <c r="C127" s="75"/>
      <c r="D127" s="72"/>
    </row>
    <row r="128" spans="1:4" x14ac:dyDescent="0.25">
      <c r="A128" s="70" t="s">
        <v>178</v>
      </c>
      <c r="B128" s="92" t="s">
        <v>179</v>
      </c>
      <c r="C128" s="75"/>
      <c r="D128" s="72"/>
    </row>
    <row r="129" spans="1:4" x14ac:dyDescent="0.25">
      <c r="A129" s="70" t="s">
        <v>180</v>
      </c>
      <c r="B129" s="92" t="s">
        <v>123</v>
      </c>
      <c r="C129" s="75"/>
      <c r="D129" s="72"/>
    </row>
    <row r="130" spans="1:4" x14ac:dyDescent="0.25">
      <c r="A130" s="70" t="s">
        <v>181</v>
      </c>
      <c r="B130" s="92" t="s">
        <v>127</v>
      </c>
      <c r="C130" s="75">
        <f>C115+C117</f>
        <v>-665346139</v>
      </c>
      <c r="D130" s="75">
        <f>D115+D117</f>
        <v>-52383223</v>
      </c>
    </row>
    <row r="131" spans="1:4" x14ac:dyDescent="0.25">
      <c r="A131" s="68" t="s">
        <v>182</v>
      </c>
      <c r="B131" s="92"/>
      <c r="C131" s="75">
        <f>C130</f>
        <v>-665346139</v>
      </c>
      <c r="D131" s="75">
        <f>D130</f>
        <v>-52383223</v>
      </c>
    </row>
    <row r="132" spans="1:4" x14ac:dyDescent="0.25">
      <c r="A132" s="70" t="s">
        <v>161</v>
      </c>
      <c r="B132" s="73"/>
      <c r="C132" s="75">
        <f>C131</f>
        <v>-665346139</v>
      </c>
      <c r="D132" s="72">
        <f>D131</f>
        <v>-52383223</v>
      </c>
    </row>
    <row r="133" spans="1:4" x14ac:dyDescent="0.25">
      <c r="A133" s="70" t="s">
        <v>162</v>
      </c>
      <c r="B133" s="73"/>
      <c r="C133" s="72"/>
      <c r="D133" s="72"/>
    </row>
    <row r="134" spans="1:4" x14ac:dyDescent="0.25">
      <c r="A134" s="70" t="s">
        <v>183</v>
      </c>
      <c r="B134" s="73" t="s">
        <v>184</v>
      </c>
      <c r="C134" s="79">
        <f>C136</f>
        <v>-1190.46</v>
      </c>
      <c r="D134" s="79">
        <f>D136</f>
        <v>-100</v>
      </c>
    </row>
    <row r="135" spans="1:4" x14ac:dyDescent="0.25">
      <c r="A135" s="70" t="s">
        <v>164</v>
      </c>
      <c r="B135" s="73"/>
      <c r="C135" s="72"/>
      <c r="D135" s="72"/>
    </row>
    <row r="136" spans="1:4" x14ac:dyDescent="0.25">
      <c r="A136" s="70" t="s">
        <v>185</v>
      </c>
      <c r="B136" s="73"/>
      <c r="C136" s="79">
        <f>C137</f>
        <v>-1190.46</v>
      </c>
      <c r="D136" s="79">
        <f>D137</f>
        <v>-100</v>
      </c>
    </row>
    <row r="137" spans="1:4" x14ac:dyDescent="0.25">
      <c r="A137" s="70" t="s">
        <v>186</v>
      </c>
      <c r="B137" s="73"/>
      <c r="C137" s="79">
        <v>-1190.46</v>
      </c>
      <c r="D137" s="79">
        <v>-100</v>
      </c>
    </row>
    <row r="138" spans="1:4" x14ac:dyDescent="0.25">
      <c r="A138" s="70" t="s">
        <v>187</v>
      </c>
      <c r="B138" s="73"/>
      <c r="C138" s="72"/>
      <c r="D138" s="72"/>
    </row>
    <row r="139" spans="1:4" x14ac:dyDescent="0.25">
      <c r="A139" s="70" t="s">
        <v>188</v>
      </c>
      <c r="B139" s="73"/>
      <c r="C139" s="72">
        <v>0</v>
      </c>
      <c r="D139" s="72">
        <v>0</v>
      </c>
    </row>
    <row r="140" spans="1:4" x14ac:dyDescent="0.25">
      <c r="A140" s="70" t="s">
        <v>186</v>
      </c>
      <c r="B140" s="73"/>
      <c r="C140" s="72"/>
      <c r="D140" s="72"/>
    </row>
    <row r="141" spans="1:4" x14ac:dyDescent="0.25">
      <c r="A141" s="70" t="s">
        <v>187</v>
      </c>
      <c r="B141" s="73"/>
      <c r="C141" s="72"/>
      <c r="D141" s="72"/>
    </row>
    <row r="142" spans="1:4" ht="12.75" x14ac:dyDescent="0.2">
      <c r="A142" s="80"/>
      <c r="B142" s="81"/>
      <c r="C142" s="82"/>
      <c r="D142" s="83"/>
    </row>
    <row r="143" spans="1:4" x14ac:dyDescent="0.25">
      <c r="A143" s="49" t="s">
        <v>129</v>
      </c>
      <c r="B143" s="50"/>
      <c r="C143" s="51"/>
      <c r="D143" s="52"/>
    </row>
    <row r="144" spans="1:4" ht="12.75" x14ac:dyDescent="0.2">
      <c r="A144" s="49"/>
      <c r="B144" s="84"/>
      <c r="C144" s="52"/>
      <c r="D144" s="52"/>
    </row>
    <row r="145" spans="1:4" ht="12.75" x14ac:dyDescent="0.2">
      <c r="A145" s="49"/>
      <c r="B145" s="84"/>
      <c r="C145" s="52"/>
      <c r="D145" s="52"/>
    </row>
    <row r="146" spans="1:4" x14ac:dyDescent="0.25">
      <c r="A146" s="49" t="s">
        <v>130</v>
      </c>
      <c r="B146" s="85"/>
      <c r="C146" s="82"/>
      <c r="D146" s="86"/>
    </row>
    <row r="147" spans="1:4" ht="12.75" x14ac:dyDescent="0.2">
      <c r="A147" s="49"/>
      <c r="B147" s="84"/>
      <c r="C147" s="82"/>
      <c r="D147" s="86"/>
    </row>
    <row r="148" spans="1:4" ht="12.75" x14ac:dyDescent="0.2">
      <c r="A148" s="49"/>
      <c r="B148" s="84"/>
      <c r="C148" s="82"/>
      <c r="D148" s="87"/>
    </row>
    <row r="149" spans="1:4" x14ac:dyDescent="0.25">
      <c r="A149" s="84" t="s">
        <v>131</v>
      </c>
      <c r="B149" s="88"/>
      <c r="C149" s="82"/>
      <c r="D149" s="86"/>
    </row>
    <row r="150" spans="1:4" ht="12.75" x14ac:dyDescent="0.2">
      <c r="A150" s="84"/>
      <c r="B150" s="88"/>
      <c r="C150" s="82"/>
      <c r="D150" s="86"/>
    </row>
    <row r="151" spans="1:4" ht="12.75" x14ac:dyDescent="0.2">
      <c r="A151" s="84"/>
      <c r="B151" s="88"/>
      <c r="C151" s="82"/>
      <c r="D151" s="86"/>
    </row>
    <row r="152" spans="1:4" ht="12.75" x14ac:dyDescent="0.2">
      <c r="A152" s="84"/>
      <c r="B152" s="88"/>
      <c r="C152" s="82"/>
      <c r="D152" s="86"/>
    </row>
    <row r="153" spans="1:4" ht="12.75" x14ac:dyDescent="0.2">
      <c r="A153" s="84"/>
      <c r="B153" s="88"/>
      <c r="C153" s="82"/>
      <c r="D153" s="86"/>
    </row>
    <row r="154" spans="1:4" x14ac:dyDescent="0.25">
      <c r="A154" s="84"/>
      <c r="B154" s="88"/>
      <c r="C154" s="82"/>
      <c r="D154" s="86"/>
    </row>
  </sheetData>
  <mergeCells count="11">
    <mergeCell ref="B4:D4"/>
    <mergeCell ref="B7:D7"/>
    <mergeCell ref="B8:D8"/>
    <mergeCell ref="B9:D9"/>
    <mergeCell ref="A12:D12"/>
    <mergeCell ref="A13:D13"/>
    <mergeCell ref="A14:D14"/>
    <mergeCell ref="E57:H58"/>
    <mergeCell ref="A91:D92"/>
    <mergeCell ref="A93:D93"/>
    <mergeCell ref="A94:D9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Горошанская Ольга Викторовна</dc:creator>
  <cp:lastModifiedBy>Куандыкова Аида Аманжоловна</cp:lastModifiedBy>
  <dcterms:created xsi:type="dcterms:W3CDTF">2015-10-23T13:19:37Z</dcterms:created>
  <dcterms:modified xsi:type="dcterms:W3CDTF">2015-10-27T04:47:00Z</dcterms:modified>
</cp:coreProperties>
</file>