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D:\Users\n.nurysh\Desktop\Conference calls\Conference call 1H 2022\Publication\"/>
    </mc:Choice>
  </mc:AlternateContent>
  <xr:revisionPtr revIDLastSave="0" documentId="13_ncr:1_{34B2FA8C-A1B2-4973-963C-32217B47DB71}" xr6:coauthVersionLast="36" xr6:coauthVersionMax="36" xr10:uidLastSave="{00000000-0000-0000-0000-000000000000}"/>
  <bookViews>
    <workbookView xWindow="0" yWindow="0" windowWidth="5805" windowHeight="4530" activeTab="3" xr2:uid="{00000000-000D-0000-FFFF-FFFF00000000}"/>
  </bookViews>
  <sheets>
    <sheet name="О ФИНАНСОВОМ ПОЛОЖЕНИИ" sheetId="2" r:id="rId1"/>
    <sheet name="О СОВОКУПНОМ ДОХОДЕ " sheetId="1" r:id="rId2"/>
    <sheet name="О ДВИЖЕНИИ ДЕНЕЖНЫХ СРЕДСТВ" sheetId="3" r:id="rId3"/>
    <sheet name="ОБ ИЗМЕНЕНИЯХ В КАПИТАЛЕ" sheetId="4" r:id="rId4"/>
  </sheets>
  <definedNames>
    <definedName name="_Hlk78745651" localSheetId="2">'О ДВИЖЕНИИ ДЕНЕЖНЫХ СРЕДСТВ'!#REF!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" i="1" l="1"/>
  <c r="J77" i="1"/>
  <c r="I77" i="1"/>
  <c r="H77" i="1"/>
  <c r="K73" i="1"/>
  <c r="J73" i="1"/>
  <c r="I73" i="1"/>
  <c r="H73" i="1"/>
  <c r="K67" i="1"/>
  <c r="J67" i="1"/>
  <c r="I67" i="1"/>
  <c r="H67" i="1"/>
  <c r="K66" i="1"/>
  <c r="J66" i="1"/>
  <c r="I66" i="1"/>
  <c r="H66" i="1"/>
  <c r="K63" i="1"/>
  <c r="J63" i="1"/>
  <c r="I63" i="1"/>
  <c r="H63" i="1"/>
  <c r="K58" i="1"/>
  <c r="J58" i="1"/>
  <c r="I58" i="1"/>
  <c r="H58" i="1"/>
  <c r="K42" i="1"/>
  <c r="J42" i="1"/>
  <c r="I42" i="1"/>
  <c r="H42" i="1"/>
  <c r="K38" i="1"/>
  <c r="J38" i="1"/>
  <c r="I38" i="1"/>
  <c r="H38" i="1"/>
  <c r="K35" i="1"/>
  <c r="J35" i="1"/>
  <c r="I35" i="1"/>
  <c r="H35" i="1"/>
  <c r="K34" i="1"/>
  <c r="J34" i="1"/>
  <c r="I34" i="1"/>
  <c r="H34" i="1"/>
  <c r="K19" i="1"/>
  <c r="J19" i="1"/>
  <c r="I19" i="1"/>
  <c r="H19" i="1"/>
  <c r="G85" i="3"/>
  <c r="F85" i="3"/>
  <c r="G82" i="3"/>
  <c r="F82" i="3"/>
  <c r="G78" i="3"/>
  <c r="F78" i="3"/>
  <c r="G68" i="3"/>
  <c r="F68" i="3"/>
  <c r="G47" i="3"/>
  <c r="F47" i="3"/>
  <c r="G41" i="3"/>
  <c r="F41" i="3"/>
  <c r="G34" i="3"/>
  <c r="F34" i="3"/>
  <c r="I39" i="4"/>
  <c r="H39" i="4"/>
  <c r="G39" i="4"/>
  <c r="F39" i="4"/>
  <c r="E39" i="4"/>
  <c r="D39" i="4"/>
  <c r="C39" i="4"/>
  <c r="J39" i="4"/>
  <c r="I38" i="4"/>
  <c r="H38" i="4"/>
  <c r="G38" i="4"/>
  <c r="F38" i="4"/>
  <c r="E38" i="4"/>
  <c r="D38" i="4"/>
  <c r="C38" i="4"/>
  <c r="J38" i="4"/>
  <c r="L37" i="4"/>
  <c r="K37" i="4"/>
  <c r="L36" i="4"/>
  <c r="K36" i="4"/>
  <c r="L35" i="4"/>
  <c r="K35" i="4"/>
  <c r="L34" i="4"/>
  <c r="K34" i="4"/>
  <c r="L33" i="4"/>
  <c r="K33" i="4"/>
  <c r="L31" i="4"/>
  <c r="K31" i="4"/>
  <c r="L30" i="4"/>
  <c r="K30" i="4"/>
  <c r="L29" i="4"/>
  <c r="K29" i="4"/>
  <c r="I21" i="4"/>
  <c r="H21" i="4"/>
  <c r="G21" i="4"/>
  <c r="F21" i="4"/>
  <c r="E21" i="4"/>
  <c r="D21" i="4"/>
  <c r="C21" i="4"/>
  <c r="J21" i="4"/>
  <c r="I20" i="4"/>
  <c r="H20" i="4"/>
  <c r="G20" i="4"/>
  <c r="F20" i="4"/>
  <c r="E20" i="4"/>
  <c r="D20" i="4"/>
  <c r="C20" i="4"/>
  <c r="J20" i="4"/>
  <c r="L19" i="4"/>
  <c r="K19" i="4"/>
  <c r="L18" i="4"/>
  <c r="K18" i="4"/>
  <c r="L17" i="4"/>
  <c r="K17" i="4"/>
  <c r="L16" i="4"/>
  <c r="K16" i="4"/>
  <c r="L14" i="4"/>
  <c r="K14" i="4"/>
  <c r="L13" i="4"/>
  <c r="K13" i="4"/>
  <c r="L12" i="4"/>
  <c r="K12" i="4"/>
  <c r="L27" i="4" l="1"/>
  <c r="K27" i="4"/>
  <c r="L10" i="4"/>
  <c r="K10" i="4"/>
  <c r="G13" i="3"/>
  <c r="F13" i="3"/>
  <c r="E82" i="2"/>
  <c r="D82" i="2"/>
  <c r="G79" i="2"/>
  <c r="F79" i="2"/>
  <c r="G78" i="2"/>
  <c r="F78" i="2"/>
  <c r="G77" i="2"/>
  <c r="F77" i="2"/>
  <c r="G66" i="2"/>
  <c r="F66" i="2"/>
  <c r="G57" i="2"/>
  <c r="F57" i="2"/>
  <c r="G54" i="2"/>
  <c r="F54" i="2"/>
  <c r="G40" i="2"/>
  <c r="F40" i="2"/>
  <c r="G39" i="2"/>
  <c r="F39" i="2"/>
  <c r="G36" i="2"/>
  <c r="F36" i="2"/>
  <c r="G24" i="2"/>
  <c r="F24" i="2"/>
</calcChain>
</file>

<file path=xl/sharedStrings.xml><?xml version="1.0" encoding="utf-8"?>
<sst xmlns="http://schemas.openxmlformats.org/spreadsheetml/2006/main" count="348" uniqueCount="204">
  <si>
    <t>О СОВОКУПНОМ ДОХОДЕ</t>
  </si>
  <si>
    <t xml:space="preserve"> </t>
  </si>
  <si>
    <t>В миллионах тенге</t>
  </si>
  <si>
    <t>Прим.</t>
  </si>
  <si>
    <t>(неаудировано)</t>
  </si>
  <si>
    <t>Выручка и прочие доходы</t>
  </si>
  <si>
    <t>Финансовый доход</t>
  </si>
  <si>
    <t>Прочий операционный доход</t>
  </si>
  <si>
    <t>Итого выручка и прочие доходы</t>
  </si>
  <si>
    <t>Расходы и затраты</t>
  </si>
  <si>
    <t>Производственные расходы</t>
  </si>
  <si>
    <t>Налоги кроме подоходного налога</t>
  </si>
  <si>
    <t>Износ, истощение и амортизация</t>
  </si>
  <si>
    <t>Расходы по транспортировке и реализации</t>
  </si>
  <si>
    <t>Общие и административные расходы</t>
  </si>
  <si>
    <t>Финансовые затраты</t>
  </si>
  <si>
    <t>Прочие расходы</t>
  </si>
  <si>
    <t>Итого расходы и затраты</t>
  </si>
  <si>
    <t>Расходы по подоходному налогу</t>
  </si>
  <si>
    <t>Акционеров Материнской Компании</t>
  </si>
  <si>
    <t>Неконтрольную долю участия</t>
  </si>
  <si>
    <t>Эффект хеджирования</t>
  </si>
  <si>
    <t>Налоговый эффект</t>
  </si>
  <si>
    <t>о финансовом положении</t>
  </si>
  <si>
    <t>Активы</t>
  </si>
  <si>
    <t>Долгосрочные активы</t>
  </si>
  <si>
    <t>Основные средства</t>
  </si>
  <si>
    <t xml:space="preserve">Активы в форме права пользования 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</si>
  <si>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</si>
  <si>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</si>
  <si>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</si>
  <si>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</si>
  <si>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</si>
  <si>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</si>
  <si>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</si>
  <si>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</si>
  <si>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Прочие долгосрочные финансовые активы</t>
  </si>
  <si>
    <t>Прочие долгосрочные нефинансовые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</si>
  <si>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</si>
  <si>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</si>
  <si>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</si>
  <si>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</si>
  <si>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>Денежные средства и их эквиваленты</t>
  </si>
  <si>
    <t>Активы, классифицированные как предназначенные для продажи</t>
  </si>
  <si>
    <t>Капитал и обязательства</t>
  </si>
  <si>
    <t>Капитал</t>
  </si>
  <si>
    <t>Уставный капитал</t>
  </si>
  <si>
    <t>Дополнительный оплаченный капитал</t>
  </si>
  <si>
    <t>Нераспределённая прибыль</t>
  </si>
  <si>
    <t>Относящийся к акционерам Материнской Компании</t>
  </si>
  <si>
    <t>Неконтрольная доля участия</t>
  </si>
  <si>
    <t>Долгосрочные обязательства</t>
  </si>
  <si>
    <t>Займы</t>
  </si>
  <si>
    <t>Резервы</t>
  </si>
  <si>
    <t>Обязательства по аренде</t>
  </si>
  <si>
    <t>Прочие долгосрочные финансовые обязательства</t>
  </si>
  <si>
    <t>Прочие долгосрочные нефинансовые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</si>
  <si>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</si>
  <si>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</si>
  <si>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</si>
  <si>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Изменение в резервах</t>
  </si>
  <si>
    <t>Денежные потоки от инвестиционной деятельности</t>
  </si>
  <si>
    <t>Денежные потоки от финансовой деятельности</t>
  </si>
  <si>
    <t>Погашение займов</t>
  </si>
  <si>
    <t>Распределения в пользу Самрук-Казына</t>
  </si>
  <si>
    <t>Приходится на акционеров Материнской Компании</t>
  </si>
  <si>
    <t>Дополни-тельный оплаченный капитал</t>
  </si>
  <si>
    <t>Нераспре-делённая прибыль</t>
  </si>
  <si>
    <t>Итого</t>
  </si>
  <si>
    <t>Операции с Самрук-Казына</t>
  </si>
  <si>
    <t>2021 года</t>
  </si>
  <si>
    <t>Итого обязательства</t>
  </si>
  <si>
    <t>Итого капитал и обязательства</t>
  </si>
  <si>
    <t>Расходы по разведке</t>
  </si>
  <si>
    <t>Прибыль до учёта подоходного налога</t>
  </si>
  <si>
    <t>Дополнительные вклады в капитал совместных предприятий без изменения доли владения</t>
  </si>
  <si>
    <t>Чистые денежные потоки, использованные в финансовой деятельности</t>
  </si>
  <si>
    <t>Изменение в резерве под ожидаемые кредитные убытки</t>
  </si>
  <si>
    <t>Чистая прибыль за период</t>
  </si>
  <si>
    <t>Себестоимость покупной нефти, газа, нефтепродуктов и прочих материалов</t>
  </si>
  <si>
    <t>Прочие</t>
  </si>
  <si>
    <t>На 31 декабря 2020 года (аудировано)</t>
  </si>
  <si>
    <t>Краткосрочные активы</t>
  </si>
  <si>
    <t>Прочие краткосрочные финансовые активы</t>
  </si>
  <si>
    <t>Прочие краткосрочные нефинансовые активы</t>
  </si>
  <si>
    <t>Итого активы</t>
  </si>
  <si>
    <t>Резерв по пересчёту валюты отчётности</t>
  </si>
  <si>
    <t>Итого капитал</t>
  </si>
  <si>
    <t>Краткосрочные обязательства</t>
  </si>
  <si>
    <t>Прочие краткосрочные финансовые обязательства</t>
  </si>
  <si>
    <t>Прочие краткосрочные нефинансовые обязательства</t>
  </si>
  <si>
    <t>Доля в прибылях совместных предприятий и ассоциированных компаний, нетто</t>
  </si>
  <si>
    <t>Курсовая разница от пересчёта отчётности зарубежных подразделений</t>
  </si>
  <si>
    <t>Оплата подоходного налога</t>
  </si>
  <si>
    <t>Проценты полученные</t>
  </si>
  <si>
    <t>Проценты уплаченные</t>
  </si>
  <si>
    <t>Размещение банковских вкладов</t>
  </si>
  <si>
    <t>Возврат банковских вкладов</t>
  </si>
  <si>
    <t>Займы, выданные связанным сторонам</t>
  </si>
  <si>
    <t>Поступления займов</t>
  </si>
  <si>
    <t>Влияние изменений в обменных курсах на денежные средства и их эквиваленты</t>
  </si>
  <si>
    <t>Денежные средства и их эквиваленты, на начало периода</t>
  </si>
  <si>
    <t>Денежные средства и их эквиваленты, на конец периода</t>
  </si>
  <si>
    <t>На 31 декабря</t>
  </si>
  <si>
    <t>Прекращенная деятельность</t>
  </si>
  <si>
    <t>Погашения обязательств по основному долгу аренды</t>
  </si>
  <si>
    <t>Прибыль до учёта подоходного налога от прекращенной деятельности</t>
  </si>
  <si>
    <t xml:space="preserve">Износ, истощение и амортизация </t>
  </si>
  <si>
    <t>Износ, истощение и амортизация от прекращенной деятельности</t>
  </si>
  <si>
    <t>Финансовый доход от прекращенной деятельности</t>
  </si>
  <si>
    <t xml:space="preserve">Финансовые затраты </t>
  </si>
  <si>
    <t>Финансовые затраты от прекращенной деятельности</t>
  </si>
  <si>
    <t>Доля в прибылях совместных предприятий и ассоциированных компаний от прекращенной деятельности, нетто</t>
  </si>
  <si>
    <t xml:space="preserve">Прочие корректировки </t>
  </si>
  <si>
    <t xml:space="preserve">Операционная прибыль до корректировок оборотного капитала </t>
  </si>
  <si>
    <t>Изменения в НДС к возмещению</t>
  </si>
  <si>
    <t>Изменения в товарно-материальных запасах</t>
  </si>
  <si>
    <t xml:space="preserve">Изменения в торговой дебиторской задолженности и прочих краткосрочных активах </t>
  </si>
  <si>
    <t>Изменения в торговой и прочей кредиторской задолженности и обязательствах по договорам с покупателями</t>
  </si>
  <si>
    <t xml:space="preserve">Изменения в прочих налогах к уплате </t>
  </si>
  <si>
    <t xml:space="preserve">Денежные потоки, полученные от операционной деятельности </t>
  </si>
  <si>
    <t xml:space="preserve">Дивиденды, полученные от совместных предприятий и ассоциированных компаний </t>
  </si>
  <si>
    <t xml:space="preserve">Чистые денежные потоки, полученные от операционной деятельности </t>
  </si>
  <si>
    <t>Приобретение основных средств, нематериальных активов и активов по разведке и оценке</t>
  </si>
  <si>
    <t>Поступления от продажи основных средств, активов по разведке и оценке и активов, классифицированных как предназначенные для продажи</t>
  </si>
  <si>
    <t xml:space="preserve">Чистые денежные потоки, использованные в инвестиционной деятельности </t>
  </si>
  <si>
    <t xml:space="preserve">Дивиденды, выплаченные акционерам неконтрольной доли </t>
  </si>
  <si>
    <t>На 31 декабря 2021 года (аудировано)</t>
  </si>
  <si>
    <t>За три месяца,</t>
  </si>
  <si>
    <t>2022 года</t>
  </si>
  <si>
    <t>(пересчитано)*</t>
  </si>
  <si>
    <t>−</t>
  </si>
  <si>
    <t>Прибыль за период от продолжающейся деятельности</t>
  </si>
  <si>
    <t>Прибыль после налогообложения от прекращенной деятельности</t>
  </si>
  <si>
    <t>Прочий совокупный доход/(убыток)</t>
  </si>
  <si>
    <t>Прочий совокупный доход/(убыток), подлежащий переклассификации в состав прибыли или убытка в последующих периодах</t>
  </si>
  <si>
    <t>Чистый прочий совокупный доход, подлежащий переклассификации в состав прибыли или убытка в последующих периодах, за вычетом подоходного налога</t>
  </si>
  <si>
    <t>Прочий совокупный доход, не подлежащий переклассификации в состав прибыли или убытка в последующих периодах</t>
  </si>
  <si>
    <t>Чистый прочий совокупный доход,</t>
  </si>
  <si>
    <t>не подлежащий переклассификации в состав</t>
  </si>
  <si>
    <t>Чистый прочий совокупный доход, за вычетом подоходного налога</t>
  </si>
  <si>
    <t>Итого совокупный доход, за вычетом подоходного налога</t>
  </si>
  <si>
    <t>Базовая и разводнённая</t>
  </si>
  <si>
    <t>Базовая и разводнённая, от продолжающейся деятельности</t>
  </si>
  <si>
    <t>Базовая и разводнённая, от прекращенной деятельности</t>
  </si>
  <si>
    <t>2021 года (аудировано)</t>
  </si>
  <si>
    <t>Активы по отсроченному налогу</t>
  </si>
  <si>
    <t>Обязательства по отсроченному налогу</t>
  </si>
  <si>
    <t>Балансовая стоимость одной акции* − в тысячах тенге</t>
  </si>
  <si>
    <t xml:space="preserve">Денежные потоки от операционной деятельности </t>
  </si>
  <si>
    <t xml:space="preserve">Прибыль до учёта подоходного налога от продолжающейся деятельности </t>
  </si>
  <si>
    <t xml:space="preserve">Прибыль до учёта подоходного налога </t>
  </si>
  <si>
    <t>Корректировки</t>
  </si>
  <si>
    <t>Реализованные убытки от производных инструментов по нефтепродуктам</t>
  </si>
  <si>
    <t>Убыток/(доход) от выбытия основных средств, нематериальных активов, инвестиционной недвижимости и активов, классифицированных как предназначенные для продажи, нетто</t>
  </si>
  <si>
    <t>Прим</t>
  </si>
  <si>
    <t>Чистое изменение в денежных средствах и их эквивалентах</t>
  </si>
  <si>
    <t>Неконтроль-ная доля участия</t>
  </si>
  <si>
    <t xml:space="preserve">Прочий совокупный доход/(убыток) </t>
  </si>
  <si>
    <t>Итого совокупный доход/(убыток)</t>
  </si>
  <si>
    <t>КОНСОЛИДИРОВАННЫЙ отчёт</t>
  </si>
  <si>
    <t>КОНСОЛИДИРОВАННЫЙ ОТЧЁТ</t>
  </si>
  <si>
    <t xml:space="preserve">Консолидированный отчёт об изменениях в капитале </t>
  </si>
  <si>
    <t xml:space="preserve">Консолидированный отчёт о движении денежных средств </t>
  </si>
  <si>
    <t>закончившихся 30 июня</t>
  </si>
  <si>
    <t>За шесть месяцев,</t>
  </si>
  <si>
    <t>Продолжающаяся деятельность</t>
  </si>
  <si>
    <t>Выручка по договорам с покупателями</t>
  </si>
  <si>
    <t>Доля в прибыли совместных предприятий и ассоциированных компаний, нетто</t>
  </si>
  <si>
    <t xml:space="preserve">Доход от выбытия совместных предприятий </t>
  </si>
  <si>
    <t>Восстановление обесценения/ (обесценение) основных средств, активов по разведке и оценке, нематериальных активов и активов, классифицированных как предназначенные для продажи</t>
  </si>
  <si>
    <t>(Отрицательная)/положительная курсовая разница, нетто</t>
  </si>
  <si>
    <t>Убыток от выбытия дочерних организаций</t>
  </si>
  <si>
    <t>Доход от переоценки по пенсионным планам с установленными выплатами Группы, за вычетом подоходного налога</t>
  </si>
  <si>
    <t>(Убыток)/доход от переоценки по пенсионным планам с установленными выплатами совместных предприятий, за вычетом подоходного налога</t>
  </si>
  <si>
    <t>прибыли или убытка в последующих периодах, за вычетом подоходного налога</t>
  </si>
  <si>
    <t xml:space="preserve">Чистая прибыль за период, </t>
  </si>
  <si>
    <t xml:space="preserve">приходящаяся на: </t>
  </si>
  <si>
    <t>Итого совокупный доход, приходящийся на:</t>
  </si>
  <si>
    <r>
      <t>Прибыль на акцию**</t>
    </r>
    <r>
      <rPr>
        <sz val="8"/>
        <color theme="1"/>
        <rFont val="Arial"/>
        <family val="2"/>
        <charset val="204"/>
      </rPr>
      <t xml:space="preserve"> − в тысячах тенге</t>
    </r>
  </si>
  <si>
    <t>На 30 июня</t>
  </si>
  <si>
    <t>Прочие резервы капитала</t>
  </si>
  <si>
    <t>(Восстановление обесценения)/обесценение основных средств, активов по разведке и оценке, нематериальных активов и активов, классифицированных как предназначенные для продажи</t>
  </si>
  <si>
    <t>Доход от выбытия совместного предприятия</t>
  </si>
  <si>
    <t>Отрицательная курсовая разница, нетто</t>
  </si>
  <si>
    <t>Списание запасов до чистой стоимости реализации</t>
  </si>
  <si>
    <t>Поступление денежных средств от выбытия дочерних организаций, за вычетом выбывших денежных средств</t>
  </si>
  <si>
    <t>Погашение займов, выданных связанным сторонам</t>
  </si>
  <si>
    <t>Дивиденды, выплаченные Самрук-Казына и Национальному банку РК</t>
  </si>
  <si>
    <t>Резервирование денежных средств для погашения займов</t>
  </si>
  <si>
    <t xml:space="preserve">Прочие резервы капитала </t>
  </si>
  <si>
    <t>Дивиденды</t>
  </si>
  <si>
    <t>Взнос в капитал дочерней компании</t>
  </si>
  <si>
    <t>На 30 июня 2021 года (неаудировано)</t>
  </si>
  <si>
    <r>
      <t xml:space="preserve">Приобретение совместного предприятия </t>
    </r>
    <r>
      <rPr>
        <i/>
        <sz val="9"/>
        <color theme="1"/>
        <rFont val="Arial"/>
        <family val="2"/>
        <charset val="204"/>
      </rPr>
      <t>(Примечание 5)</t>
    </r>
  </si>
  <si>
    <r>
      <t xml:space="preserve">Дивиденды </t>
    </r>
    <r>
      <rPr>
        <i/>
        <sz val="9"/>
        <color theme="1"/>
        <rFont val="Arial"/>
        <family val="2"/>
        <charset val="204"/>
      </rPr>
      <t>(Примечание 22)</t>
    </r>
  </si>
  <si>
    <r>
      <t xml:space="preserve">Распределения в пользу Самрук-Казына </t>
    </r>
    <r>
      <rPr>
        <i/>
        <sz val="9"/>
        <color theme="1"/>
        <rFont val="Arial"/>
        <family val="2"/>
        <charset val="204"/>
      </rPr>
      <t>(Примечание 22)</t>
    </r>
  </si>
  <si>
    <t xml:space="preserve">Операции с Самрук-Казына </t>
  </si>
  <si>
    <t>На 30 июня 2022 года (неаудировано)</t>
  </si>
  <si>
    <t>АО "Национальная Компания "КазМунайГаз"</t>
  </si>
  <si>
    <t>Заместитель председателя Правления по экономике и финансам</t>
  </si>
  <si>
    <t>Д.С. Карабаев</t>
  </si>
  <si>
    <t>Главный бухгалтер</t>
  </si>
  <si>
    <t>А.С. Есбергенова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</si>
</sst>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_-* #,##0_-;\-* #,##0_-;_-* &quot;-&quot;??_-;_-@_-"/>
    <numFmt numFmtId="166" formatCode="_(* #,##0.00_);_(* \(#,##0.00\);_(* &quot;-&quot;??_);_(@_)"/>
    <numFmt numFmtId="167" formatCode="[$-FC19]dd\ mmmm\ yyyy\ \г\.;@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8.5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sz val="8.5"/>
      <color rgb="FF000000"/>
      <name val="Arial"/>
      <family val="2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7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7">
    <xf numFmtId="0" fontId="0" fillId="0" borderId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/>
    <xf numFmtId="166" fontId="1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8" fillId="0" borderId="0" xfId="1" applyFont="1"/>
    <xf numFmtId="165" fontId="8" fillId="0" borderId="0" xfId="1" applyNumberFormat="1" applyFont="1"/>
    <xf numFmtId="0" fontId="11" fillId="0" borderId="3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0" fillId="0" borderId="1" xfId="0" applyBorder="1" applyAlignment="1">
      <alignment wrapText="1"/>
    </xf>
    <xf numFmtId="3" fontId="6" fillId="0" borderId="1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3" fontId="5" fillId="0" borderId="4" xfId="0" applyNumberFormat="1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0" xfId="0" applyFont="1"/>
    <xf numFmtId="0" fontId="5" fillId="0" borderId="2" xfId="0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1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vertical="center" wrapText="1"/>
    </xf>
    <xf numFmtId="3" fontId="16" fillId="0" borderId="0" xfId="0" applyNumberFormat="1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vertical="center" wrapText="1"/>
    </xf>
    <xf numFmtId="3" fontId="16" fillId="0" borderId="2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vertical="center" wrapText="1"/>
    </xf>
    <xf numFmtId="3" fontId="16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3" fontId="15" fillId="0" borderId="4" xfId="0" applyNumberFormat="1" applyFont="1" applyBorder="1" applyAlignment="1">
      <alignment vertical="center" wrapText="1"/>
    </xf>
    <xf numFmtId="3" fontId="16" fillId="0" borderId="4" xfId="0" applyNumberFormat="1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3" fontId="15" fillId="0" borderId="3" xfId="0" applyNumberFormat="1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3" fontId="4" fillId="0" borderId="3" xfId="0" applyNumberFormat="1" applyFont="1" applyBorder="1" applyAlignment="1">
      <alignment vertical="center" wrapText="1"/>
    </xf>
    <xf numFmtId="3" fontId="5" fillId="0" borderId="3" xfId="0" applyNumberFormat="1" applyFont="1" applyBorder="1" applyAlignment="1">
      <alignment vertical="center" wrapText="1"/>
    </xf>
    <xf numFmtId="3" fontId="4" fillId="0" borderId="5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8" fillId="0" borderId="0" xfId="0" applyFont="1"/>
    <xf numFmtId="3" fontId="15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</cellXfs>
  <cellStyles count="7">
    <cellStyle name="Comma" xfId="3" xr:uid="{7F86EAE9-5DE8-4AA5-9DCC-015B56A8D431}"/>
    <cellStyle name="Comma 2 13" xfId="6" xr:uid="{B86FAD4E-1B85-4607-A810-6279BB817144}"/>
    <cellStyle name="Обычный" xfId="0" builtinId="0"/>
    <cellStyle name="Обычный 101 2" xfId="4" xr:uid="{084B3F1F-F81E-4BA0-B422-F19CE9A4A727}"/>
    <cellStyle name="Финансовый" xfId="1" builtinId="3"/>
    <cellStyle name="Финансовый 10" xfId="2" xr:uid="{9389A89E-977A-409A-B0AE-A8D5B19CBE95}"/>
    <cellStyle name="Финансовый 2 2 3 2 2 2" xfId="5" xr:uid="{04DED90A-4F83-4085-BF0C-FE29984D03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G86"/>
  <sheetViews>
    <sheetView zoomScale="115" zoomScaleNormal="115" workbookViewId="0">
      <selection activeCell="B1" sqref="B1"/>
    </sheetView>
  </sheetViews>
  <sheetFormatPr defaultRowHeight="15" x14ac:dyDescent="0.25"/>
  <cols>
    <col min="2" max="2" width="41.85546875" customWidth="1"/>
    <col min="4" max="4" width="16.28515625" customWidth="1"/>
    <col min="5" max="5" width="16.7109375" customWidth="1"/>
    <col min="6" max="7" width="12.28515625" style="12" customWidth="1"/>
  </cols>
  <sheetData>
    <row r="1" spans="2:5" ht="15.75" x14ac:dyDescent="0.25">
      <c r="B1" s="50" t="s">
        <v>199</v>
      </c>
    </row>
    <row r="2" spans="2:5" ht="15.75" x14ac:dyDescent="0.25">
      <c r="B2" s="50" t="s">
        <v>160</v>
      </c>
    </row>
    <row r="3" spans="2:5" ht="15.75" x14ac:dyDescent="0.25">
      <c r="B3" s="50" t="s">
        <v>23</v>
      </c>
    </row>
    <row r="5" spans="2:5" x14ac:dyDescent="0.25">
      <c r="B5" s="99"/>
      <c r="C5" s="100"/>
      <c r="D5" s="21" t="s">
        <v>180</v>
      </c>
      <c r="E5" s="26" t="s">
        <v>103</v>
      </c>
    </row>
    <row r="6" spans="2:5" ht="24" x14ac:dyDescent="0.25">
      <c r="B6" s="99"/>
      <c r="C6" s="100"/>
      <c r="D6" s="21" t="s">
        <v>129</v>
      </c>
      <c r="E6" s="26" t="s">
        <v>145</v>
      </c>
    </row>
    <row r="7" spans="2:5" ht="15.75" thickBot="1" x14ac:dyDescent="0.3">
      <c r="B7" s="55" t="s">
        <v>2</v>
      </c>
      <c r="C7" s="56" t="s">
        <v>3</v>
      </c>
      <c r="D7" s="3" t="s">
        <v>4</v>
      </c>
      <c r="E7" s="27"/>
    </row>
    <row r="8" spans="2:5" x14ac:dyDescent="0.25">
      <c r="B8" s="51" t="s">
        <v>1</v>
      </c>
      <c r="C8" s="52"/>
      <c r="D8" s="10"/>
      <c r="E8" s="9"/>
    </row>
    <row r="9" spans="2:5" x14ac:dyDescent="0.25">
      <c r="B9" s="10" t="s">
        <v>24</v>
      </c>
      <c r="C9" s="53"/>
      <c r="D9" s="9"/>
      <c r="E9" s="9"/>
    </row>
    <row r="10" spans="2:5" x14ac:dyDescent="0.25">
      <c r="B10" s="10" t="s">
        <v>25</v>
      </c>
      <c r="C10" s="53"/>
      <c r="D10" s="10"/>
      <c r="E10" s="9"/>
    </row>
    <row r="11" spans="2:5" x14ac:dyDescent="0.25">
      <c r="B11" s="9" t="s">
        <v>26</v>
      </c>
      <c r="C11" s="53">
        <v>15</v>
      </c>
      <c r="D11" s="35">
        <v>3496920</v>
      </c>
      <c r="E11" s="29">
        <v>3405980</v>
      </c>
    </row>
    <row r="12" spans="2:5" x14ac:dyDescent="0.25">
      <c r="B12" s="9" t="s">
        <v>27</v>
      </c>
      <c r="C12" s="53"/>
      <c r="D12" s="35">
        <v>48370</v>
      </c>
      <c r="E12" s="29">
        <v>40551</v>
      </c>
    </row>
    <row r="13" spans="2:5" x14ac:dyDescent="0.25">
      <c r="B13" s="9" t="s">
        <v>28</v>
      </c>
      <c r="C13" s="53"/>
      <c r="D13" s="35">
        <v>46356</v>
      </c>
      <c r="E13" s="29">
        <v>43541</v>
      </c>
    </row>
    <row r="14" spans="2:5" x14ac:dyDescent="0.25">
      <c r="B14" s="9" t="s">
        <v>29</v>
      </c>
      <c r="C14" s="53"/>
      <c r="D14" s="35">
        <v>17995</v>
      </c>
      <c r="E14" s="29">
        <v>19711</v>
      </c>
    </row>
    <row r="15" spans="2:5" x14ac:dyDescent="0.25">
      <c r="B15" s="9" t="s">
        <v>30</v>
      </c>
      <c r="C15" s="53"/>
      <c r="D15" s="35">
        <v>186219</v>
      </c>
      <c r="E15" s="29">
        <v>182222</v>
      </c>
    </row>
    <row r="16" spans="2:5" x14ac:dyDescent="0.25">
      <c r="B16" s="9" t="s">
        <v>31</v>
      </c>
      <c r="C16" s="53">
        <v>16</v>
      </c>
      <c r="D16" s="35">
        <v>60433</v>
      </c>
      <c r="E16" s="29">
        <v>56058</v>
      </c>
    </row>
    <row r="17" spans="2:7" ht="24" x14ac:dyDescent="0.25">
      <c r="B17" s="9" t="s">
        <v>32</v>
      </c>
      <c r="C17" s="53">
        <v>17</v>
      </c>
      <c r="D17" s="35">
        <v>7564841</v>
      </c>
      <c r="E17" s="29">
        <v>6550384</v>
      </c>
    </row>
    <row r="18" spans="2:7" x14ac:dyDescent="0.25">
      <c r="B18" s="9" t="s">
        <v>33</v>
      </c>
      <c r="C18" s="53"/>
      <c r="D18" s="35">
        <v>12087</v>
      </c>
      <c r="E18" s="29">
        <v>11972</v>
      </c>
    </row>
    <row r="19" spans="2:7" x14ac:dyDescent="0.25">
      <c r="B19" s="9" t="s">
        <v>34</v>
      </c>
      <c r="C19" s="53"/>
      <c r="D19" s="35">
        <v>48553</v>
      </c>
      <c r="E19" s="29">
        <v>40845</v>
      </c>
    </row>
    <row r="20" spans="2:7" ht="24" x14ac:dyDescent="0.25">
      <c r="B20" s="9" t="s">
        <v>35</v>
      </c>
      <c r="C20" s="53"/>
      <c r="D20" s="35">
        <v>145698</v>
      </c>
      <c r="E20" s="29">
        <v>142394</v>
      </c>
    </row>
    <row r="21" spans="2:7" x14ac:dyDescent="0.25">
      <c r="B21" s="9" t="s">
        <v>36</v>
      </c>
      <c r="C21" s="53"/>
      <c r="D21" s="35">
        <v>11633</v>
      </c>
      <c r="E21" s="29">
        <v>13248</v>
      </c>
    </row>
    <row r="22" spans="2:7" x14ac:dyDescent="0.25">
      <c r="B22" s="9" t="s">
        <v>37</v>
      </c>
      <c r="C22" s="53"/>
      <c r="D22" s="35">
        <v>4762</v>
      </c>
      <c r="E22" s="29">
        <v>4784</v>
      </c>
    </row>
    <row r="23" spans="2:7" ht="15.75" thickBot="1" x14ac:dyDescent="0.3">
      <c r="B23" s="9" t="s">
        <v>146</v>
      </c>
      <c r="C23" s="53"/>
      <c r="D23" s="35">
        <v>61037</v>
      </c>
      <c r="E23" s="29">
        <v>34035</v>
      </c>
    </row>
    <row r="24" spans="2:7" ht="15.75" thickBot="1" x14ac:dyDescent="0.3">
      <c r="B24" s="4"/>
      <c r="C24" s="2"/>
      <c r="D24" s="36">
        <v>11704904</v>
      </c>
      <c r="E24" s="31">
        <v>10545725</v>
      </c>
      <c r="F24" s="12">
        <f>SUM(D11:D23)-D24</f>
        <v>0</v>
      </c>
      <c r="G24" s="12">
        <f>SUM(E11:E23)-E24</f>
        <v>0</v>
      </c>
    </row>
    <row r="25" spans="2:7" x14ac:dyDescent="0.25">
      <c r="B25" s="9" t="s">
        <v>1</v>
      </c>
      <c r="C25" s="53"/>
      <c r="D25" s="10"/>
      <c r="E25" s="9"/>
    </row>
    <row r="26" spans="2:7" x14ac:dyDescent="0.25">
      <c r="B26" s="10" t="s">
        <v>82</v>
      </c>
      <c r="C26" s="53"/>
      <c r="D26" s="10"/>
      <c r="E26" s="9"/>
    </row>
    <row r="27" spans="2:7" x14ac:dyDescent="0.25">
      <c r="B27" s="9" t="s">
        <v>38</v>
      </c>
      <c r="C27" s="53"/>
      <c r="D27" s="35">
        <v>348317</v>
      </c>
      <c r="E27" s="29">
        <v>259497</v>
      </c>
    </row>
    <row r="28" spans="2:7" x14ac:dyDescent="0.25">
      <c r="B28" s="9" t="s">
        <v>33</v>
      </c>
      <c r="C28" s="53"/>
      <c r="D28" s="35">
        <v>21413</v>
      </c>
      <c r="E28" s="29">
        <v>24845</v>
      </c>
    </row>
    <row r="29" spans="2:7" x14ac:dyDescent="0.25">
      <c r="B29" s="9" t="s">
        <v>39</v>
      </c>
      <c r="C29" s="53"/>
      <c r="D29" s="35">
        <v>18731</v>
      </c>
      <c r="E29" s="29">
        <v>24900</v>
      </c>
    </row>
    <row r="30" spans="2:7" x14ac:dyDescent="0.25">
      <c r="B30" s="9" t="s">
        <v>40</v>
      </c>
      <c r="C30" s="53">
        <v>18</v>
      </c>
      <c r="D30" s="35">
        <v>833841</v>
      </c>
      <c r="E30" s="29">
        <v>418255</v>
      </c>
    </row>
    <row r="31" spans="2:7" x14ac:dyDescent="0.25">
      <c r="B31" s="9" t="s">
        <v>41</v>
      </c>
      <c r="C31" s="53">
        <v>16</v>
      </c>
      <c r="D31" s="35">
        <v>609447</v>
      </c>
      <c r="E31" s="29">
        <v>510513</v>
      </c>
    </row>
    <row r="32" spans="2:7" ht="24" x14ac:dyDescent="0.25">
      <c r="B32" s="9" t="s">
        <v>35</v>
      </c>
      <c r="C32" s="53"/>
      <c r="D32" s="35">
        <v>449353</v>
      </c>
      <c r="E32" s="29">
        <v>485765</v>
      </c>
    </row>
    <row r="33" spans="2:7" x14ac:dyDescent="0.25">
      <c r="B33" s="9" t="s">
        <v>83</v>
      </c>
      <c r="C33" s="53">
        <v>18</v>
      </c>
      <c r="D33" s="35">
        <v>159391</v>
      </c>
      <c r="E33" s="29">
        <v>329503</v>
      </c>
    </row>
    <row r="34" spans="2:7" x14ac:dyDescent="0.25">
      <c r="B34" s="9" t="s">
        <v>84</v>
      </c>
      <c r="C34" s="53">
        <v>18</v>
      </c>
      <c r="D34" s="35">
        <v>91347</v>
      </c>
      <c r="E34" s="29">
        <v>76614</v>
      </c>
    </row>
    <row r="35" spans="2:7" ht="15.75" thickBot="1" x14ac:dyDescent="0.3">
      <c r="B35" s="60" t="s">
        <v>42</v>
      </c>
      <c r="C35" s="58">
        <v>19</v>
      </c>
      <c r="D35" s="37">
        <v>973258</v>
      </c>
      <c r="E35" s="33">
        <v>975849</v>
      </c>
    </row>
    <row r="36" spans="2:7" x14ac:dyDescent="0.25">
      <c r="B36" s="10"/>
      <c r="C36" s="53"/>
      <c r="D36" s="35">
        <v>3505098</v>
      </c>
      <c r="E36" s="29">
        <v>3105741</v>
      </c>
      <c r="F36" s="12">
        <f>SUM(D27:D35)-D36</f>
        <v>0</v>
      </c>
      <c r="G36" s="12">
        <f>SUM(E27:E35)-E36</f>
        <v>0</v>
      </c>
    </row>
    <row r="37" spans="2:7" x14ac:dyDescent="0.25">
      <c r="B37" s="10"/>
      <c r="C37" s="53"/>
      <c r="D37" s="10"/>
      <c r="E37" s="9"/>
    </row>
    <row r="38" spans="2:7" ht="24.75" thickBot="1" x14ac:dyDescent="0.3">
      <c r="B38" s="60" t="s">
        <v>43</v>
      </c>
      <c r="C38" s="58"/>
      <c r="D38" s="8">
        <v>386</v>
      </c>
      <c r="E38" s="60">
        <v>795</v>
      </c>
    </row>
    <row r="39" spans="2:7" ht="15.75" thickBot="1" x14ac:dyDescent="0.3">
      <c r="B39" s="8"/>
      <c r="C39" s="56"/>
      <c r="D39" s="37">
        <v>3505484</v>
      </c>
      <c r="E39" s="33">
        <v>3106536</v>
      </c>
      <c r="F39" s="12">
        <f>D36+D38-D39</f>
        <v>0</v>
      </c>
      <c r="G39" s="12">
        <f>E36+E38-E39</f>
        <v>0</v>
      </c>
    </row>
    <row r="40" spans="2:7" ht="15.75" thickBot="1" x14ac:dyDescent="0.3">
      <c r="B40" s="7" t="s">
        <v>85</v>
      </c>
      <c r="C40" s="5"/>
      <c r="D40" s="38">
        <v>15210388</v>
      </c>
      <c r="E40" s="30">
        <v>13652261</v>
      </c>
      <c r="F40" s="12">
        <f>D39+D24-D40</f>
        <v>0</v>
      </c>
      <c r="G40" s="12">
        <f>E39+E24-E40</f>
        <v>0</v>
      </c>
    </row>
    <row r="41" spans="2:7" ht="15.75" thickTop="1" x14ac:dyDescent="0.25"/>
    <row r="43" spans="2:7" x14ac:dyDescent="0.25">
      <c r="B43" s="99"/>
      <c r="C43" s="100"/>
      <c r="D43" s="21" t="s">
        <v>180</v>
      </c>
      <c r="E43" s="26" t="s">
        <v>103</v>
      </c>
    </row>
    <row r="44" spans="2:7" ht="24" x14ac:dyDescent="0.25">
      <c r="B44" s="99"/>
      <c r="C44" s="100"/>
      <c r="D44" s="21" t="s">
        <v>129</v>
      </c>
      <c r="E44" s="26" t="s">
        <v>145</v>
      </c>
    </row>
    <row r="45" spans="2:7" ht="15.75" thickBot="1" x14ac:dyDescent="0.3">
      <c r="B45" s="55" t="s">
        <v>2</v>
      </c>
      <c r="C45" s="56" t="s">
        <v>3</v>
      </c>
      <c r="D45" s="3" t="s">
        <v>4</v>
      </c>
      <c r="E45" s="27"/>
    </row>
    <row r="46" spans="2:7" x14ac:dyDescent="0.25">
      <c r="B46" s="51" t="s">
        <v>1</v>
      </c>
      <c r="C46" s="52"/>
      <c r="D46" s="10"/>
      <c r="E46" s="9"/>
    </row>
    <row r="47" spans="2:7" x14ac:dyDescent="0.25">
      <c r="B47" s="10" t="s">
        <v>44</v>
      </c>
      <c r="C47" s="53"/>
      <c r="D47" s="10"/>
      <c r="E47" s="9"/>
    </row>
    <row r="48" spans="2:7" x14ac:dyDescent="0.25">
      <c r="B48" s="10" t="s">
        <v>45</v>
      </c>
      <c r="C48" s="53"/>
      <c r="D48" s="10"/>
      <c r="E48" s="9"/>
    </row>
    <row r="49" spans="2:7" x14ac:dyDescent="0.25">
      <c r="B49" s="9" t="s">
        <v>46</v>
      </c>
      <c r="C49" s="53"/>
      <c r="D49" s="35">
        <v>916541</v>
      </c>
      <c r="E49" s="29">
        <v>916541</v>
      </c>
    </row>
    <row r="50" spans="2:7" x14ac:dyDescent="0.25">
      <c r="B50" s="9" t="s">
        <v>47</v>
      </c>
      <c r="C50" s="53"/>
      <c r="D50" s="35">
        <v>1142</v>
      </c>
      <c r="E50" s="29">
        <v>1142</v>
      </c>
    </row>
    <row r="51" spans="2:7" x14ac:dyDescent="0.25">
      <c r="B51" s="9" t="s">
        <v>181</v>
      </c>
      <c r="C51" s="53"/>
      <c r="D51" s="35">
        <v>-27007</v>
      </c>
      <c r="E51" s="29">
        <v>10113</v>
      </c>
    </row>
    <row r="52" spans="2:7" x14ac:dyDescent="0.25">
      <c r="B52" s="9" t="s">
        <v>86</v>
      </c>
      <c r="C52" s="53"/>
      <c r="D52" s="35">
        <v>2690703</v>
      </c>
      <c r="E52" s="29">
        <v>2260533</v>
      </c>
    </row>
    <row r="53" spans="2:7" ht="15.75" thickBot="1" x14ac:dyDescent="0.3">
      <c r="B53" s="60" t="s">
        <v>48</v>
      </c>
      <c r="C53" s="58"/>
      <c r="D53" s="37">
        <v>5414887</v>
      </c>
      <c r="E53" s="33">
        <v>5059634</v>
      </c>
    </row>
    <row r="54" spans="2:7" ht="24" x14ac:dyDescent="0.25">
      <c r="B54" s="10" t="s">
        <v>49</v>
      </c>
      <c r="C54" s="53"/>
      <c r="D54" s="35">
        <v>8996266</v>
      </c>
      <c r="E54" s="29">
        <v>8247963</v>
      </c>
      <c r="F54" s="12">
        <f>SUM(D49:D53)-D54</f>
        <v>0</v>
      </c>
      <c r="G54" s="12">
        <f>SUM(E49:E53)-E54</f>
        <v>0</v>
      </c>
    </row>
    <row r="55" spans="2:7" x14ac:dyDescent="0.25">
      <c r="B55" s="9" t="s">
        <v>1</v>
      </c>
      <c r="C55" s="53"/>
      <c r="D55" s="10"/>
      <c r="E55" s="9"/>
    </row>
    <row r="56" spans="2:7" ht="15.75" thickBot="1" x14ac:dyDescent="0.3">
      <c r="B56" s="60" t="s">
        <v>50</v>
      </c>
      <c r="C56" s="58"/>
      <c r="D56" s="37">
        <v>-70007</v>
      </c>
      <c r="E56" s="33">
        <v>-89282</v>
      </c>
    </row>
    <row r="57" spans="2:7" ht="15.75" thickBot="1" x14ac:dyDescent="0.3">
      <c r="B57" s="8" t="s">
        <v>87</v>
      </c>
      <c r="C57" s="58"/>
      <c r="D57" s="37">
        <v>8926259</v>
      </c>
      <c r="E57" s="33">
        <v>8158681</v>
      </c>
      <c r="F57" s="12">
        <f>D56+D54-D57</f>
        <v>0</v>
      </c>
      <c r="G57" s="12">
        <f>E56+E54-E57</f>
        <v>0</v>
      </c>
    </row>
    <row r="58" spans="2:7" x14ac:dyDescent="0.25">
      <c r="B58" s="10" t="s">
        <v>1</v>
      </c>
      <c r="C58" s="53"/>
      <c r="D58" s="10"/>
      <c r="E58" s="9"/>
    </row>
    <row r="59" spans="2:7" x14ac:dyDescent="0.25">
      <c r="B59" s="10" t="s">
        <v>51</v>
      </c>
      <c r="C59" s="53"/>
      <c r="D59" s="10"/>
      <c r="E59" s="9"/>
    </row>
    <row r="60" spans="2:7" x14ac:dyDescent="0.25">
      <c r="B60" s="9" t="s">
        <v>52</v>
      </c>
      <c r="C60" s="53">
        <v>20</v>
      </c>
      <c r="D60" s="35">
        <v>3578712</v>
      </c>
      <c r="E60" s="29">
        <v>3261347</v>
      </c>
    </row>
    <row r="61" spans="2:7" x14ac:dyDescent="0.25">
      <c r="B61" s="9" t="s">
        <v>53</v>
      </c>
      <c r="C61" s="53"/>
      <c r="D61" s="35">
        <v>226274</v>
      </c>
      <c r="E61" s="29">
        <v>222936</v>
      </c>
    </row>
    <row r="62" spans="2:7" x14ac:dyDescent="0.25">
      <c r="B62" s="9" t="s">
        <v>54</v>
      </c>
      <c r="C62" s="53"/>
      <c r="D62" s="35">
        <v>40801</v>
      </c>
      <c r="E62" s="29">
        <v>36106</v>
      </c>
    </row>
    <row r="63" spans="2:7" ht="24" x14ac:dyDescent="0.25">
      <c r="B63" s="9" t="s">
        <v>55</v>
      </c>
      <c r="C63" s="53">
        <v>21</v>
      </c>
      <c r="D63" s="35">
        <v>15666</v>
      </c>
      <c r="E63" s="29">
        <v>15915</v>
      </c>
    </row>
    <row r="64" spans="2:7" ht="24" x14ac:dyDescent="0.25">
      <c r="B64" s="9" t="s">
        <v>56</v>
      </c>
      <c r="C64" s="53">
        <v>21</v>
      </c>
      <c r="D64" s="35">
        <v>37560</v>
      </c>
      <c r="E64" s="29">
        <v>39229</v>
      </c>
    </row>
    <row r="65" spans="2:7" ht="15.75" thickBot="1" x14ac:dyDescent="0.3">
      <c r="B65" s="9" t="s">
        <v>147</v>
      </c>
      <c r="C65" s="53"/>
      <c r="D65" s="35">
        <v>660036</v>
      </c>
      <c r="E65" s="29">
        <v>545763</v>
      </c>
    </row>
    <row r="66" spans="2:7" ht="15.75" thickBot="1" x14ac:dyDescent="0.3">
      <c r="B66" s="59"/>
      <c r="C66" s="57"/>
      <c r="D66" s="92">
        <v>4559049</v>
      </c>
      <c r="E66" s="93">
        <v>4121296</v>
      </c>
      <c r="F66" s="12">
        <f>SUM(D60:D65)-D66</f>
        <v>0</v>
      </c>
      <c r="G66" s="12">
        <f>SUM(E60:E65)-E66</f>
        <v>0</v>
      </c>
    </row>
    <row r="67" spans="2:7" x14ac:dyDescent="0.25">
      <c r="B67" s="59" t="s">
        <v>1</v>
      </c>
      <c r="C67" s="57"/>
      <c r="D67" s="32"/>
      <c r="E67" s="59"/>
    </row>
    <row r="68" spans="2:7" x14ac:dyDescent="0.25">
      <c r="B68" s="10" t="s">
        <v>88</v>
      </c>
      <c r="C68" s="53"/>
      <c r="D68" s="10"/>
      <c r="E68" s="9"/>
    </row>
    <row r="69" spans="2:7" x14ac:dyDescent="0.25">
      <c r="B69" s="9" t="s">
        <v>52</v>
      </c>
      <c r="C69" s="53">
        <v>20</v>
      </c>
      <c r="D69" s="35">
        <v>355985</v>
      </c>
      <c r="E69" s="29">
        <v>484980</v>
      </c>
    </row>
    <row r="70" spans="2:7" x14ac:dyDescent="0.25">
      <c r="B70" s="9" t="s">
        <v>53</v>
      </c>
      <c r="C70" s="53"/>
      <c r="D70" s="35">
        <v>19377</v>
      </c>
      <c r="E70" s="29">
        <v>22309</v>
      </c>
    </row>
    <row r="71" spans="2:7" x14ac:dyDescent="0.25">
      <c r="B71" s="9" t="s">
        <v>57</v>
      </c>
      <c r="C71" s="53"/>
      <c r="D71" s="35">
        <v>27332</v>
      </c>
      <c r="E71" s="29">
        <v>6882</v>
      </c>
    </row>
    <row r="72" spans="2:7" x14ac:dyDescent="0.25">
      <c r="B72" s="9" t="s">
        <v>58</v>
      </c>
      <c r="C72" s="53">
        <v>21</v>
      </c>
      <c r="D72" s="35">
        <v>870116</v>
      </c>
      <c r="E72" s="29">
        <v>519201</v>
      </c>
    </row>
    <row r="73" spans="2:7" x14ac:dyDescent="0.25">
      <c r="B73" s="9" t="s">
        <v>59</v>
      </c>
      <c r="C73" s="53"/>
      <c r="D73" s="35">
        <v>186443</v>
      </c>
      <c r="E73" s="29">
        <v>126424</v>
      </c>
    </row>
    <row r="74" spans="2:7" x14ac:dyDescent="0.25">
      <c r="B74" s="9" t="s">
        <v>54</v>
      </c>
      <c r="C74" s="53"/>
      <c r="D74" s="35">
        <v>9931</v>
      </c>
      <c r="E74" s="29">
        <v>8988</v>
      </c>
    </row>
    <row r="75" spans="2:7" ht="24" x14ac:dyDescent="0.25">
      <c r="B75" s="9" t="s">
        <v>89</v>
      </c>
      <c r="C75" s="53">
        <v>21</v>
      </c>
      <c r="D75" s="35">
        <v>112762</v>
      </c>
      <c r="E75" s="29">
        <v>69231</v>
      </c>
    </row>
    <row r="76" spans="2:7" ht="24.75" thickBot="1" x14ac:dyDescent="0.3">
      <c r="B76" s="9" t="s">
        <v>90</v>
      </c>
      <c r="C76" s="53">
        <v>21</v>
      </c>
      <c r="D76" s="35">
        <v>143134</v>
      </c>
      <c r="E76" s="29">
        <v>134269</v>
      </c>
    </row>
    <row r="77" spans="2:7" ht="15.75" thickBot="1" x14ac:dyDescent="0.3">
      <c r="B77" s="4"/>
      <c r="C77" s="2"/>
      <c r="D77" s="36">
        <v>1725080</v>
      </c>
      <c r="E77" s="31">
        <v>1372284</v>
      </c>
      <c r="F77" s="12">
        <f>SUM(D69:D76)-D77</f>
        <v>0</v>
      </c>
      <c r="G77" s="12">
        <f>SUM(E69:E76)-E77</f>
        <v>0</v>
      </c>
    </row>
    <row r="78" spans="2:7" ht="15.75" thickBot="1" x14ac:dyDescent="0.3">
      <c r="B78" s="8" t="s">
        <v>71</v>
      </c>
      <c r="C78" s="58"/>
      <c r="D78" s="37">
        <v>6284129</v>
      </c>
      <c r="E78" s="33">
        <v>5493580</v>
      </c>
      <c r="F78" s="12">
        <f>D77+D66-D78</f>
        <v>0</v>
      </c>
      <c r="G78" s="12">
        <f>E77+E66-E78</f>
        <v>0</v>
      </c>
    </row>
    <row r="79" spans="2:7" ht="15.75" thickBot="1" x14ac:dyDescent="0.3">
      <c r="B79" s="7" t="s">
        <v>72</v>
      </c>
      <c r="C79" s="5"/>
      <c r="D79" s="38">
        <v>15210388</v>
      </c>
      <c r="E79" s="30">
        <v>13652261</v>
      </c>
      <c r="F79" s="12">
        <f>D78+D57-D79</f>
        <v>0</v>
      </c>
      <c r="G79" s="12">
        <f>E78+E57-E79</f>
        <v>0</v>
      </c>
    </row>
    <row r="80" spans="2:7" ht="15.75" thickTop="1" x14ac:dyDescent="0.25">
      <c r="B80" s="10" t="s">
        <v>1</v>
      </c>
      <c r="C80" s="53"/>
      <c r="D80" s="10"/>
      <c r="E80" s="9"/>
    </row>
    <row r="81" spans="2:5" ht="24.75" thickBot="1" x14ac:dyDescent="0.3">
      <c r="B81" s="7" t="s">
        <v>148</v>
      </c>
      <c r="C81" s="23"/>
      <c r="D81" s="39">
        <v>14.324999999999999</v>
      </c>
      <c r="E81" s="34">
        <v>13.074</v>
      </c>
    </row>
    <row r="82" spans="2:5" ht="15.75" thickTop="1" x14ac:dyDescent="0.25">
      <c r="D82" s="11">
        <f>D79-D40</f>
        <v>0</v>
      </c>
      <c r="E82" s="11">
        <f>E79-E40</f>
        <v>0</v>
      </c>
    </row>
    <row r="84" spans="2:5" ht="24.75" x14ac:dyDescent="0.25">
      <c r="B84" s="116" t="s">
        <v>200</v>
      </c>
      <c r="C84" s="116"/>
      <c r="D84" s="116"/>
      <c r="E84" s="119" t="s">
        <v>201</v>
      </c>
    </row>
    <row r="85" spans="2:5" x14ac:dyDescent="0.25">
      <c r="B85" s="116"/>
      <c r="C85" s="116"/>
      <c r="D85" s="116"/>
      <c r="E85" s="119"/>
    </row>
    <row r="86" spans="2:5" x14ac:dyDescent="0.25">
      <c r="B86" s="116" t="s">
        <v>202</v>
      </c>
      <c r="C86" s="116"/>
      <c r="D86" s="116"/>
      <c r="E86" s="119" t="s">
        <v>203</v>
      </c>
    </row>
  </sheetData>
  <mergeCells count="4">
    <mergeCell ref="B5:B6"/>
    <mergeCell ref="C5:C6"/>
    <mergeCell ref="B43:B44"/>
    <mergeCell ref="C43:C44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K87"/>
  <sheetViews>
    <sheetView zoomScale="80" zoomScaleNormal="80" workbookViewId="0">
      <selection activeCell="B1" sqref="B1"/>
    </sheetView>
  </sheetViews>
  <sheetFormatPr defaultRowHeight="15" x14ac:dyDescent="0.25"/>
  <cols>
    <col min="2" max="2" width="52" customWidth="1"/>
    <col min="3" max="3" width="10.5703125" customWidth="1"/>
    <col min="4" max="5" width="16.7109375" style="12" customWidth="1"/>
    <col min="6" max="7" width="12" style="12" customWidth="1"/>
    <col min="8" max="8" width="11.28515625" style="12" bestFit="1" customWidth="1"/>
    <col min="9" max="11" width="9.140625" style="96"/>
  </cols>
  <sheetData>
    <row r="1" spans="2:7" ht="15.75" x14ac:dyDescent="0.25">
      <c r="B1" s="50" t="s">
        <v>199</v>
      </c>
    </row>
    <row r="2" spans="2:7" ht="15.75" x14ac:dyDescent="0.25">
      <c r="B2" s="1" t="s">
        <v>161</v>
      </c>
    </row>
    <row r="3" spans="2:7" ht="15.75" x14ac:dyDescent="0.25">
      <c r="B3" s="1" t="s">
        <v>0</v>
      </c>
    </row>
    <row r="6" spans="2:7" x14ac:dyDescent="0.25">
      <c r="B6" s="108"/>
      <c r="C6" s="104"/>
      <c r="D6" s="104" t="s">
        <v>128</v>
      </c>
      <c r="E6" s="104"/>
      <c r="F6" s="104" t="s">
        <v>165</v>
      </c>
      <c r="G6" s="104"/>
    </row>
    <row r="7" spans="2:7" ht="15.75" customHeight="1" thickBot="1" x14ac:dyDescent="0.3">
      <c r="B7" s="108"/>
      <c r="C7" s="104"/>
      <c r="D7" s="105" t="s">
        <v>164</v>
      </c>
      <c r="E7" s="105"/>
      <c r="F7" s="105" t="s">
        <v>164</v>
      </c>
      <c r="G7" s="105"/>
    </row>
    <row r="8" spans="2:7" x14ac:dyDescent="0.25">
      <c r="B8" s="106" t="s">
        <v>2</v>
      </c>
      <c r="C8" s="104" t="s">
        <v>3</v>
      </c>
      <c r="D8" s="66" t="s">
        <v>129</v>
      </c>
      <c r="E8" s="67" t="s">
        <v>70</v>
      </c>
      <c r="F8" s="66" t="s">
        <v>129</v>
      </c>
      <c r="G8" s="67" t="s">
        <v>70</v>
      </c>
    </row>
    <row r="9" spans="2:7" ht="22.5" x14ac:dyDescent="0.25">
      <c r="B9" s="106"/>
      <c r="C9" s="104"/>
      <c r="D9" s="66" t="s">
        <v>4</v>
      </c>
      <c r="E9" s="67" t="s">
        <v>4</v>
      </c>
      <c r="F9" s="66" t="s">
        <v>4</v>
      </c>
      <c r="G9" s="67" t="s">
        <v>4</v>
      </c>
    </row>
    <row r="10" spans="2:7" ht="23.25" thickBot="1" x14ac:dyDescent="0.3">
      <c r="B10" s="107"/>
      <c r="C10" s="105"/>
      <c r="D10" s="27"/>
      <c r="E10" s="68" t="s">
        <v>130</v>
      </c>
      <c r="F10" s="27"/>
      <c r="G10" s="68" t="s">
        <v>130</v>
      </c>
    </row>
    <row r="11" spans="2:7" x14ac:dyDescent="0.25">
      <c r="B11" s="54" t="s">
        <v>1</v>
      </c>
      <c r="C11" s="65"/>
      <c r="D11" s="69"/>
      <c r="E11" s="69"/>
      <c r="F11" s="69"/>
      <c r="G11" s="69"/>
    </row>
    <row r="12" spans="2:7" x14ac:dyDescent="0.25">
      <c r="B12" s="70" t="s">
        <v>166</v>
      </c>
      <c r="C12" s="65"/>
      <c r="D12" s="69"/>
      <c r="E12" s="69"/>
      <c r="F12" s="69"/>
      <c r="G12" s="69"/>
    </row>
    <row r="13" spans="2:7" x14ac:dyDescent="0.25">
      <c r="B13" s="70" t="s">
        <v>5</v>
      </c>
      <c r="C13" s="65"/>
      <c r="D13" s="69"/>
      <c r="E13" s="69"/>
      <c r="F13" s="69"/>
      <c r="G13" s="69"/>
    </row>
    <row r="14" spans="2:7" x14ac:dyDescent="0.25">
      <c r="B14" s="69" t="s">
        <v>167</v>
      </c>
      <c r="C14" s="71">
        <v>6</v>
      </c>
      <c r="D14" s="72">
        <v>2245997</v>
      </c>
      <c r="E14" s="73">
        <v>1479584</v>
      </c>
      <c r="F14" s="72">
        <v>4203150</v>
      </c>
      <c r="G14" s="73">
        <v>2672028</v>
      </c>
    </row>
    <row r="15" spans="2:7" ht="22.5" x14ac:dyDescent="0.25">
      <c r="B15" s="69" t="s">
        <v>168</v>
      </c>
      <c r="C15" s="71">
        <v>7</v>
      </c>
      <c r="D15" s="72">
        <v>326712</v>
      </c>
      <c r="E15" s="73">
        <v>182046</v>
      </c>
      <c r="F15" s="72">
        <v>643548</v>
      </c>
      <c r="G15" s="73">
        <v>324165</v>
      </c>
    </row>
    <row r="16" spans="2:7" x14ac:dyDescent="0.25">
      <c r="B16" s="69" t="s">
        <v>6</v>
      </c>
      <c r="C16" s="71">
        <v>13</v>
      </c>
      <c r="D16" s="72">
        <v>30583</v>
      </c>
      <c r="E16" s="73">
        <v>18635</v>
      </c>
      <c r="F16" s="72">
        <v>52902</v>
      </c>
      <c r="G16" s="73">
        <v>34645</v>
      </c>
    </row>
    <row r="17" spans="2:11" x14ac:dyDescent="0.25">
      <c r="B17" s="69" t="s">
        <v>169</v>
      </c>
      <c r="C17" s="71"/>
      <c r="D17" s="70" t="s">
        <v>131</v>
      </c>
      <c r="E17" s="73">
        <v>2674</v>
      </c>
      <c r="F17" s="70" t="s">
        <v>131</v>
      </c>
      <c r="G17" s="73">
        <v>2674</v>
      </c>
    </row>
    <row r="18" spans="2:11" ht="15.75" thickBot="1" x14ac:dyDescent="0.3">
      <c r="B18" s="69" t="s">
        <v>7</v>
      </c>
      <c r="C18" s="71"/>
      <c r="D18" s="72">
        <v>2894</v>
      </c>
      <c r="E18" s="73">
        <v>4164</v>
      </c>
      <c r="F18" s="72">
        <v>10038</v>
      </c>
      <c r="G18" s="73">
        <v>14381</v>
      </c>
    </row>
    <row r="19" spans="2:11" ht="15.75" thickBot="1" x14ac:dyDescent="0.3">
      <c r="B19" s="74" t="s">
        <v>8</v>
      </c>
      <c r="C19" s="75"/>
      <c r="D19" s="76">
        <v>2606186</v>
      </c>
      <c r="E19" s="77">
        <v>1687103</v>
      </c>
      <c r="F19" s="76">
        <v>4909638</v>
      </c>
      <c r="G19" s="77">
        <v>3047893</v>
      </c>
      <c r="H19" s="12">
        <f>SUM(D14:D18)-D19</f>
        <v>0</v>
      </c>
      <c r="I19" s="12">
        <f t="shared" ref="I19:K19" si="0">SUM(E14:E18)-E19</f>
        <v>0</v>
      </c>
      <c r="J19" s="12">
        <f t="shared" si="0"/>
        <v>0</v>
      </c>
      <c r="K19" s="12">
        <f t="shared" si="0"/>
        <v>0</v>
      </c>
    </row>
    <row r="20" spans="2:11" x14ac:dyDescent="0.25">
      <c r="B20" s="70" t="s">
        <v>1</v>
      </c>
      <c r="C20" s="65"/>
      <c r="D20" s="70"/>
      <c r="E20" s="69"/>
      <c r="F20" s="69"/>
      <c r="G20" s="69"/>
    </row>
    <row r="21" spans="2:11" x14ac:dyDescent="0.25">
      <c r="B21" s="70" t="s">
        <v>9</v>
      </c>
      <c r="C21" s="71"/>
      <c r="D21" s="70"/>
      <c r="E21" s="69"/>
      <c r="F21" s="69"/>
      <c r="G21" s="69"/>
    </row>
    <row r="22" spans="2:11" ht="22.5" x14ac:dyDescent="0.25">
      <c r="B22" s="69" t="s">
        <v>79</v>
      </c>
      <c r="C22" s="71">
        <v>8</v>
      </c>
      <c r="D22" s="72">
        <v>-1352276</v>
      </c>
      <c r="E22" s="73">
        <v>-892958</v>
      </c>
      <c r="F22" s="72">
        <v>-2817958</v>
      </c>
      <c r="G22" s="73">
        <v>-1621125</v>
      </c>
    </row>
    <row r="23" spans="2:11" x14ac:dyDescent="0.25">
      <c r="B23" s="69" t="s">
        <v>10</v>
      </c>
      <c r="C23" s="71">
        <v>9</v>
      </c>
      <c r="D23" s="72">
        <v>-291809</v>
      </c>
      <c r="E23" s="73">
        <v>-169022</v>
      </c>
      <c r="F23" s="72">
        <v>-482206</v>
      </c>
      <c r="G23" s="73">
        <v>-312816</v>
      </c>
    </row>
    <row r="24" spans="2:11" x14ac:dyDescent="0.25">
      <c r="B24" s="69" t="s">
        <v>11</v>
      </c>
      <c r="C24" s="71">
        <v>10</v>
      </c>
      <c r="D24" s="72">
        <v>-181496</v>
      </c>
      <c r="E24" s="73">
        <v>-101906</v>
      </c>
      <c r="F24" s="72">
        <v>-291171</v>
      </c>
      <c r="G24" s="73">
        <v>-189918</v>
      </c>
    </row>
    <row r="25" spans="2:11" x14ac:dyDescent="0.25">
      <c r="B25" s="69" t="s">
        <v>12</v>
      </c>
      <c r="C25" s="71"/>
      <c r="D25" s="72">
        <v>-80182</v>
      </c>
      <c r="E25" s="73">
        <v>-80974</v>
      </c>
      <c r="F25" s="72">
        <v>-163416</v>
      </c>
      <c r="G25" s="73">
        <v>-160082</v>
      </c>
    </row>
    <row r="26" spans="2:11" x14ac:dyDescent="0.25">
      <c r="B26" s="69" t="s">
        <v>13</v>
      </c>
      <c r="C26" s="71">
        <v>11</v>
      </c>
      <c r="D26" s="72">
        <v>-38243</v>
      </c>
      <c r="E26" s="73">
        <v>-35043</v>
      </c>
      <c r="F26" s="72">
        <v>-69811</v>
      </c>
      <c r="G26" s="73">
        <v>-65552</v>
      </c>
    </row>
    <row r="27" spans="2:11" x14ac:dyDescent="0.25">
      <c r="B27" s="69" t="s">
        <v>14</v>
      </c>
      <c r="C27" s="71">
        <v>12</v>
      </c>
      <c r="D27" s="72">
        <v>-34179</v>
      </c>
      <c r="E27" s="73">
        <v>-31234</v>
      </c>
      <c r="F27" s="72">
        <v>-66793</v>
      </c>
      <c r="G27" s="73">
        <v>-57079</v>
      </c>
    </row>
    <row r="28" spans="2:11" ht="33.75" x14ac:dyDescent="0.25">
      <c r="B28" s="69" t="s">
        <v>170</v>
      </c>
      <c r="C28" s="71"/>
      <c r="D28" s="70">
        <v>677</v>
      </c>
      <c r="E28" s="73">
        <v>-3764</v>
      </c>
      <c r="F28" s="70">
        <v>630</v>
      </c>
      <c r="G28" s="73">
        <v>-3758</v>
      </c>
    </row>
    <row r="29" spans="2:11" x14ac:dyDescent="0.25">
      <c r="B29" s="69" t="s">
        <v>73</v>
      </c>
      <c r="C29" s="71"/>
      <c r="D29" s="70" t="s">
        <v>131</v>
      </c>
      <c r="E29" s="69" t="s">
        <v>131</v>
      </c>
      <c r="F29" s="69" t="s">
        <v>131</v>
      </c>
      <c r="G29" s="73">
        <v>-19800</v>
      </c>
    </row>
    <row r="30" spans="2:11" x14ac:dyDescent="0.25">
      <c r="B30" s="69" t="s">
        <v>15</v>
      </c>
      <c r="C30" s="71">
        <v>13</v>
      </c>
      <c r="D30" s="72">
        <v>-69658</v>
      </c>
      <c r="E30" s="73">
        <v>-57606</v>
      </c>
      <c r="F30" s="72">
        <v>-153361</v>
      </c>
      <c r="G30" s="73">
        <v>-115824</v>
      </c>
    </row>
    <row r="31" spans="2:11" x14ac:dyDescent="0.25">
      <c r="B31" s="69" t="s">
        <v>171</v>
      </c>
      <c r="C31" s="71">
        <v>2</v>
      </c>
      <c r="D31" s="72">
        <v>-109494</v>
      </c>
      <c r="E31" s="73">
        <v>1138</v>
      </c>
      <c r="F31" s="72">
        <v>-39920</v>
      </c>
      <c r="G31" s="73">
        <v>3780</v>
      </c>
    </row>
    <row r="32" spans="2:11" x14ac:dyDescent="0.25">
      <c r="B32" s="69" t="s">
        <v>172</v>
      </c>
      <c r="C32" s="71"/>
      <c r="D32" s="70" t="s">
        <v>131</v>
      </c>
      <c r="E32" s="73">
        <v>-1351</v>
      </c>
      <c r="F32" s="70" t="s">
        <v>131</v>
      </c>
      <c r="G32" s="73">
        <v>-1351</v>
      </c>
    </row>
    <row r="33" spans="2:11" ht="15.75" thickBot="1" x14ac:dyDescent="0.3">
      <c r="B33" s="69" t="s">
        <v>16</v>
      </c>
      <c r="C33" s="71"/>
      <c r="D33" s="72">
        <v>-8040</v>
      </c>
      <c r="E33" s="73">
        <v>-3233</v>
      </c>
      <c r="F33" s="72">
        <v>-14072</v>
      </c>
      <c r="G33" s="73">
        <v>-8595</v>
      </c>
    </row>
    <row r="34" spans="2:11" ht="15.75" thickBot="1" x14ac:dyDescent="0.3">
      <c r="B34" s="74" t="s">
        <v>17</v>
      </c>
      <c r="C34" s="75"/>
      <c r="D34" s="76">
        <v>-2164700</v>
      </c>
      <c r="E34" s="77">
        <v>-1375953</v>
      </c>
      <c r="F34" s="76">
        <v>-4098078</v>
      </c>
      <c r="G34" s="77">
        <v>-2552120</v>
      </c>
      <c r="H34" s="12">
        <f>SUM(D22:D33)-D34</f>
        <v>0</v>
      </c>
      <c r="I34" s="12">
        <f t="shared" ref="I34:K34" si="1">SUM(E22:E33)-E34</f>
        <v>0</v>
      </c>
      <c r="J34" s="12">
        <f t="shared" si="1"/>
        <v>0</v>
      </c>
      <c r="K34" s="12">
        <f t="shared" si="1"/>
        <v>0</v>
      </c>
    </row>
    <row r="35" spans="2:11" x14ac:dyDescent="0.25">
      <c r="B35" s="70" t="s">
        <v>74</v>
      </c>
      <c r="C35" s="71"/>
      <c r="D35" s="72">
        <v>441486</v>
      </c>
      <c r="E35" s="73">
        <v>311150</v>
      </c>
      <c r="F35" s="72">
        <v>811560</v>
      </c>
      <c r="G35" s="73">
        <v>495773</v>
      </c>
      <c r="H35" s="12">
        <f>D34+D19-D35</f>
        <v>0</v>
      </c>
      <c r="I35" s="12">
        <f t="shared" ref="I35:K35" si="2">E34+E19-E35</f>
        <v>0</v>
      </c>
      <c r="J35" s="12">
        <f t="shared" si="2"/>
        <v>0</v>
      </c>
      <c r="K35" s="12">
        <f t="shared" si="2"/>
        <v>0</v>
      </c>
    </row>
    <row r="36" spans="2:11" x14ac:dyDescent="0.25">
      <c r="B36" s="69" t="s">
        <v>1</v>
      </c>
      <c r="C36" s="71"/>
      <c r="D36" s="70"/>
      <c r="E36" s="69"/>
      <c r="F36" s="69"/>
      <c r="G36" s="69"/>
    </row>
    <row r="37" spans="2:11" ht="15.75" thickBot="1" x14ac:dyDescent="0.3">
      <c r="B37" s="78" t="s">
        <v>18</v>
      </c>
      <c r="C37" s="79">
        <v>14</v>
      </c>
      <c r="D37" s="80">
        <v>-51957</v>
      </c>
      <c r="E37" s="81">
        <v>-63761</v>
      </c>
      <c r="F37" s="80">
        <v>-134600</v>
      </c>
      <c r="G37" s="81">
        <v>-106085</v>
      </c>
    </row>
    <row r="38" spans="2:11" x14ac:dyDescent="0.25">
      <c r="B38" s="70" t="s">
        <v>132</v>
      </c>
      <c r="C38" s="71"/>
      <c r="D38" s="72">
        <v>389529</v>
      </c>
      <c r="E38" s="73">
        <v>247389</v>
      </c>
      <c r="F38" s="72">
        <v>676960</v>
      </c>
      <c r="G38" s="73">
        <v>389688</v>
      </c>
      <c r="H38" s="12">
        <f>SUM(D35:D37)-D38</f>
        <v>0</v>
      </c>
      <c r="I38" s="12">
        <f t="shared" ref="I38:K38" si="3">SUM(E35:E37)-E38</f>
        <v>0</v>
      </c>
      <c r="J38" s="12">
        <f t="shared" si="3"/>
        <v>0</v>
      </c>
      <c r="K38" s="12">
        <f t="shared" si="3"/>
        <v>0</v>
      </c>
    </row>
    <row r="39" spans="2:11" x14ac:dyDescent="0.25">
      <c r="B39" s="69" t="s">
        <v>1</v>
      </c>
      <c r="C39" s="71"/>
      <c r="D39" s="70"/>
      <c r="E39" s="69"/>
      <c r="F39" s="69"/>
      <c r="G39" s="69"/>
    </row>
    <row r="40" spans="2:11" x14ac:dyDescent="0.25">
      <c r="B40" s="70" t="s">
        <v>104</v>
      </c>
      <c r="C40" s="65"/>
      <c r="D40" s="70"/>
      <c r="E40" s="69"/>
      <c r="F40" s="69"/>
      <c r="G40" s="69"/>
    </row>
    <row r="41" spans="2:11" ht="15.75" thickBot="1" x14ac:dyDescent="0.3">
      <c r="B41" s="78" t="s">
        <v>133</v>
      </c>
      <c r="C41" s="79">
        <v>4</v>
      </c>
      <c r="D41" s="82" t="s">
        <v>131</v>
      </c>
      <c r="E41" s="81">
        <v>110924</v>
      </c>
      <c r="F41" s="82" t="s">
        <v>131</v>
      </c>
      <c r="G41" s="81">
        <v>254745</v>
      </c>
    </row>
    <row r="42" spans="2:11" ht="15.75" thickBot="1" x14ac:dyDescent="0.3">
      <c r="B42" s="83" t="s">
        <v>78</v>
      </c>
      <c r="C42" s="84"/>
      <c r="D42" s="85">
        <v>389529</v>
      </c>
      <c r="E42" s="86">
        <v>358313</v>
      </c>
      <c r="F42" s="85">
        <v>676960</v>
      </c>
      <c r="G42" s="86">
        <v>644433</v>
      </c>
      <c r="H42" s="12">
        <f>SUM(D38:D41)-D42</f>
        <v>0</v>
      </c>
      <c r="I42" s="12">
        <f t="shared" ref="I42:K42" si="4">SUM(E38:E41)-E42</f>
        <v>0</v>
      </c>
      <c r="J42" s="12">
        <f t="shared" si="4"/>
        <v>0</v>
      </c>
      <c r="K42" s="12">
        <f t="shared" si="4"/>
        <v>0</v>
      </c>
    </row>
    <row r="43" spans="2:11" ht="15.75" thickTop="1" x14ac:dyDescent="0.25">
      <c r="B43" s="70" t="s">
        <v>1</v>
      </c>
      <c r="C43" s="71"/>
      <c r="D43" s="70"/>
      <c r="E43" s="69"/>
      <c r="F43" s="69"/>
      <c r="G43" s="69"/>
    </row>
    <row r="44" spans="2:11" x14ac:dyDescent="0.25">
      <c r="B44" s="69"/>
      <c r="C44" s="71"/>
      <c r="D44" s="70"/>
      <c r="E44" s="69"/>
      <c r="F44" s="69"/>
      <c r="G44" s="69"/>
    </row>
    <row r="47" spans="2:11" x14ac:dyDescent="0.25">
      <c r="B47" s="108"/>
      <c r="C47" s="104"/>
      <c r="D47" s="104" t="s">
        <v>128</v>
      </c>
      <c r="E47" s="104"/>
      <c r="F47" s="104" t="s">
        <v>165</v>
      </c>
      <c r="G47" s="104"/>
    </row>
    <row r="48" spans="2:11" ht="15.75" customHeight="1" thickBot="1" x14ac:dyDescent="0.3">
      <c r="B48" s="108"/>
      <c r="C48" s="104"/>
      <c r="D48" s="105" t="s">
        <v>164</v>
      </c>
      <c r="E48" s="105"/>
      <c r="F48" s="105" t="s">
        <v>164</v>
      </c>
      <c r="G48" s="105"/>
    </row>
    <row r="49" spans="2:11" x14ac:dyDescent="0.25">
      <c r="B49" s="106" t="s">
        <v>2</v>
      </c>
      <c r="C49" s="104"/>
      <c r="D49" s="66" t="s">
        <v>129</v>
      </c>
      <c r="E49" s="67" t="s">
        <v>70</v>
      </c>
      <c r="F49" s="66" t="s">
        <v>129</v>
      </c>
      <c r="G49" s="67" t="s">
        <v>70</v>
      </c>
    </row>
    <row r="50" spans="2:11" ht="22.5" x14ac:dyDescent="0.25">
      <c r="B50" s="106"/>
      <c r="C50" s="104"/>
      <c r="D50" s="66" t="s">
        <v>4</v>
      </c>
      <c r="E50" s="67" t="s">
        <v>4</v>
      </c>
      <c r="F50" s="66" t="s">
        <v>4</v>
      </c>
      <c r="G50" s="67" t="s">
        <v>4</v>
      </c>
    </row>
    <row r="51" spans="2:11" ht="23.25" thickBot="1" x14ac:dyDescent="0.3">
      <c r="B51" s="107"/>
      <c r="C51" s="105"/>
      <c r="D51" s="27"/>
      <c r="E51" s="68" t="s">
        <v>130</v>
      </c>
      <c r="F51" s="27"/>
      <c r="G51" s="68" t="s">
        <v>130</v>
      </c>
    </row>
    <row r="52" spans="2:11" x14ac:dyDescent="0.25">
      <c r="B52" s="70" t="s">
        <v>1</v>
      </c>
      <c r="C52" s="65"/>
      <c r="D52" s="69"/>
      <c r="E52" s="69"/>
      <c r="F52" s="69"/>
      <c r="G52" s="69"/>
    </row>
    <row r="53" spans="2:11" x14ac:dyDescent="0.25">
      <c r="B53" s="70" t="s">
        <v>134</v>
      </c>
      <c r="C53" s="71"/>
      <c r="D53" s="70"/>
      <c r="E53" s="69"/>
      <c r="F53" s="69"/>
      <c r="G53" s="69"/>
    </row>
    <row r="54" spans="2:11" ht="33.75" x14ac:dyDescent="0.25">
      <c r="B54" s="54" t="s">
        <v>135</v>
      </c>
      <c r="C54" s="71"/>
      <c r="D54" s="70"/>
      <c r="E54" s="69"/>
      <c r="F54" s="69"/>
      <c r="G54" s="69"/>
    </row>
    <row r="55" spans="2:11" x14ac:dyDescent="0.25">
      <c r="B55" s="69" t="s">
        <v>21</v>
      </c>
      <c r="C55" s="71"/>
      <c r="D55" s="72">
        <v>-28653</v>
      </c>
      <c r="E55" s="69">
        <v>655</v>
      </c>
      <c r="F55" s="72">
        <v>-37120</v>
      </c>
      <c r="G55" s="69">
        <v>-583</v>
      </c>
    </row>
    <row r="56" spans="2:11" ht="22.5" x14ac:dyDescent="0.25">
      <c r="B56" s="69" t="s">
        <v>92</v>
      </c>
      <c r="C56" s="71"/>
      <c r="D56" s="72">
        <v>61015</v>
      </c>
      <c r="E56" s="73">
        <v>35368</v>
      </c>
      <c r="F56" s="72">
        <v>474367</v>
      </c>
      <c r="G56" s="73">
        <v>80777</v>
      </c>
    </row>
    <row r="57" spans="2:11" ht="15.75" thickBot="1" x14ac:dyDescent="0.3">
      <c r="B57" s="69" t="s">
        <v>22</v>
      </c>
      <c r="C57" s="71"/>
      <c r="D57" s="72">
        <v>-5875</v>
      </c>
      <c r="E57" s="73">
        <v>-3101</v>
      </c>
      <c r="F57" s="72">
        <v>-43693</v>
      </c>
      <c r="G57" s="73">
        <v>-7221</v>
      </c>
    </row>
    <row r="58" spans="2:11" ht="34.5" thickBot="1" x14ac:dyDescent="0.3">
      <c r="B58" s="74" t="s">
        <v>136</v>
      </c>
      <c r="C58" s="87"/>
      <c r="D58" s="76">
        <v>26487</v>
      </c>
      <c r="E58" s="77">
        <v>32922</v>
      </c>
      <c r="F58" s="76">
        <v>393554</v>
      </c>
      <c r="G58" s="77">
        <v>72973</v>
      </c>
      <c r="H58" s="12">
        <f>SUM(D55:D57)-D58</f>
        <v>0</v>
      </c>
      <c r="I58" s="12">
        <f t="shared" ref="I58:K58" si="5">SUM(E55:E57)-E58</f>
        <v>0</v>
      </c>
      <c r="J58" s="12">
        <f t="shared" si="5"/>
        <v>0</v>
      </c>
      <c r="K58" s="12">
        <f t="shared" si="5"/>
        <v>0</v>
      </c>
    </row>
    <row r="59" spans="2:11" x14ac:dyDescent="0.25">
      <c r="B59" s="54" t="s">
        <v>1</v>
      </c>
      <c r="C59" s="71"/>
      <c r="D59" s="70"/>
      <c r="E59" s="69"/>
      <c r="F59" s="69"/>
      <c r="G59" s="69"/>
    </row>
    <row r="60" spans="2:11" ht="22.5" x14ac:dyDescent="0.25">
      <c r="B60" s="54" t="s">
        <v>137</v>
      </c>
      <c r="C60" s="71"/>
      <c r="D60" s="70"/>
      <c r="E60" s="69"/>
      <c r="F60" s="69"/>
      <c r="G60" s="69"/>
    </row>
    <row r="61" spans="2:11" ht="22.5" x14ac:dyDescent="0.25">
      <c r="B61" s="69" t="s">
        <v>173</v>
      </c>
      <c r="C61" s="71"/>
      <c r="D61" s="72">
        <v>1642</v>
      </c>
      <c r="E61" s="69" t="s">
        <v>131</v>
      </c>
      <c r="F61" s="72">
        <v>1642</v>
      </c>
      <c r="G61" s="69" t="s">
        <v>131</v>
      </c>
    </row>
    <row r="62" spans="2:11" ht="34.5" thickBot="1" x14ac:dyDescent="0.3">
      <c r="B62" s="69" t="s">
        <v>174</v>
      </c>
      <c r="C62" s="71"/>
      <c r="D62" s="70">
        <v>-15</v>
      </c>
      <c r="E62" s="69">
        <v>84</v>
      </c>
      <c r="F62" s="70">
        <v>116</v>
      </c>
      <c r="G62" s="69">
        <v>137</v>
      </c>
    </row>
    <row r="63" spans="2:11" x14ac:dyDescent="0.25">
      <c r="B63" s="88" t="s">
        <v>138</v>
      </c>
      <c r="C63" s="90"/>
      <c r="D63" s="89">
        <v>1627</v>
      </c>
      <c r="E63" s="90">
        <v>84</v>
      </c>
      <c r="F63" s="89">
        <v>1758</v>
      </c>
      <c r="G63" s="90">
        <v>137</v>
      </c>
      <c r="H63" s="12">
        <f>SUM(D61:D62)-D63</f>
        <v>0</v>
      </c>
      <c r="I63" s="12">
        <f t="shared" ref="I63:K63" si="6">SUM(E61:E62)-E63</f>
        <v>0</v>
      </c>
      <c r="J63" s="12">
        <f t="shared" si="6"/>
        <v>0</v>
      </c>
      <c r="K63" s="12">
        <f t="shared" si="6"/>
        <v>0</v>
      </c>
    </row>
    <row r="64" spans="2:11" x14ac:dyDescent="0.25">
      <c r="B64" s="70" t="s">
        <v>139</v>
      </c>
      <c r="C64" s="98"/>
      <c r="D64" s="97"/>
      <c r="E64" s="98"/>
      <c r="F64" s="97"/>
      <c r="G64" s="98"/>
    </row>
    <row r="65" spans="2:11" ht="23.25" thickBot="1" x14ac:dyDescent="0.3">
      <c r="B65" s="82" t="s">
        <v>175</v>
      </c>
      <c r="C65" s="78"/>
      <c r="D65" s="80"/>
      <c r="E65" s="78"/>
      <c r="F65" s="80"/>
      <c r="G65" s="78"/>
    </row>
    <row r="66" spans="2:11" ht="23.25" thickBot="1" x14ac:dyDescent="0.3">
      <c r="B66" s="82" t="s">
        <v>140</v>
      </c>
      <c r="C66" s="79"/>
      <c r="D66" s="80">
        <v>28114</v>
      </c>
      <c r="E66" s="81">
        <v>33006</v>
      </c>
      <c r="F66" s="80">
        <v>395312</v>
      </c>
      <c r="G66" s="81">
        <v>73110</v>
      </c>
      <c r="H66" s="12">
        <f>SUM(D58,D63)-D66</f>
        <v>0</v>
      </c>
      <c r="I66" s="12">
        <f t="shared" ref="I66:K66" si="7">SUM(E58,E63)-E66</f>
        <v>0</v>
      </c>
      <c r="J66" s="12">
        <f t="shared" si="7"/>
        <v>0</v>
      </c>
      <c r="K66" s="12">
        <f t="shared" si="7"/>
        <v>0</v>
      </c>
    </row>
    <row r="67" spans="2:11" ht="15.75" thickBot="1" x14ac:dyDescent="0.3">
      <c r="B67" s="83" t="s">
        <v>141</v>
      </c>
      <c r="C67" s="84"/>
      <c r="D67" s="85">
        <v>417643</v>
      </c>
      <c r="E67" s="86">
        <v>391319</v>
      </c>
      <c r="F67" s="85">
        <v>1072272</v>
      </c>
      <c r="G67" s="86">
        <v>717543</v>
      </c>
      <c r="H67" s="12">
        <f>D66+D42-D67</f>
        <v>0</v>
      </c>
      <c r="I67" s="12">
        <f t="shared" ref="I67:K67" si="8">E66+E42-E67</f>
        <v>0</v>
      </c>
      <c r="J67" s="12">
        <f t="shared" si="8"/>
        <v>0</v>
      </c>
      <c r="K67" s="12">
        <f t="shared" si="8"/>
        <v>0</v>
      </c>
    </row>
    <row r="68" spans="2:11" ht="15.75" thickTop="1" x14ac:dyDescent="0.25">
      <c r="B68" s="69" t="s">
        <v>1</v>
      </c>
      <c r="C68" s="71"/>
      <c r="D68" s="70"/>
      <c r="E68" s="69"/>
      <c r="F68" s="69"/>
      <c r="G68" s="69"/>
    </row>
    <row r="69" spans="2:11" x14ac:dyDescent="0.25">
      <c r="B69" s="70" t="s">
        <v>176</v>
      </c>
      <c r="C69" s="101"/>
      <c r="D69" s="102"/>
      <c r="E69" s="103"/>
      <c r="F69" s="103"/>
      <c r="G69" s="103"/>
    </row>
    <row r="70" spans="2:11" x14ac:dyDescent="0.25">
      <c r="B70" s="70" t="s">
        <v>177</v>
      </c>
      <c r="C70" s="101"/>
      <c r="D70" s="102"/>
      <c r="E70" s="103"/>
      <c r="F70" s="103"/>
      <c r="G70" s="103"/>
    </row>
    <row r="71" spans="2:11" x14ac:dyDescent="0.25">
      <c r="B71" s="69" t="s">
        <v>19</v>
      </c>
      <c r="C71" s="71"/>
      <c r="D71" s="72">
        <v>344301</v>
      </c>
      <c r="E71" s="73">
        <v>357156</v>
      </c>
      <c r="F71" s="72">
        <v>656162</v>
      </c>
      <c r="G71" s="73">
        <v>643859</v>
      </c>
    </row>
    <row r="72" spans="2:11" ht="15.75" thickBot="1" x14ac:dyDescent="0.3">
      <c r="B72" s="78" t="s">
        <v>20</v>
      </c>
      <c r="C72" s="79"/>
      <c r="D72" s="80">
        <v>45228</v>
      </c>
      <c r="E72" s="81">
        <v>1157</v>
      </c>
      <c r="F72" s="80">
        <v>20798</v>
      </c>
      <c r="G72" s="78">
        <v>574</v>
      </c>
    </row>
    <row r="73" spans="2:11" ht="15.75" thickBot="1" x14ac:dyDescent="0.3">
      <c r="B73" s="83"/>
      <c r="C73" s="84"/>
      <c r="D73" s="85">
        <v>389529</v>
      </c>
      <c r="E73" s="86">
        <v>358313</v>
      </c>
      <c r="F73" s="85">
        <v>676960</v>
      </c>
      <c r="G73" s="86">
        <v>644433</v>
      </c>
      <c r="H73" s="12">
        <f>SUM(D71:D72)-D73</f>
        <v>0</v>
      </c>
      <c r="I73" s="12">
        <f t="shared" ref="I73:K73" si="9">SUM(E71:E72)-E73</f>
        <v>0</v>
      </c>
      <c r="J73" s="12">
        <f t="shared" si="9"/>
        <v>0</v>
      </c>
      <c r="K73" s="12">
        <f t="shared" si="9"/>
        <v>0</v>
      </c>
    </row>
    <row r="74" spans="2:11" ht="15.75" thickTop="1" x14ac:dyDescent="0.25">
      <c r="B74" s="70" t="s">
        <v>178</v>
      </c>
      <c r="C74" s="71"/>
      <c r="D74" s="70"/>
      <c r="E74" s="69"/>
      <c r="F74" s="69"/>
      <c r="G74" s="69"/>
    </row>
    <row r="75" spans="2:11" x14ac:dyDescent="0.25">
      <c r="B75" s="69" t="s">
        <v>19</v>
      </c>
      <c r="C75" s="71"/>
      <c r="D75" s="72">
        <v>372330</v>
      </c>
      <c r="E75" s="73">
        <v>389978</v>
      </c>
      <c r="F75" s="72">
        <v>1051070</v>
      </c>
      <c r="G75" s="73">
        <v>716797</v>
      </c>
    </row>
    <row r="76" spans="2:11" ht="15.75" thickBot="1" x14ac:dyDescent="0.3">
      <c r="B76" s="78" t="s">
        <v>20</v>
      </c>
      <c r="C76" s="79"/>
      <c r="D76" s="80">
        <v>45313</v>
      </c>
      <c r="E76" s="81">
        <v>1341</v>
      </c>
      <c r="F76" s="80">
        <v>21202</v>
      </c>
      <c r="G76" s="78">
        <v>746</v>
      </c>
    </row>
    <row r="77" spans="2:11" ht="15.75" thickBot="1" x14ac:dyDescent="0.3">
      <c r="B77" s="91"/>
      <c r="C77" s="84"/>
      <c r="D77" s="85">
        <v>417643</v>
      </c>
      <c r="E77" s="86">
        <v>391319</v>
      </c>
      <c r="F77" s="85">
        <v>1072272</v>
      </c>
      <c r="G77" s="86">
        <v>717543</v>
      </c>
      <c r="H77" s="12">
        <f t="shared" ref="H77:K77" si="10">SUM(D75:D76)-D77</f>
        <v>0</v>
      </c>
      <c r="I77" s="12">
        <f t="shared" si="10"/>
        <v>0</v>
      </c>
      <c r="J77" s="12">
        <f t="shared" si="10"/>
        <v>0</v>
      </c>
      <c r="K77" s="12">
        <f t="shared" si="10"/>
        <v>0</v>
      </c>
    </row>
    <row r="78" spans="2:11" ht="15.75" thickTop="1" x14ac:dyDescent="0.25">
      <c r="B78" s="70" t="s">
        <v>1</v>
      </c>
      <c r="C78" s="71"/>
      <c r="D78" s="70"/>
      <c r="E78" s="69"/>
      <c r="F78" s="69"/>
      <c r="G78" s="69"/>
    </row>
    <row r="79" spans="2:11" x14ac:dyDescent="0.25">
      <c r="B79" s="70" t="s">
        <v>179</v>
      </c>
      <c r="C79" s="71"/>
      <c r="D79" s="70"/>
      <c r="E79" s="69"/>
      <c r="F79" s="69"/>
      <c r="G79" s="69"/>
    </row>
    <row r="80" spans="2:11" x14ac:dyDescent="0.25">
      <c r="B80" s="69" t="s">
        <v>142</v>
      </c>
      <c r="C80" s="71"/>
      <c r="D80" s="70">
        <v>0.64</v>
      </c>
      <c r="E80" s="69">
        <v>0.59</v>
      </c>
      <c r="F80" s="70">
        <v>1.1100000000000001</v>
      </c>
      <c r="G80" s="69">
        <v>1.06</v>
      </c>
    </row>
    <row r="81" spans="2:7" x14ac:dyDescent="0.25">
      <c r="B81" s="69" t="s">
        <v>143</v>
      </c>
      <c r="C81" s="71"/>
      <c r="D81" s="70">
        <v>0.64</v>
      </c>
      <c r="E81" s="69">
        <v>0.41</v>
      </c>
      <c r="F81" s="70">
        <v>1.1100000000000001</v>
      </c>
      <c r="G81" s="69">
        <v>0.64</v>
      </c>
    </row>
    <row r="82" spans="2:7" ht="15.75" thickBot="1" x14ac:dyDescent="0.3">
      <c r="B82" s="91" t="s">
        <v>144</v>
      </c>
      <c r="C82" s="84"/>
      <c r="D82" s="83" t="s">
        <v>131</v>
      </c>
      <c r="E82" s="91">
        <v>0.18</v>
      </c>
      <c r="F82" s="83" t="s">
        <v>131</v>
      </c>
      <c r="G82" s="91">
        <v>0.42</v>
      </c>
    </row>
    <row r="83" spans="2:7" ht="15.75" thickTop="1" x14ac:dyDescent="0.25"/>
    <row r="85" spans="2:7" ht="24.75" x14ac:dyDescent="0.25">
      <c r="B85" s="116" t="s">
        <v>200</v>
      </c>
      <c r="C85" s="116"/>
      <c r="D85" s="116"/>
      <c r="E85" s="116"/>
      <c r="F85" s="118"/>
      <c r="G85" s="118" t="s">
        <v>201</v>
      </c>
    </row>
    <row r="86" spans="2:7" x14ac:dyDescent="0.25">
      <c r="B86" s="116"/>
      <c r="C86" s="116"/>
      <c r="D86" s="116"/>
      <c r="E86" s="116"/>
      <c r="F86" s="119"/>
      <c r="G86" s="119"/>
    </row>
    <row r="87" spans="2:7" x14ac:dyDescent="0.25">
      <c r="B87" s="116" t="s">
        <v>202</v>
      </c>
      <c r="C87" s="116"/>
      <c r="D87" s="116"/>
      <c r="E87" s="116"/>
      <c r="F87" s="118"/>
      <c r="G87" s="118" t="s">
        <v>203</v>
      </c>
    </row>
  </sheetData>
  <mergeCells count="21">
    <mergeCell ref="F6:G6"/>
    <mergeCell ref="F7:G7"/>
    <mergeCell ref="F47:G47"/>
    <mergeCell ref="F48:G48"/>
    <mergeCell ref="B49:B51"/>
    <mergeCell ref="C49:C51"/>
    <mergeCell ref="D47:E47"/>
    <mergeCell ref="D48:E48"/>
    <mergeCell ref="B47:B48"/>
    <mergeCell ref="C47:C48"/>
    <mergeCell ref="B6:B7"/>
    <mergeCell ref="C6:C7"/>
    <mergeCell ref="B8:B10"/>
    <mergeCell ref="C8:C10"/>
    <mergeCell ref="D6:E6"/>
    <mergeCell ref="D7:E7"/>
    <mergeCell ref="C69:C70"/>
    <mergeCell ref="D69:D70"/>
    <mergeCell ref="E69:E70"/>
    <mergeCell ref="F69:F70"/>
    <mergeCell ref="G69:G70"/>
  </mergeCells>
  <pageMargins left="0.7" right="0.7" top="0.75" bottom="0.75" header="0.3" footer="0.3"/>
  <pageSetup paperSize="9" orientation="portrait" r:id="rId1"/>
  <customProperties>
    <customPr name="EpmWorksheetKeyString_GUID" r:id="rId2"/>
    <customPr name="FPMExcelClientCellBasedFunctionStatus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G90"/>
  <sheetViews>
    <sheetView zoomScale="80" zoomScaleNormal="80" workbookViewId="0">
      <selection activeCell="B1" sqref="B1"/>
    </sheetView>
  </sheetViews>
  <sheetFormatPr defaultRowHeight="15" x14ac:dyDescent="0.25"/>
  <cols>
    <col min="2" max="2" width="51.28515625" customWidth="1"/>
    <col min="4" max="4" width="19.28515625" customWidth="1"/>
    <col min="5" max="5" width="21" customWidth="1"/>
    <col min="6" max="6" width="11.7109375" style="12" customWidth="1"/>
    <col min="7" max="7" width="11.7109375" customWidth="1"/>
  </cols>
  <sheetData>
    <row r="1" spans="2:7" ht="15.75" x14ac:dyDescent="0.25">
      <c r="B1" s="50" t="s">
        <v>199</v>
      </c>
    </row>
    <row r="2" spans="2:7" ht="15.75" x14ac:dyDescent="0.25">
      <c r="B2" s="1" t="s">
        <v>163</v>
      </c>
    </row>
    <row r="4" spans="2:7" x14ac:dyDescent="0.25">
      <c r="B4" s="112"/>
      <c r="C4" s="113"/>
      <c r="D4" s="109" t="s">
        <v>165</v>
      </c>
      <c r="E4" s="109"/>
    </row>
    <row r="5" spans="2:7" ht="15.75" customHeight="1" thickBot="1" x14ac:dyDescent="0.3">
      <c r="B5" s="112"/>
      <c r="C5" s="113"/>
      <c r="D5" s="110" t="s">
        <v>164</v>
      </c>
      <c r="E5" s="110"/>
    </row>
    <row r="6" spans="2:7" x14ac:dyDescent="0.25">
      <c r="B6" s="108" t="s">
        <v>2</v>
      </c>
      <c r="C6" s="109" t="s">
        <v>3</v>
      </c>
      <c r="D6" s="40" t="s">
        <v>129</v>
      </c>
      <c r="E6" s="13" t="s">
        <v>70</v>
      </c>
    </row>
    <row r="7" spans="2:7" x14ac:dyDescent="0.25">
      <c r="B7" s="108"/>
      <c r="C7" s="109"/>
      <c r="D7" s="40" t="s">
        <v>4</v>
      </c>
      <c r="E7" s="41" t="s">
        <v>4</v>
      </c>
    </row>
    <row r="8" spans="2:7" ht="15.75" thickBot="1" x14ac:dyDescent="0.3">
      <c r="B8" s="111"/>
      <c r="C8" s="110"/>
      <c r="D8" s="27"/>
      <c r="E8" s="14" t="s">
        <v>130</v>
      </c>
    </row>
    <row r="9" spans="2:7" x14ac:dyDescent="0.25">
      <c r="B9" s="63" t="s">
        <v>1</v>
      </c>
      <c r="C9" s="64"/>
      <c r="D9" s="16"/>
      <c r="E9" s="16"/>
    </row>
    <row r="10" spans="2:7" x14ac:dyDescent="0.25">
      <c r="B10" s="15" t="s">
        <v>149</v>
      </c>
      <c r="C10" s="61"/>
      <c r="D10" s="16"/>
      <c r="E10" s="16"/>
    </row>
    <row r="11" spans="2:7" ht="22.5" x14ac:dyDescent="0.25">
      <c r="B11" s="16" t="s">
        <v>150</v>
      </c>
      <c r="C11" s="22"/>
      <c r="D11" s="35">
        <v>811560</v>
      </c>
      <c r="E11" s="29">
        <v>495773</v>
      </c>
    </row>
    <row r="12" spans="2:7" ht="23.25" thickBot="1" x14ac:dyDescent="0.3">
      <c r="B12" s="18" t="s">
        <v>106</v>
      </c>
      <c r="C12" s="24"/>
      <c r="D12" s="8" t="s">
        <v>131</v>
      </c>
      <c r="E12" s="33">
        <v>277857</v>
      </c>
    </row>
    <row r="13" spans="2:7" x14ac:dyDescent="0.25">
      <c r="B13" s="15" t="s">
        <v>151</v>
      </c>
      <c r="C13" s="61"/>
      <c r="D13" s="35">
        <v>811560</v>
      </c>
      <c r="E13" s="29">
        <v>773630</v>
      </c>
      <c r="F13" s="12">
        <f>SUM(D11:D12)-D13</f>
        <v>0</v>
      </c>
      <c r="G13" s="12">
        <f>SUM(E11:E12)-E13</f>
        <v>0</v>
      </c>
    </row>
    <row r="14" spans="2:7" x14ac:dyDescent="0.25">
      <c r="B14" s="15" t="s">
        <v>1</v>
      </c>
      <c r="C14" s="22"/>
      <c r="D14" s="15"/>
      <c r="E14" s="16"/>
    </row>
    <row r="15" spans="2:7" x14ac:dyDescent="0.25">
      <c r="B15" s="15" t="s">
        <v>152</v>
      </c>
      <c r="C15" s="22"/>
      <c r="D15" s="15"/>
      <c r="E15" s="16"/>
    </row>
    <row r="16" spans="2:7" x14ac:dyDescent="0.25">
      <c r="B16" s="16" t="s">
        <v>107</v>
      </c>
      <c r="C16" s="22"/>
      <c r="D16" s="35">
        <v>163416</v>
      </c>
      <c r="E16" s="29">
        <v>160082</v>
      </c>
    </row>
    <row r="17" spans="2:5" x14ac:dyDescent="0.25">
      <c r="B17" s="16" t="s">
        <v>108</v>
      </c>
      <c r="C17" s="22">
        <v>4</v>
      </c>
      <c r="D17" s="10" t="s">
        <v>131</v>
      </c>
      <c r="E17" s="29">
        <v>37312</v>
      </c>
    </row>
    <row r="18" spans="2:5" ht="33.75" x14ac:dyDescent="0.25">
      <c r="B18" s="16" t="s">
        <v>182</v>
      </c>
      <c r="C18" s="22"/>
      <c r="D18" s="10">
        <v>-630</v>
      </c>
      <c r="E18" s="29">
        <v>3774</v>
      </c>
    </row>
    <row r="19" spans="2:5" x14ac:dyDescent="0.25">
      <c r="B19" s="16" t="s">
        <v>73</v>
      </c>
      <c r="C19" s="22"/>
      <c r="D19" s="10" t="s">
        <v>131</v>
      </c>
      <c r="E19" s="29">
        <v>19800</v>
      </c>
    </row>
    <row r="20" spans="2:5" ht="22.5" x14ac:dyDescent="0.25">
      <c r="B20" s="16" t="s">
        <v>153</v>
      </c>
      <c r="C20" s="22">
        <v>9</v>
      </c>
      <c r="D20" s="35">
        <v>78908</v>
      </c>
      <c r="E20" s="29">
        <v>7879</v>
      </c>
    </row>
    <row r="21" spans="2:5" x14ac:dyDescent="0.25">
      <c r="B21" s="16" t="s">
        <v>6</v>
      </c>
      <c r="C21" s="22">
        <v>13</v>
      </c>
      <c r="D21" s="35">
        <v>-52902</v>
      </c>
      <c r="E21" s="29">
        <v>-34645</v>
      </c>
    </row>
    <row r="22" spans="2:5" x14ac:dyDescent="0.25">
      <c r="B22" s="16" t="s">
        <v>109</v>
      </c>
      <c r="C22" s="22">
        <v>4</v>
      </c>
      <c r="D22" s="10" t="s">
        <v>131</v>
      </c>
      <c r="E22" s="29">
        <v>-11442</v>
      </c>
    </row>
    <row r="23" spans="2:5" x14ac:dyDescent="0.25">
      <c r="B23" s="16" t="s">
        <v>110</v>
      </c>
      <c r="C23" s="22">
        <v>13</v>
      </c>
      <c r="D23" s="35">
        <v>153361</v>
      </c>
      <c r="E23" s="29">
        <v>115824</v>
      </c>
    </row>
    <row r="24" spans="2:5" x14ac:dyDescent="0.25">
      <c r="B24" s="16" t="s">
        <v>111</v>
      </c>
      <c r="C24" s="22">
        <v>4</v>
      </c>
      <c r="D24" s="10" t="s">
        <v>131</v>
      </c>
      <c r="E24" s="29">
        <v>21365</v>
      </c>
    </row>
    <row r="25" spans="2:5" x14ac:dyDescent="0.25">
      <c r="B25" s="9" t="s">
        <v>172</v>
      </c>
      <c r="C25" s="22"/>
      <c r="D25" s="10" t="s">
        <v>131</v>
      </c>
      <c r="E25" s="29">
        <v>1351</v>
      </c>
    </row>
    <row r="26" spans="2:5" x14ac:dyDescent="0.25">
      <c r="B26" s="9" t="s">
        <v>183</v>
      </c>
      <c r="C26" s="22"/>
      <c r="D26" s="10" t="s">
        <v>131</v>
      </c>
      <c r="E26" s="29">
        <v>-2674</v>
      </c>
    </row>
    <row r="27" spans="2:5" ht="22.5" x14ac:dyDescent="0.25">
      <c r="B27" s="16" t="s">
        <v>91</v>
      </c>
      <c r="C27" s="22">
        <v>7</v>
      </c>
      <c r="D27" s="35">
        <v>-643548</v>
      </c>
      <c r="E27" s="29">
        <v>-324165</v>
      </c>
    </row>
    <row r="28" spans="2:5" ht="22.5" x14ac:dyDescent="0.25">
      <c r="B28" s="16" t="s">
        <v>112</v>
      </c>
      <c r="C28" s="22">
        <v>4</v>
      </c>
      <c r="D28" s="10" t="s">
        <v>131</v>
      </c>
      <c r="E28" s="29">
        <v>-157059</v>
      </c>
    </row>
    <row r="29" spans="2:5" x14ac:dyDescent="0.25">
      <c r="B29" s="16" t="s">
        <v>60</v>
      </c>
      <c r="C29" s="22"/>
      <c r="D29" s="35">
        <v>20193</v>
      </c>
      <c r="E29" s="29">
        <v>-6270</v>
      </c>
    </row>
    <row r="30" spans="2:5" x14ac:dyDescent="0.25">
      <c r="B30" s="16" t="s">
        <v>184</v>
      </c>
      <c r="C30" s="22"/>
      <c r="D30" s="35">
        <v>61439</v>
      </c>
      <c r="E30" s="29">
        <v>1987</v>
      </c>
    </row>
    <row r="31" spans="2:5" x14ac:dyDescent="0.25">
      <c r="B31" s="16" t="s">
        <v>185</v>
      </c>
      <c r="C31" s="22"/>
      <c r="D31" s="35">
        <v>8976</v>
      </c>
      <c r="E31" s="29">
        <v>3377</v>
      </c>
    </row>
    <row r="32" spans="2:5" ht="33.75" x14ac:dyDescent="0.25">
      <c r="B32" s="16" t="s">
        <v>154</v>
      </c>
      <c r="C32" s="22"/>
      <c r="D32" s="10">
        <v>793</v>
      </c>
      <c r="E32" s="29">
        <v>-5222</v>
      </c>
    </row>
    <row r="33" spans="2:7" ht="15.75" thickBot="1" x14ac:dyDescent="0.3">
      <c r="B33" s="18" t="s">
        <v>113</v>
      </c>
      <c r="C33" s="24"/>
      <c r="D33" s="37">
        <v>2844</v>
      </c>
      <c r="E33" s="33">
        <v>6039</v>
      </c>
      <c r="G33" s="12"/>
    </row>
    <row r="34" spans="2:7" ht="22.5" x14ac:dyDescent="0.25">
      <c r="B34" s="15" t="s">
        <v>114</v>
      </c>
      <c r="C34" s="61"/>
      <c r="D34" s="35">
        <v>604410</v>
      </c>
      <c r="E34" s="29">
        <v>610943</v>
      </c>
      <c r="F34" s="12">
        <f>SUM(D13:D33)-D34</f>
        <v>0</v>
      </c>
      <c r="G34" s="12">
        <f>SUM(E13:E33)-E34</f>
        <v>0</v>
      </c>
    </row>
    <row r="35" spans="2:7" x14ac:dyDescent="0.25">
      <c r="B35" s="15" t="s">
        <v>1</v>
      </c>
      <c r="C35" s="61"/>
      <c r="D35" s="15"/>
      <c r="E35" s="16"/>
    </row>
    <row r="36" spans="2:7" x14ac:dyDescent="0.25">
      <c r="B36" s="16" t="s">
        <v>115</v>
      </c>
      <c r="C36" s="22"/>
      <c r="D36" s="35">
        <v>3302</v>
      </c>
      <c r="E36" s="29">
        <v>60957</v>
      </c>
    </row>
    <row r="37" spans="2:7" x14ac:dyDescent="0.25">
      <c r="B37" s="16" t="s">
        <v>116</v>
      </c>
      <c r="C37" s="22"/>
      <c r="D37" s="35">
        <v>-127205</v>
      </c>
      <c r="E37" s="29">
        <v>-29602</v>
      </c>
    </row>
    <row r="38" spans="2:7" ht="22.5" x14ac:dyDescent="0.25">
      <c r="B38" s="16" t="s">
        <v>117</v>
      </c>
      <c r="C38" s="22"/>
      <c r="D38" s="35">
        <v>-420697</v>
      </c>
      <c r="E38" s="29">
        <v>-135047</v>
      </c>
    </row>
    <row r="39" spans="2:7" ht="22.5" x14ac:dyDescent="0.25">
      <c r="B39" s="16" t="s">
        <v>118</v>
      </c>
      <c r="C39" s="22"/>
      <c r="D39" s="35">
        <v>277454</v>
      </c>
      <c r="E39" s="29">
        <v>-29396</v>
      </c>
    </row>
    <row r="40" spans="2:7" ht="15.75" thickBot="1" x14ac:dyDescent="0.3">
      <c r="B40" s="18" t="s">
        <v>119</v>
      </c>
      <c r="C40" s="24"/>
      <c r="D40" s="37">
        <v>41657</v>
      </c>
      <c r="E40" s="33">
        <v>-5080</v>
      </c>
      <c r="G40" s="12"/>
    </row>
    <row r="41" spans="2:7" ht="22.5" x14ac:dyDescent="0.25">
      <c r="B41" s="15" t="s">
        <v>120</v>
      </c>
      <c r="C41" s="22"/>
      <c r="D41" s="35">
        <v>378921</v>
      </c>
      <c r="E41" s="29">
        <v>472775</v>
      </c>
      <c r="F41" s="12">
        <f>SUM(D34:D40)-D41</f>
        <v>0</v>
      </c>
      <c r="G41" s="12">
        <f>SUM(E34:E40)-E41</f>
        <v>0</v>
      </c>
    </row>
    <row r="42" spans="2:7" x14ac:dyDescent="0.25">
      <c r="B42" s="16" t="s">
        <v>1</v>
      </c>
      <c r="C42" s="22"/>
      <c r="D42" s="15"/>
      <c r="E42" s="16"/>
    </row>
    <row r="43" spans="2:7" ht="22.5" x14ac:dyDescent="0.25">
      <c r="B43" s="16" t="s">
        <v>121</v>
      </c>
      <c r="C43" s="22">
        <v>17</v>
      </c>
      <c r="D43" s="35">
        <v>123038</v>
      </c>
      <c r="E43" s="29">
        <v>121620</v>
      </c>
    </row>
    <row r="44" spans="2:7" x14ac:dyDescent="0.25">
      <c r="B44" s="16" t="s">
        <v>93</v>
      </c>
      <c r="C44" s="22"/>
      <c r="D44" s="35">
        <v>-55362</v>
      </c>
      <c r="E44" s="29">
        <v>-31202</v>
      </c>
    </row>
    <row r="45" spans="2:7" x14ac:dyDescent="0.25">
      <c r="B45" s="16" t="s">
        <v>94</v>
      </c>
      <c r="C45" s="22"/>
      <c r="D45" s="35">
        <v>17168</v>
      </c>
      <c r="E45" s="29">
        <v>18837</v>
      </c>
    </row>
    <row r="46" spans="2:7" ht="15.75" thickBot="1" x14ac:dyDescent="0.3">
      <c r="B46" s="18" t="s">
        <v>95</v>
      </c>
      <c r="C46" s="24"/>
      <c r="D46" s="37">
        <v>-109610</v>
      </c>
      <c r="E46" s="33">
        <v>-138286</v>
      </c>
    </row>
    <row r="47" spans="2:7" ht="23.25" thickBot="1" x14ac:dyDescent="0.3">
      <c r="B47" s="19" t="s">
        <v>122</v>
      </c>
      <c r="C47" s="24"/>
      <c r="D47" s="37">
        <v>354155</v>
      </c>
      <c r="E47" s="33">
        <v>443744</v>
      </c>
      <c r="F47" s="12">
        <f>SUM(D41:D46)-D47</f>
        <v>0</v>
      </c>
      <c r="G47" s="12">
        <f>SUM(E41:E46)-E47</f>
        <v>0</v>
      </c>
    </row>
    <row r="52" spans="2:5" x14ac:dyDescent="0.25">
      <c r="B52" s="112"/>
      <c r="C52" s="109"/>
      <c r="D52" s="109" t="s">
        <v>165</v>
      </c>
      <c r="E52" s="109"/>
    </row>
    <row r="53" spans="2:5" ht="15.75" customHeight="1" thickBot="1" x14ac:dyDescent="0.3">
      <c r="B53" s="112"/>
      <c r="C53" s="109"/>
      <c r="D53" s="110" t="s">
        <v>164</v>
      </c>
      <c r="E53" s="110"/>
    </row>
    <row r="54" spans="2:5" x14ac:dyDescent="0.25">
      <c r="B54" s="108" t="s">
        <v>2</v>
      </c>
      <c r="C54" s="109" t="s">
        <v>155</v>
      </c>
      <c r="D54" s="40" t="s">
        <v>129</v>
      </c>
      <c r="E54" s="41" t="s">
        <v>70</v>
      </c>
    </row>
    <row r="55" spans="2:5" x14ac:dyDescent="0.25">
      <c r="B55" s="108"/>
      <c r="C55" s="109"/>
      <c r="D55" s="40" t="s">
        <v>4</v>
      </c>
      <c r="E55" s="41" t="s">
        <v>4</v>
      </c>
    </row>
    <row r="56" spans="2:5" ht="15.75" thickBot="1" x14ac:dyDescent="0.3">
      <c r="B56" s="111"/>
      <c r="C56" s="110"/>
      <c r="D56" s="27"/>
      <c r="E56" s="14" t="s">
        <v>130</v>
      </c>
    </row>
    <row r="57" spans="2:5" x14ac:dyDescent="0.25">
      <c r="B57" s="15" t="s">
        <v>1</v>
      </c>
      <c r="C57" s="22"/>
      <c r="D57" s="15"/>
      <c r="E57" s="16"/>
    </row>
    <row r="58" spans="2:5" x14ac:dyDescent="0.25">
      <c r="B58" s="15" t="s">
        <v>61</v>
      </c>
      <c r="C58" s="22"/>
      <c r="D58" s="15"/>
      <c r="E58" s="16"/>
    </row>
    <row r="59" spans="2:5" x14ac:dyDescent="0.25">
      <c r="B59" s="16" t="s">
        <v>96</v>
      </c>
      <c r="C59" s="22"/>
      <c r="D59" s="35">
        <v>-503950</v>
      </c>
      <c r="E59" s="29">
        <v>-228441</v>
      </c>
    </row>
    <row r="60" spans="2:5" x14ac:dyDescent="0.25">
      <c r="B60" s="16" t="s">
        <v>97</v>
      </c>
      <c r="C60" s="22"/>
      <c r="D60" s="35">
        <v>454519</v>
      </c>
      <c r="E60" s="29">
        <v>266209</v>
      </c>
    </row>
    <row r="61" spans="2:5" ht="22.5" x14ac:dyDescent="0.25">
      <c r="B61" s="16" t="s">
        <v>123</v>
      </c>
      <c r="C61" s="22"/>
      <c r="D61" s="35">
        <v>-166392</v>
      </c>
      <c r="E61" s="29">
        <v>-153077</v>
      </c>
    </row>
    <row r="62" spans="2:5" ht="33.75" x14ac:dyDescent="0.25">
      <c r="B62" s="16" t="s">
        <v>124</v>
      </c>
      <c r="C62" s="22"/>
      <c r="D62" s="35">
        <v>1382</v>
      </c>
      <c r="E62" s="29">
        <v>68759</v>
      </c>
    </row>
    <row r="63" spans="2:5" ht="22.5" x14ac:dyDescent="0.25">
      <c r="B63" s="16" t="s">
        <v>75</v>
      </c>
      <c r="C63" s="22">
        <v>17</v>
      </c>
      <c r="D63" s="10">
        <v>-67</v>
      </c>
      <c r="E63" s="29">
        <v>-1926</v>
      </c>
    </row>
    <row r="64" spans="2:5" ht="22.5" x14ac:dyDescent="0.25">
      <c r="B64" s="43" t="s">
        <v>186</v>
      </c>
      <c r="C64" s="52"/>
      <c r="D64" s="10" t="s">
        <v>131</v>
      </c>
      <c r="E64" s="9">
        <v>728</v>
      </c>
    </row>
    <row r="65" spans="2:7" x14ac:dyDescent="0.25">
      <c r="B65" s="42" t="s">
        <v>98</v>
      </c>
      <c r="C65" s="22"/>
      <c r="D65" s="35">
        <v>-33156</v>
      </c>
      <c r="E65" s="29">
        <v>-24268</v>
      </c>
    </row>
    <row r="66" spans="2:7" x14ac:dyDescent="0.25">
      <c r="B66" s="42" t="s">
        <v>187</v>
      </c>
      <c r="C66" s="52"/>
      <c r="D66" s="35">
        <v>12958</v>
      </c>
      <c r="E66" s="29">
        <v>12282</v>
      </c>
      <c r="G66" s="12"/>
    </row>
    <row r="67" spans="2:7" ht="15.75" thickBot="1" x14ac:dyDescent="0.3">
      <c r="B67" s="42" t="s">
        <v>80</v>
      </c>
      <c r="C67" s="22"/>
      <c r="D67" s="10">
        <v>-793</v>
      </c>
      <c r="E67" s="9">
        <v>73</v>
      </c>
    </row>
    <row r="68" spans="2:7" ht="23.25" thickBot="1" x14ac:dyDescent="0.3">
      <c r="B68" s="17" t="s">
        <v>125</v>
      </c>
      <c r="C68" s="20"/>
      <c r="D68" s="36">
        <v>-235499</v>
      </c>
      <c r="E68" s="31">
        <v>-59661</v>
      </c>
      <c r="F68" s="12">
        <f>SUM(D59:D67)-D68</f>
        <v>0</v>
      </c>
      <c r="G68" s="12">
        <f>SUM(E59:E67)-E68</f>
        <v>0</v>
      </c>
    </row>
    <row r="69" spans="2:7" x14ac:dyDescent="0.25">
      <c r="B69" s="15" t="s">
        <v>1</v>
      </c>
      <c r="C69" s="22"/>
      <c r="D69" s="15"/>
      <c r="E69" s="16"/>
    </row>
    <row r="70" spans="2:7" x14ac:dyDescent="0.25">
      <c r="B70" s="15" t="s">
        <v>62</v>
      </c>
      <c r="C70" s="22"/>
      <c r="D70" s="15"/>
      <c r="E70" s="16"/>
    </row>
    <row r="71" spans="2:7" x14ac:dyDescent="0.25">
      <c r="B71" s="16" t="s">
        <v>99</v>
      </c>
      <c r="C71" s="22">
        <v>20</v>
      </c>
      <c r="D71" s="35">
        <v>108460</v>
      </c>
      <c r="E71" s="29">
        <v>165933</v>
      </c>
    </row>
    <row r="72" spans="2:7" x14ac:dyDescent="0.25">
      <c r="B72" s="16" t="s">
        <v>63</v>
      </c>
      <c r="C72" s="22">
        <v>20</v>
      </c>
      <c r="D72" s="35">
        <v>-75088</v>
      </c>
      <c r="E72" s="29">
        <v>-167820</v>
      </c>
    </row>
    <row r="73" spans="2:7" ht="22.5" x14ac:dyDescent="0.25">
      <c r="B73" s="16" t="s">
        <v>188</v>
      </c>
      <c r="C73" s="53">
        <v>22</v>
      </c>
      <c r="D73" s="35">
        <v>-199997</v>
      </c>
      <c r="E73" s="29">
        <v>-45212</v>
      </c>
    </row>
    <row r="74" spans="2:7" x14ac:dyDescent="0.25">
      <c r="B74" s="16" t="s">
        <v>126</v>
      </c>
      <c r="C74" s="22"/>
      <c r="D74" s="35">
        <v>-1003</v>
      </c>
      <c r="E74" s="29">
        <v>-5078</v>
      </c>
      <c r="G74" s="12"/>
    </row>
    <row r="75" spans="2:7" x14ac:dyDescent="0.25">
      <c r="B75" s="16" t="s">
        <v>64</v>
      </c>
      <c r="C75" s="22"/>
      <c r="D75" s="35">
        <v>-1762</v>
      </c>
      <c r="E75" s="9">
        <v>-600</v>
      </c>
    </row>
    <row r="76" spans="2:7" x14ac:dyDescent="0.25">
      <c r="B76" s="16" t="s">
        <v>189</v>
      </c>
      <c r="C76" s="53">
        <v>20</v>
      </c>
      <c r="D76" s="10" t="s">
        <v>131</v>
      </c>
      <c r="E76" s="29">
        <v>-32799</v>
      </c>
    </row>
    <row r="77" spans="2:7" ht="15.75" thickBot="1" x14ac:dyDescent="0.3">
      <c r="B77" s="16" t="s">
        <v>105</v>
      </c>
      <c r="C77" s="22"/>
      <c r="D77" s="35">
        <v>-7113</v>
      </c>
      <c r="E77" s="29">
        <v>-12142</v>
      </c>
    </row>
    <row r="78" spans="2:7" ht="23.25" thickBot="1" x14ac:dyDescent="0.3">
      <c r="B78" s="17" t="s">
        <v>76</v>
      </c>
      <c r="C78" s="20"/>
      <c r="D78" s="36">
        <v>-176503</v>
      </c>
      <c r="E78" s="31">
        <v>-97718</v>
      </c>
      <c r="F78" s="12">
        <f>SUM(D71:D77)-D78</f>
        <v>0</v>
      </c>
      <c r="G78" s="12">
        <f>SUM(E71:E77)-E78</f>
        <v>0</v>
      </c>
    </row>
    <row r="79" spans="2:7" x14ac:dyDescent="0.25">
      <c r="B79" s="16" t="s">
        <v>1</v>
      </c>
      <c r="C79" s="61"/>
      <c r="D79" s="15"/>
      <c r="E79" s="16"/>
    </row>
    <row r="80" spans="2:7" ht="22.5" x14ac:dyDescent="0.25">
      <c r="B80" s="16" t="s">
        <v>100</v>
      </c>
      <c r="C80" s="61"/>
      <c r="D80" s="35">
        <v>55128</v>
      </c>
      <c r="E80" s="29">
        <v>12807</v>
      </c>
    </row>
    <row r="81" spans="2:7" ht="15.75" thickBot="1" x14ac:dyDescent="0.3">
      <c r="B81" s="18" t="s">
        <v>77</v>
      </c>
      <c r="C81" s="62"/>
      <c r="D81" s="8">
        <v>128</v>
      </c>
      <c r="E81" s="60">
        <v>-92</v>
      </c>
      <c r="G81" s="12"/>
    </row>
    <row r="82" spans="2:7" x14ac:dyDescent="0.25">
      <c r="B82" s="15" t="s">
        <v>156</v>
      </c>
      <c r="C82" s="61"/>
      <c r="D82" s="35">
        <v>-2591</v>
      </c>
      <c r="E82" s="29">
        <v>299080</v>
      </c>
      <c r="F82" s="12">
        <f>SUM(D78:D81,D68,D47)-D82</f>
        <v>0</v>
      </c>
      <c r="G82" s="12">
        <f>SUM(E78:E81,E68,E47)-E82</f>
        <v>0</v>
      </c>
    </row>
    <row r="83" spans="2:7" x14ac:dyDescent="0.25">
      <c r="B83" s="15" t="s">
        <v>1</v>
      </c>
      <c r="C83" s="61"/>
      <c r="D83" s="15"/>
      <c r="E83" s="16"/>
    </row>
    <row r="84" spans="2:7" ht="15.75" thickBot="1" x14ac:dyDescent="0.3">
      <c r="B84" s="16" t="s">
        <v>101</v>
      </c>
      <c r="C84" s="61"/>
      <c r="D84" s="35">
        <v>975849</v>
      </c>
      <c r="E84" s="29">
        <v>1145864</v>
      </c>
    </row>
    <row r="85" spans="2:7" ht="15.75" thickBot="1" x14ac:dyDescent="0.3">
      <c r="B85" s="44" t="s">
        <v>102</v>
      </c>
      <c r="C85" s="45"/>
      <c r="D85" s="94">
        <v>973258</v>
      </c>
      <c r="E85" s="48">
        <v>1444944</v>
      </c>
      <c r="F85" s="12">
        <f>SUM(D82:D84)-D85</f>
        <v>0</v>
      </c>
      <c r="G85" s="12">
        <f>SUM(E82:E84)-E85</f>
        <v>0</v>
      </c>
    </row>
    <row r="86" spans="2:7" ht="15.75" thickTop="1" x14ac:dyDescent="0.25"/>
    <row r="88" spans="2:7" ht="24.75" x14ac:dyDescent="0.25">
      <c r="B88" s="116" t="s">
        <v>200</v>
      </c>
      <c r="C88" s="116"/>
      <c r="D88" s="116"/>
      <c r="E88" s="119" t="s">
        <v>201</v>
      </c>
    </row>
    <row r="89" spans="2:7" x14ac:dyDescent="0.25">
      <c r="B89" s="116"/>
      <c r="C89" s="116"/>
      <c r="D89" s="116"/>
      <c r="E89" s="119"/>
    </row>
    <row r="90" spans="2:7" x14ac:dyDescent="0.25">
      <c r="B90" s="116" t="s">
        <v>202</v>
      </c>
      <c r="C90" s="116"/>
      <c r="D90" s="116"/>
      <c r="E90" s="119" t="s">
        <v>203</v>
      </c>
    </row>
  </sheetData>
  <mergeCells count="12">
    <mergeCell ref="D5:E5"/>
    <mergeCell ref="B4:B5"/>
    <mergeCell ref="C4:C5"/>
    <mergeCell ref="D4:E4"/>
    <mergeCell ref="B6:B8"/>
    <mergeCell ref="C6:C8"/>
    <mergeCell ref="C52:C53"/>
    <mergeCell ref="D52:E52"/>
    <mergeCell ref="D53:E53"/>
    <mergeCell ref="B54:B56"/>
    <mergeCell ref="C54:C56"/>
    <mergeCell ref="B52:B53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L42"/>
  <sheetViews>
    <sheetView tabSelected="1" zoomScale="80" zoomScaleNormal="80" workbookViewId="0">
      <selection activeCell="G58" sqref="G58"/>
    </sheetView>
  </sheetViews>
  <sheetFormatPr defaultRowHeight="15" x14ac:dyDescent="0.25"/>
  <cols>
    <col min="2" max="2" width="53.5703125" customWidth="1"/>
    <col min="3" max="10" width="14.42578125" customWidth="1"/>
    <col min="11" max="12" width="11.28515625" style="12" bestFit="1" customWidth="1"/>
  </cols>
  <sheetData>
    <row r="1" spans="2:12" ht="15.75" x14ac:dyDescent="0.25">
      <c r="B1" s="50" t="s">
        <v>199</v>
      </c>
    </row>
    <row r="2" spans="2:12" x14ac:dyDescent="0.25">
      <c r="B2" s="46" t="s">
        <v>162</v>
      </c>
    </row>
    <row r="7" spans="2:12" ht="15.75" customHeight="1" thickBot="1" x14ac:dyDescent="0.3">
      <c r="B7" s="51"/>
      <c r="C7" s="114" t="s">
        <v>65</v>
      </c>
      <c r="D7" s="114"/>
      <c r="E7" s="114"/>
      <c r="F7" s="114"/>
      <c r="G7" s="114"/>
      <c r="H7" s="114"/>
      <c r="I7" s="53"/>
      <c r="J7" s="53"/>
    </row>
    <row r="8" spans="2:12" ht="48.75" thickBot="1" x14ac:dyDescent="0.3">
      <c r="B8" s="55" t="s">
        <v>2</v>
      </c>
      <c r="C8" s="47" t="s">
        <v>46</v>
      </c>
      <c r="D8" s="47" t="s">
        <v>66</v>
      </c>
      <c r="E8" s="47" t="s">
        <v>190</v>
      </c>
      <c r="F8" s="47" t="s">
        <v>86</v>
      </c>
      <c r="G8" s="47" t="s">
        <v>67</v>
      </c>
      <c r="H8" s="47" t="s">
        <v>68</v>
      </c>
      <c r="I8" s="25" t="s">
        <v>157</v>
      </c>
      <c r="J8" s="25" t="s">
        <v>68</v>
      </c>
    </row>
    <row r="9" spans="2:12" x14ac:dyDescent="0.25">
      <c r="B9" s="51" t="s">
        <v>1</v>
      </c>
      <c r="C9" s="10"/>
      <c r="D9" s="10"/>
      <c r="E9" s="10"/>
      <c r="F9" s="10"/>
      <c r="G9" s="10"/>
      <c r="H9" s="10"/>
      <c r="I9" s="10"/>
      <c r="J9" s="10"/>
    </row>
    <row r="10" spans="2:12" ht="15.75" thickBot="1" x14ac:dyDescent="0.3">
      <c r="B10" s="8" t="s">
        <v>81</v>
      </c>
      <c r="C10" s="33">
        <v>916541</v>
      </c>
      <c r="D10" s="33">
        <v>8981</v>
      </c>
      <c r="E10" s="60">
        <v>58</v>
      </c>
      <c r="F10" s="33">
        <v>2146035</v>
      </c>
      <c r="G10" s="33">
        <v>5636705</v>
      </c>
      <c r="H10" s="33">
        <v>8708320</v>
      </c>
      <c r="I10" s="33">
        <v>-71641</v>
      </c>
      <c r="J10" s="33">
        <v>8636679</v>
      </c>
      <c r="K10" s="12">
        <f>SUM(C10:G10)-H10</f>
        <v>0</v>
      </c>
      <c r="L10" s="12">
        <f>SUM(H10:I10)-J10</f>
        <v>0</v>
      </c>
    </row>
    <row r="11" spans="2:12" x14ac:dyDescent="0.25">
      <c r="B11" s="10" t="s">
        <v>1</v>
      </c>
      <c r="C11" s="9"/>
      <c r="D11" s="9"/>
      <c r="E11" s="9"/>
      <c r="F11" s="9"/>
      <c r="G11" s="9"/>
      <c r="H11" s="9"/>
      <c r="I11" s="9"/>
      <c r="J11" s="9"/>
    </row>
    <row r="12" spans="2:12" x14ac:dyDescent="0.25">
      <c r="B12" s="9" t="s">
        <v>78</v>
      </c>
      <c r="C12" s="9"/>
      <c r="D12" s="9"/>
      <c r="E12" s="9"/>
      <c r="F12" s="9"/>
      <c r="G12" s="29">
        <v>643859</v>
      </c>
      <c r="H12" s="29">
        <v>643859</v>
      </c>
      <c r="I12" s="9">
        <v>574</v>
      </c>
      <c r="J12" s="29">
        <v>644433</v>
      </c>
      <c r="K12" s="12">
        <f t="shared" ref="K12:K14" si="0">SUM(C12:G12)-H12</f>
        <v>0</v>
      </c>
      <c r="L12" s="12">
        <f t="shared" ref="L12:L14" si="1">SUM(H12:I12)-J12</f>
        <v>0</v>
      </c>
    </row>
    <row r="13" spans="2:12" ht="15.75" thickBot="1" x14ac:dyDescent="0.3">
      <c r="B13" s="60" t="s">
        <v>158</v>
      </c>
      <c r="C13" s="60"/>
      <c r="D13" s="60"/>
      <c r="E13" s="60">
        <v>-583</v>
      </c>
      <c r="F13" s="33">
        <v>73383</v>
      </c>
      <c r="G13" s="60">
        <v>138</v>
      </c>
      <c r="H13" s="33">
        <v>72938</v>
      </c>
      <c r="I13" s="60">
        <v>172</v>
      </c>
      <c r="J13" s="33">
        <v>73110</v>
      </c>
      <c r="K13" s="12">
        <f t="shared" si="0"/>
        <v>0</v>
      </c>
      <c r="L13" s="12">
        <f t="shared" si="1"/>
        <v>0</v>
      </c>
    </row>
    <row r="14" spans="2:12" ht="15.75" thickBot="1" x14ac:dyDescent="0.3">
      <c r="B14" s="8" t="s">
        <v>159</v>
      </c>
      <c r="C14" s="60"/>
      <c r="D14" s="60"/>
      <c r="E14" s="60">
        <v>-583</v>
      </c>
      <c r="F14" s="33">
        <v>73383</v>
      </c>
      <c r="G14" s="33">
        <v>643997</v>
      </c>
      <c r="H14" s="33">
        <v>716797</v>
      </c>
      <c r="I14" s="60">
        <v>746</v>
      </c>
      <c r="J14" s="33">
        <v>717543</v>
      </c>
      <c r="K14" s="12">
        <f t="shared" si="0"/>
        <v>0</v>
      </c>
      <c r="L14" s="12">
        <f t="shared" si="1"/>
        <v>0</v>
      </c>
    </row>
    <row r="15" spans="2:12" x14ac:dyDescent="0.25">
      <c r="B15" s="10" t="s">
        <v>1</v>
      </c>
      <c r="C15" s="9"/>
      <c r="D15" s="9"/>
      <c r="E15" s="9"/>
      <c r="F15" s="9"/>
      <c r="G15" s="9"/>
      <c r="H15" s="9"/>
      <c r="I15" s="9"/>
      <c r="J15" s="9"/>
    </row>
    <row r="16" spans="2:12" x14ac:dyDescent="0.25">
      <c r="B16" s="9" t="s">
        <v>191</v>
      </c>
      <c r="C16" s="9"/>
      <c r="D16" s="9"/>
      <c r="E16" s="9"/>
      <c r="F16" s="9"/>
      <c r="G16" s="29">
        <v>-49999</v>
      </c>
      <c r="H16" s="29">
        <v>-49999</v>
      </c>
      <c r="I16" s="29">
        <v>-6188</v>
      </c>
      <c r="J16" s="29">
        <v>-56187</v>
      </c>
      <c r="K16" s="12">
        <f t="shared" ref="K16:K19" si="2">SUM(C16:G16)-H16</f>
        <v>0</v>
      </c>
      <c r="L16" s="12">
        <f t="shared" ref="L16:L19" si="3">SUM(H16:I16)-J16</f>
        <v>0</v>
      </c>
    </row>
    <row r="17" spans="2:12" x14ac:dyDescent="0.25">
      <c r="B17" s="9" t="s">
        <v>69</v>
      </c>
      <c r="C17" s="9"/>
      <c r="D17" s="9"/>
      <c r="E17" s="9"/>
      <c r="F17" s="9"/>
      <c r="G17" s="29">
        <v>-2975</v>
      </c>
      <c r="H17" s="29">
        <v>-2975</v>
      </c>
      <c r="I17" s="9"/>
      <c r="J17" s="29">
        <v>-2975</v>
      </c>
      <c r="K17" s="12">
        <f t="shared" si="2"/>
        <v>0</v>
      </c>
      <c r="L17" s="12">
        <f t="shared" si="3"/>
        <v>0</v>
      </c>
    </row>
    <row r="18" spans="2:12" ht="15.75" thickBot="1" x14ac:dyDescent="0.3">
      <c r="B18" s="9" t="s">
        <v>192</v>
      </c>
      <c r="C18" s="9"/>
      <c r="D18" s="9"/>
      <c r="E18" s="9"/>
      <c r="F18" s="9"/>
      <c r="G18" s="9"/>
      <c r="H18" s="9"/>
      <c r="I18" s="29">
        <v>4967</v>
      </c>
      <c r="J18" s="29">
        <v>4967</v>
      </c>
      <c r="K18" s="12">
        <f t="shared" si="2"/>
        <v>0</v>
      </c>
      <c r="L18" s="12">
        <f t="shared" si="3"/>
        <v>0</v>
      </c>
    </row>
    <row r="19" spans="2:12" ht="15.75" thickBot="1" x14ac:dyDescent="0.3">
      <c r="B19" s="6" t="s">
        <v>193</v>
      </c>
      <c r="C19" s="48">
        <v>916541</v>
      </c>
      <c r="D19" s="48">
        <v>8981</v>
      </c>
      <c r="E19" s="95">
        <v>-525</v>
      </c>
      <c r="F19" s="48">
        <v>2219418</v>
      </c>
      <c r="G19" s="48">
        <v>6227728</v>
      </c>
      <c r="H19" s="48">
        <v>9372143</v>
      </c>
      <c r="I19" s="48">
        <v>-72116</v>
      </c>
      <c r="J19" s="48">
        <v>9300027</v>
      </c>
      <c r="K19" s="12">
        <f t="shared" si="2"/>
        <v>0</v>
      </c>
      <c r="L19" s="12">
        <f t="shared" si="3"/>
        <v>0</v>
      </c>
    </row>
    <row r="20" spans="2:12" ht="15.75" thickTop="1" x14ac:dyDescent="0.25">
      <c r="C20" s="11">
        <f t="shared" ref="C20:I20" si="4">SUM(C12:C13)-C14</f>
        <v>0</v>
      </c>
      <c r="D20" s="11">
        <f t="shared" si="4"/>
        <v>0</v>
      </c>
      <c r="E20" s="11">
        <f t="shared" si="4"/>
        <v>0</v>
      </c>
      <c r="F20" s="11">
        <f t="shared" si="4"/>
        <v>0</v>
      </c>
      <c r="G20" s="11">
        <f t="shared" si="4"/>
        <v>0</v>
      </c>
      <c r="H20" s="11">
        <f t="shared" si="4"/>
        <v>0</v>
      </c>
      <c r="I20" s="11">
        <f t="shared" si="4"/>
        <v>0</v>
      </c>
      <c r="J20" s="11">
        <f>SUM(J12:J13)-J14</f>
        <v>0</v>
      </c>
    </row>
    <row r="21" spans="2:12" x14ac:dyDescent="0.25">
      <c r="C21" s="11">
        <f t="shared" ref="C21:I21" si="5">SUM(C10,C14,C16:C18)-C19</f>
        <v>0</v>
      </c>
      <c r="D21" s="11">
        <f t="shared" si="5"/>
        <v>0</v>
      </c>
      <c r="E21" s="11">
        <f t="shared" si="5"/>
        <v>0</v>
      </c>
      <c r="F21" s="11">
        <f t="shared" si="5"/>
        <v>0</v>
      </c>
      <c r="G21" s="11">
        <f t="shared" si="5"/>
        <v>0</v>
      </c>
      <c r="H21" s="11">
        <f t="shared" si="5"/>
        <v>0</v>
      </c>
      <c r="I21" s="11">
        <f t="shared" si="5"/>
        <v>0</v>
      </c>
      <c r="J21" s="11">
        <f>SUM(J10,J14,J16:J18)-J19</f>
        <v>0</v>
      </c>
    </row>
    <row r="22" spans="2:12" x14ac:dyDescent="0.25">
      <c r="C22" s="11"/>
      <c r="D22" s="11"/>
      <c r="E22" s="11"/>
      <c r="F22" s="11"/>
      <c r="G22" s="11"/>
      <c r="H22" s="11"/>
      <c r="I22" s="11"/>
      <c r="J22" s="11"/>
    </row>
    <row r="24" spans="2:12" ht="15.75" customHeight="1" thickBot="1" x14ac:dyDescent="0.3">
      <c r="B24" s="51"/>
      <c r="C24" s="115" t="s">
        <v>65</v>
      </c>
      <c r="D24" s="115"/>
      <c r="E24" s="115"/>
      <c r="F24" s="115"/>
      <c r="G24" s="115"/>
      <c r="H24" s="115"/>
      <c r="I24" s="52"/>
      <c r="J24" s="52"/>
    </row>
    <row r="25" spans="2:12" ht="48.75" thickBot="1" x14ac:dyDescent="0.3">
      <c r="B25" s="55" t="s">
        <v>2</v>
      </c>
      <c r="C25" s="49" t="s">
        <v>46</v>
      </c>
      <c r="D25" s="49" t="s">
        <v>66</v>
      </c>
      <c r="E25" s="49" t="s">
        <v>181</v>
      </c>
      <c r="F25" s="49" t="s">
        <v>86</v>
      </c>
      <c r="G25" s="49" t="s">
        <v>67</v>
      </c>
      <c r="H25" s="49" t="s">
        <v>68</v>
      </c>
      <c r="I25" s="3" t="s">
        <v>157</v>
      </c>
      <c r="J25" s="3" t="s">
        <v>68</v>
      </c>
    </row>
    <row r="26" spans="2:12" x14ac:dyDescent="0.25">
      <c r="B26" s="51" t="s">
        <v>1</v>
      </c>
      <c r="C26" s="10"/>
      <c r="D26" s="10"/>
      <c r="E26" s="10"/>
      <c r="F26" s="10"/>
      <c r="G26" s="10"/>
      <c r="H26" s="10"/>
      <c r="I26" s="10"/>
      <c r="J26" s="10"/>
    </row>
    <row r="27" spans="2:12" ht="15.75" thickBot="1" x14ac:dyDescent="0.3">
      <c r="B27" s="8" t="s">
        <v>127</v>
      </c>
      <c r="C27" s="28">
        <v>916541</v>
      </c>
      <c r="D27" s="28">
        <v>1142</v>
      </c>
      <c r="E27" s="28">
        <v>10113</v>
      </c>
      <c r="F27" s="28">
        <v>2260533</v>
      </c>
      <c r="G27" s="28">
        <v>5059634</v>
      </c>
      <c r="H27" s="28">
        <v>8247963</v>
      </c>
      <c r="I27" s="28">
        <v>-89282</v>
      </c>
      <c r="J27" s="28">
        <v>8158681</v>
      </c>
      <c r="K27" s="12">
        <f>SUM(C27:G27)-H27</f>
        <v>0</v>
      </c>
      <c r="L27" s="12">
        <f>SUM(H27:I27)-J27</f>
        <v>0</v>
      </c>
    </row>
    <row r="28" spans="2:12" x14ac:dyDescent="0.25">
      <c r="B28" s="9" t="s">
        <v>1</v>
      </c>
      <c r="C28" s="10"/>
      <c r="D28" s="10"/>
      <c r="E28" s="10"/>
      <c r="F28" s="10"/>
      <c r="G28" s="10"/>
      <c r="H28" s="10"/>
      <c r="I28" s="10"/>
      <c r="J28" s="10"/>
    </row>
    <row r="29" spans="2:12" x14ac:dyDescent="0.25">
      <c r="B29" s="9" t="s">
        <v>78</v>
      </c>
      <c r="C29" s="10"/>
      <c r="D29" s="10"/>
      <c r="E29" s="10"/>
      <c r="F29" s="10"/>
      <c r="G29" s="35">
        <v>656162</v>
      </c>
      <c r="H29" s="35">
        <v>656162</v>
      </c>
      <c r="I29" s="35">
        <v>20798</v>
      </c>
      <c r="J29" s="35">
        <v>676960</v>
      </c>
      <c r="K29" s="12">
        <f t="shared" ref="K29:K31" si="6">SUM(C29:G29)-H29</f>
        <v>0</v>
      </c>
      <c r="L29" s="12">
        <f t="shared" ref="L29:L31" si="7">SUM(H29:I29)-J29</f>
        <v>0</v>
      </c>
    </row>
    <row r="30" spans="2:12" ht="15.75" thickBot="1" x14ac:dyDescent="0.3">
      <c r="B30" s="60" t="s">
        <v>134</v>
      </c>
      <c r="C30" s="8"/>
      <c r="D30" s="8"/>
      <c r="E30" s="37">
        <v>-37120</v>
      </c>
      <c r="F30" s="37">
        <v>430170</v>
      </c>
      <c r="G30" s="37">
        <v>1858</v>
      </c>
      <c r="H30" s="37">
        <v>394908</v>
      </c>
      <c r="I30" s="8">
        <v>404</v>
      </c>
      <c r="J30" s="37">
        <v>395312</v>
      </c>
      <c r="K30" s="12">
        <f t="shared" si="6"/>
        <v>0</v>
      </c>
      <c r="L30" s="12">
        <f t="shared" si="7"/>
        <v>0</v>
      </c>
    </row>
    <row r="31" spans="2:12" ht="15.75" thickBot="1" x14ac:dyDescent="0.3">
      <c r="B31" s="8" t="s">
        <v>159</v>
      </c>
      <c r="C31" s="8"/>
      <c r="D31" s="8"/>
      <c r="E31" s="37">
        <v>-37120</v>
      </c>
      <c r="F31" s="37">
        <v>430170</v>
      </c>
      <c r="G31" s="37">
        <v>658020</v>
      </c>
      <c r="H31" s="37">
        <v>1051070</v>
      </c>
      <c r="I31" s="37">
        <v>21202</v>
      </c>
      <c r="J31" s="37">
        <v>1072272</v>
      </c>
      <c r="K31" s="12">
        <f t="shared" si="6"/>
        <v>0</v>
      </c>
      <c r="L31" s="12">
        <f t="shared" si="7"/>
        <v>0</v>
      </c>
    </row>
    <row r="32" spans="2:12" x14ac:dyDescent="0.25">
      <c r="B32" s="9" t="s">
        <v>1</v>
      </c>
      <c r="C32" s="10"/>
      <c r="D32" s="10"/>
      <c r="E32" s="10"/>
      <c r="F32" s="10"/>
      <c r="G32" s="10"/>
      <c r="H32" s="10"/>
      <c r="I32" s="10"/>
      <c r="J32" s="10"/>
    </row>
    <row r="33" spans="2:12" x14ac:dyDescent="0.25">
      <c r="B33" s="9" t="s">
        <v>194</v>
      </c>
      <c r="C33" s="10"/>
      <c r="D33" s="10"/>
      <c r="E33" s="10"/>
      <c r="F33" s="10"/>
      <c r="G33" s="35">
        <v>-91175</v>
      </c>
      <c r="H33" s="35">
        <v>-91175</v>
      </c>
      <c r="I33" s="10"/>
      <c r="J33" s="35">
        <v>-91175</v>
      </c>
      <c r="K33" s="12">
        <f t="shared" ref="K33:K37" si="8">SUM(C33:G33)-H33</f>
        <v>0</v>
      </c>
      <c r="L33" s="12">
        <f t="shared" ref="L33:L37" si="9">SUM(H33:I33)-J33</f>
        <v>0</v>
      </c>
    </row>
    <row r="34" spans="2:12" x14ac:dyDescent="0.25">
      <c r="B34" s="9" t="s">
        <v>195</v>
      </c>
      <c r="C34" s="10"/>
      <c r="D34" s="10"/>
      <c r="E34" s="10"/>
      <c r="F34" s="10"/>
      <c r="G34" s="35">
        <v>-199997</v>
      </c>
      <c r="H34" s="35">
        <v>-199997</v>
      </c>
      <c r="I34" s="35">
        <v>-1927</v>
      </c>
      <c r="J34" s="35">
        <v>-201924</v>
      </c>
      <c r="K34" s="12">
        <f t="shared" si="8"/>
        <v>0</v>
      </c>
      <c r="L34" s="12">
        <f t="shared" si="9"/>
        <v>0</v>
      </c>
    </row>
    <row r="35" spans="2:12" x14ac:dyDescent="0.25">
      <c r="B35" s="9" t="s">
        <v>196</v>
      </c>
      <c r="C35" s="10"/>
      <c r="D35" s="10"/>
      <c r="E35" s="10"/>
      <c r="F35" s="10"/>
      <c r="G35" s="35">
        <v>-9690</v>
      </c>
      <c r="H35" s="35">
        <v>-9690</v>
      </c>
      <c r="I35" s="10"/>
      <c r="J35" s="35">
        <v>-9690</v>
      </c>
      <c r="K35" s="12">
        <f t="shared" si="8"/>
        <v>0</v>
      </c>
      <c r="L35" s="12">
        <f t="shared" si="9"/>
        <v>0</v>
      </c>
    </row>
    <row r="36" spans="2:12" ht="15.75" thickBot="1" x14ac:dyDescent="0.3">
      <c r="B36" s="9" t="s">
        <v>197</v>
      </c>
      <c r="C36" s="10"/>
      <c r="D36" s="10"/>
      <c r="E36" s="10"/>
      <c r="F36" s="10"/>
      <c r="G36" s="35">
        <v>-1905</v>
      </c>
      <c r="H36" s="35">
        <v>-1905</v>
      </c>
      <c r="I36" s="10"/>
      <c r="J36" s="35">
        <v>-1905</v>
      </c>
      <c r="K36" s="12">
        <f t="shared" si="8"/>
        <v>0</v>
      </c>
      <c r="L36" s="12">
        <f t="shared" si="9"/>
        <v>0</v>
      </c>
    </row>
    <row r="37" spans="2:12" ht="15.75" thickBot="1" x14ac:dyDescent="0.3">
      <c r="B37" s="6" t="s">
        <v>198</v>
      </c>
      <c r="C37" s="94">
        <v>916541</v>
      </c>
      <c r="D37" s="94">
        <v>1142</v>
      </c>
      <c r="E37" s="94">
        <v>-27007</v>
      </c>
      <c r="F37" s="94">
        <v>2690703</v>
      </c>
      <c r="G37" s="94">
        <v>5414887</v>
      </c>
      <c r="H37" s="94">
        <v>8996266</v>
      </c>
      <c r="I37" s="94">
        <v>-70007</v>
      </c>
      <c r="J37" s="94">
        <v>8926259</v>
      </c>
      <c r="K37" s="12">
        <f t="shared" si="8"/>
        <v>0</v>
      </c>
      <c r="L37" s="12">
        <f t="shared" si="9"/>
        <v>0</v>
      </c>
    </row>
    <row r="38" spans="2:12" ht="15.75" thickTop="1" x14ac:dyDescent="0.25">
      <c r="C38" s="11">
        <f t="shared" ref="C38:I38" si="10">SUM(C29:C30)-C31</f>
        <v>0</v>
      </c>
      <c r="D38" s="11">
        <f t="shared" si="10"/>
        <v>0</v>
      </c>
      <c r="E38" s="11">
        <f t="shared" si="10"/>
        <v>0</v>
      </c>
      <c r="F38" s="11">
        <f t="shared" si="10"/>
        <v>0</v>
      </c>
      <c r="G38" s="11">
        <f t="shared" si="10"/>
        <v>0</v>
      </c>
      <c r="H38" s="11">
        <f t="shared" si="10"/>
        <v>0</v>
      </c>
      <c r="I38" s="11">
        <f t="shared" si="10"/>
        <v>0</v>
      </c>
      <c r="J38" s="11">
        <f>SUM(J29:J30)-J31</f>
        <v>0</v>
      </c>
    </row>
    <row r="39" spans="2:12" x14ac:dyDescent="0.25">
      <c r="C39" s="11">
        <f t="shared" ref="C39:I39" si="11">SUM(C27,C31,C33:C36)-C37</f>
        <v>0</v>
      </c>
      <c r="D39" s="11">
        <f t="shared" si="11"/>
        <v>0</v>
      </c>
      <c r="E39" s="11">
        <f t="shared" si="11"/>
        <v>0</v>
      </c>
      <c r="F39" s="11">
        <f t="shared" si="11"/>
        <v>0</v>
      </c>
      <c r="G39" s="11">
        <f t="shared" si="11"/>
        <v>0</v>
      </c>
      <c r="H39" s="11">
        <f t="shared" si="11"/>
        <v>0</v>
      </c>
      <c r="I39" s="11">
        <f t="shared" si="11"/>
        <v>0</v>
      </c>
      <c r="J39" s="11">
        <f>SUM(J27,J31,J33:J36)-J37</f>
        <v>0</v>
      </c>
    </row>
    <row r="40" spans="2:12" ht="24.75" x14ac:dyDescent="0.25">
      <c r="B40" s="116" t="s">
        <v>200</v>
      </c>
      <c r="C40" s="116"/>
      <c r="D40" s="116"/>
      <c r="E40" s="116"/>
      <c r="I40" s="117"/>
      <c r="J40" s="118" t="s">
        <v>201</v>
      </c>
    </row>
    <row r="41" spans="2:12" x14ac:dyDescent="0.25">
      <c r="B41" s="116"/>
      <c r="C41" s="116"/>
      <c r="D41" s="116"/>
      <c r="E41" s="116"/>
      <c r="I41" s="117"/>
      <c r="J41" s="118"/>
    </row>
    <row r="42" spans="2:12" x14ac:dyDescent="0.25">
      <c r="B42" s="116" t="s">
        <v>202</v>
      </c>
      <c r="C42" s="116"/>
      <c r="D42" s="116"/>
      <c r="E42" s="116"/>
      <c r="I42" s="117"/>
      <c r="J42" s="118" t="s">
        <v>203</v>
      </c>
    </row>
  </sheetData>
  <mergeCells count="2">
    <mergeCell ref="C7:H7"/>
    <mergeCell ref="C24:H24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 ФИНАНСОВОМ ПОЛОЖЕНИИ</vt:lpstr>
      <vt:lpstr>О СОВОКУПНОМ ДОХОДЕ </vt:lpstr>
      <vt:lpstr>О ДВИЖЕНИИ ДЕНЕЖНЫХ СРЕДСТВ</vt:lpstr>
      <vt:lpstr>ОБ ИЗМЕНЕНИЯХ В КАПИТАЛЕ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Спатаева Айман Маратовна</dc:creator>
  <cp:lastModifiedBy>Нурыш Нурдаулет Мухамедиярович</cp:lastModifiedBy>
  <dcterms:created xsi:type="dcterms:W3CDTF">2020-08-27T06:03:42Z</dcterms:created>
  <dcterms:modified xsi:type="dcterms:W3CDTF">2022-08-24T04:27:52Z</dcterms:modified>
</cp:coreProperties>
</file>