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a.olshevskiy\Desktop\6m 2021\КАСЕ\"/>
    </mc:Choice>
  </mc:AlternateContent>
  <xr:revisionPtr revIDLastSave="0" documentId="13_ncr:1_{65680BDC-9225-4E1C-B1F1-7BC6DB50DAC5}" xr6:coauthVersionLast="36" xr6:coauthVersionMax="36" xr10:uidLastSave="{00000000-0000-0000-0000-000000000000}"/>
  <bookViews>
    <workbookView xWindow="0" yWindow="0" windowWidth="5805" windowHeight="4530" xr2:uid="{00000000-000D-0000-FFFF-FFFF00000000}"/>
  </bookViews>
  <sheets>
    <sheet name="О ФИНАНСОВОМ ПОЛОЖЕНИИ" sheetId="2" r:id="rId1"/>
    <sheet name="О СОВОКУПНОМ ДОХОДЕ " sheetId="1" r:id="rId2"/>
    <sheet name="О ДВИЖЕНИИ ДЕНЕЖНЫХ СРЕДСТВ" sheetId="3" r:id="rId3"/>
    <sheet name="ОБ ИЗМЕНЕНИЯХ В КАПИТАЛЕ" sheetId="4" r:id="rId4"/>
  </sheets>
  <definedNames>
    <definedName name="_Hlk78745651" localSheetId="2">'О ДВИЖЕНИИ ДЕНЕЖНЫХ СРЕДСТВ'!$B$53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4" l="1"/>
  <c r="H39" i="4"/>
  <c r="G39" i="4"/>
  <c r="F39" i="4"/>
  <c r="E39" i="4"/>
  <c r="D39" i="4"/>
  <c r="C39" i="4"/>
  <c r="I38" i="4"/>
  <c r="H38" i="4"/>
  <c r="G38" i="4"/>
  <c r="F38" i="4"/>
  <c r="E38" i="4"/>
  <c r="D38" i="4"/>
  <c r="C38" i="4"/>
  <c r="J38" i="4"/>
  <c r="J39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I22" i="4"/>
  <c r="H22" i="4"/>
  <c r="G22" i="4"/>
  <c r="F22" i="4"/>
  <c r="E22" i="4"/>
  <c r="D22" i="4"/>
  <c r="C22" i="4"/>
  <c r="J22" i="4"/>
  <c r="I23" i="4"/>
  <c r="H23" i="4"/>
  <c r="G23" i="4"/>
  <c r="F23" i="4"/>
  <c r="E23" i="4"/>
  <c r="D23" i="4"/>
  <c r="C23" i="4"/>
  <c r="J23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G77" i="3"/>
  <c r="F77" i="3"/>
  <c r="G74" i="3"/>
  <c r="F74" i="3"/>
  <c r="G69" i="3"/>
  <c r="F69" i="3"/>
  <c r="G59" i="3"/>
  <c r="F59" i="3"/>
  <c r="G41" i="3"/>
  <c r="F41" i="3"/>
  <c r="G35" i="3"/>
  <c r="F35" i="3"/>
  <c r="G29" i="3"/>
  <c r="F29" i="3"/>
  <c r="F76" i="1"/>
  <c r="E76" i="1"/>
  <c r="D76" i="1"/>
  <c r="G76" i="1"/>
  <c r="K69" i="1"/>
  <c r="J69" i="1"/>
  <c r="I69" i="1"/>
  <c r="H69" i="1"/>
  <c r="K64" i="1"/>
  <c r="J64" i="1"/>
  <c r="I64" i="1"/>
  <c r="H64" i="1"/>
  <c r="K62" i="1"/>
  <c r="J62" i="1"/>
  <c r="I62" i="1"/>
  <c r="H62" i="1"/>
  <c r="K61" i="1"/>
  <c r="J61" i="1"/>
  <c r="I61" i="1"/>
  <c r="H61" i="1"/>
  <c r="K57" i="1"/>
  <c r="J57" i="1"/>
  <c r="I57" i="1"/>
  <c r="H57" i="1"/>
  <c r="G44" i="1"/>
  <c r="F44" i="1"/>
  <c r="E44" i="1"/>
  <c r="D44" i="1"/>
  <c r="K43" i="1"/>
  <c r="J43" i="1"/>
  <c r="I43" i="1"/>
  <c r="H43" i="1"/>
  <c r="K37" i="1"/>
  <c r="J37" i="1"/>
  <c r="I37" i="1"/>
  <c r="H37" i="1"/>
  <c r="K34" i="1"/>
  <c r="J34" i="1"/>
  <c r="I34" i="1"/>
  <c r="H34" i="1"/>
  <c r="K33" i="1"/>
  <c r="J33" i="1"/>
  <c r="I33" i="1"/>
  <c r="H33" i="1"/>
  <c r="K17" i="1"/>
  <c r="J17" i="1"/>
  <c r="I17" i="1"/>
  <c r="H17" i="1"/>
  <c r="E83" i="2"/>
  <c r="D83" i="2"/>
  <c r="G39" i="2"/>
  <c r="F39" i="2"/>
  <c r="G38" i="2"/>
  <c r="F38" i="2"/>
  <c r="G35" i="2"/>
  <c r="F35" i="2"/>
  <c r="G23" i="2"/>
  <c r="F23" i="2"/>
  <c r="L28" i="4" l="1"/>
  <c r="K28" i="4"/>
  <c r="L8" i="4"/>
  <c r="K8" i="4"/>
  <c r="G79" i="2"/>
  <c r="F79" i="2"/>
  <c r="G78" i="2"/>
  <c r="F78" i="2"/>
  <c r="G76" i="2"/>
  <c r="F76" i="2"/>
  <c r="G65" i="2"/>
  <c r="F65" i="2"/>
  <c r="G56" i="2"/>
  <c r="F56" i="2"/>
  <c r="G53" i="2"/>
  <c r="F53" i="2"/>
</calcChain>
</file>

<file path=xl/sharedStrings.xml><?xml version="1.0" encoding="utf-8"?>
<sst xmlns="http://schemas.openxmlformats.org/spreadsheetml/2006/main" count="304" uniqueCount="196">
  <si>
    <t>ПРОМЕЖУТОЧНЫЙ КОНСОЛИДИРОВАННЫЙ ОТЧЁТ</t>
  </si>
  <si>
    <t>О СОВОКУПНОМ ДОХОДЕ</t>
  </si>
  <si>
    <t xml:space="preserve"> </t>
  </si>
  <si>
    <t>За три месяца,</t>
  </si>
  <si>
    <t>В миллионах тенге</t>
  </si>
  <si>
    <t>Прим.</t>
  </si>
  <si>
    <t>2020 года</t>
  </si>
  <si>
    <t>(неаудировано)</t>
  </si>
  <si>
    <t>Выручка и прочие доходы</t>
  </si>
  <si>
    <t>Выручка</t>
  </si>
  <si>
    <t>Доля в доходах совместных предприятий и ассоциированных компаний, нетто</t>
  </si>
  <si>
    <t>Финансовый доход</t>
  </si>
  <si>
    <t>−</t>
  </si>
  <si>
    <t>Прочий операционный доход</t>
  </si>
  <si>
    <t>Итого выручка и прочие доходы</t>
  </si>
  <si>
    <t>Расходы и затраты</t>
  </si>
  <si>
    <t>Производственные расходы</t>
  </si>
  <si>
    <t>Налоги кроме подоходного налога</t>
  </si>
  <si>
    <t>Износ, истощение и амортизация</t>
  </si>
  <si>
    <t>Расходы по транспортировке и реализации</t>
  </si>
  <si>
    <t>Общие и административные расходы</t>
  </si>
  <si>
    <t xml:space="preserve">Обесценение инвестиций в совместное предприятие и ассоциированную компанию </t>
  </si>
  <si>
    <t>Финансовые затраты</t>
  </si>
  <si>
    <t>Прочие расходы</t>
  </si>
  <si>
    <t>Итого расходы и затраты</t>
  </si>
  <si>
    <t>Расходы по подоходному налогу</t>
  </si>
  <si>
    <t xml:space="preserve">Чистая прибыль/(убыток) за период, приходящаяся на: </t>
  </si>
  <si>
    <t>Акционеров Материнской Компании</t>
  </si>
  <si>
    <t>Неконтрольную долю участия</t>
  </si>
  <si>
    <t>Прочий совокупный доход/(убыток)</t>
  </si>
  <si>
    <t>Прочий совокупный доход/(убыток), подлежащий переклассификации в состав прибыли или убытка в последующих периодах</t>
  </si>
  <si>
    <t>Эффект хеджирования</t>
  </si>
  <si>
    <t>Налоговый эффект</t>
  </si>
  <si>
    <t>Итого совокупный доход/(убыток) за период, приходящийся на:</t>
  </si>
  <si>
    <t>Базовая и разводнённая</t>
  </si>
  <si>
    <t>ПРОМЕЖУТОЧНЫЙ КОНСОЛИДИРОВАННЫЙ отчёт</t>
  </si>
  <si>
    <t>о финансовом положении</t>
  </si>
  <si>
    <t>31 декабря</t>
  </si>
  <si>
    <t>(аудировано)</t>
  </si>
  <si>
    <t>Активы</t>
  </si>
  <si>
    <t>Долгосрочные активы</t>
  </si>
  <si>
    <t>Основные средства</t>
  </si>
  <si>
    <t xml:space="preserve">Активы в форме права пользования </t>
  </si>
  <si>
    <t>Активы по разведке и оценке</t>
  </si>
  <si>
    <t>Инвестиционная недвижимость</t>
  </si>
  <si>
    <t>Нематериальные активы</t>
  </si>
  <si>
    <t>Долгосрочные банковские вклады</t>
  </si>
  <si>
    <t>Инвестиции в совместные предприятия и ассоциированные компании</t>
  </si>
  <si>
    <t>НДС к возмещению</t>
  </si>
  <si>
    <t>Авансы за долгосрочные активы</t>
  </si>
  <si>
    <t>Займы и дебиторская задолженность от связанных сторон</t>
  </si>
  <si>
    <t>Прочие долгосрочные финансовые активы</t>
  </si>
  <si>
    <t>Прочие долгосрочные нефинансовые активы</t>
  </si>
  <si>
    <t>Текущие активы</t>
  </si>
  <si>
    <t>Товарно-материальные запасы</t>
  </si>
  <si>
    <t>Предоплата по подоходному налогу</t>
  </si>
  <si>
    <t>Торговая дебиторская задолженность</t>
  </si>
  <si>
    <t>Краткосрочные банковские вклады</t>
  </si>
  <si>
    <t>Прочие текущие финансовые активы</t>
  </si>
  <si>
    <t>Прочие текущие нефинансовые активы</t>
  </si>
  <si>
    <t>Денежные средства и их эквиваленты</t>
  </si>
  <si>
    <t>Активы, классифицированные как предназначенные для продажи</t>
  </si>
  <si>
    <t xml:space="preserve">31 декабря 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</si>
  <si>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</si>
  <si>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</si>
  <si>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</si>
  <si>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</si>
  <si>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Прочий капитал</t>
  </si>
  <si>
    <t>Нераспределённая прибыль</t>
  </si>
  <si>
    <t>Относящийся к акционерам Материнской Компании</t>
  </si>
  <si>
    <t>Неконтрольная доля участия</t>
  </si>
  <si>
    <t>Долгосрочные обязательства</t>
  </si>
  <si>
    <t>Займы</t>
  </si>
  <si>
    <t>Резервы</t>
  </si>
  <si>
    <t>Обязательства по аренде</t>
  </si>
  <si>
    <t>Прочие долгосрочные финансовые обязательства</t>
  </si>
  <si>
    <t>Прочие долгосрочные нефинансовые обязательства</t>
  </si>
  <si>
    <t>Текущие обязательства</t>
  </si>
  <si>
    <t>Подоходный налог к уплате</t>
  </si>
  <si>
    <t>Торговая кредиторская задолженность</t>
  </si>
  <si>
    <t>Прочие налоги к уплате</t>
  </si>
  <si>
    <t>Прочие текущие финансовые обязательства</t>
  </si>
  <si>
    <t>Прочие текущие нефинансовые обязательства</t>
  </si>
  <si>
    <t xml:space="preserve">2020 года </t>
  </si>
  <si>
    <t>Денежные потоки от операционной деятельности</t>
  </si>
  <si>
    <t>Корректировки:</t>
  </si>
  <si>
    <t>Курсовая разница, нетто</t>
  </si>
  <si>
    <t>Изменение в резервах</t>
  </si>
  <si>
    <t>Прочие корректировки</t>
  </si>
  <si>
    <t>Операционная прибыль до корректировок оборотного капитала</t>
  </si>
  <si>
    <t xml:space="preserve">Изменение в НДС к возмещению </t>
  </si>
  <si>
    <t>Изменение в товарно-материальных запасах</t>
  </si>
  <si>
    <t>Изменение в торговой дебиторской задолженности и прочих активах</t>
  </si>
  <si>
    <t>Изменение в торговой и прочей кредиторской задолженности и контрактных обязательствах</t>
  </si>
  <si>
    <t>Изменение в прочих налогах к уплате</t>
  </si>
  <si>
    <t xml:space="preserve">Промежуточный Консолидированный отчёт о движении денежных средств </t>
  </si>
  <si>
    <t>Подоходный налог уплаченный</t>
  </si>
  <si>
    <t>Вознаграждение уплаченное</t>
  </si>
  <si>
    <t>Денежные потоки от инвестиционной деятельности</t>
  </si>
  <si>
    <t>Займы, предоставленные связанным сторонам</t>
  </si>
  <si>
    <t>Чистые денежные потоки, использованные в инвестиционной деятельности</t>
  </si>
  <si>
    <t>Денежные потоки от финансовой деятельности</t>
  </si>
  <si>
    <t>Поступления по займам</t>
  </si>
  <si>
    <t>Погашение займов</t>
  </si>
  <si>
    <t>Распределения в пользу Самрук-Казына</t>
  </si>
  <si>
    <t>Погашение обязательств по основному долгу аренды</t>
  </si>
  <si>
    <t>Влияние изменения обменных курсов на денежные средства и их эквиваленты</t>
  </si>
  <si>
    <t>Денежные средства и их эквиваленты на конец периода</t>
  </si>
  <si>
    <t>Приходится на акционеров Материнской Компании</t>
  </si>
  <si>
    <t>Дополни-тельный оплаченный капитал</t>
  </si>
  <si>
    <t>Резерв от пересчёта валюты отчётности</t>
  </si>
  <si>
    <t>Нераспре-делённая прибыль</t>
  </si>
  <si>
    <t>Итого</t>
  </si>
  <si>
    <t>Некон-трольная доля участия</t>
  </si>
  <si>
    <t xml:space="preserve">Чистая прибыль за период </t>
  </si>
  <si>
    <t>Итого совокупный доход за период (неаудировано)</t>
  </si>
  <si>
    <t>Операции с Самрук-Казына</t>
  </si>
  <si>
    <t>На 31 декабря 2019 года (аудировано)</t>
  </si>
  <si>
    <t xml:space="preserve">ПРОМЕЖУТОЧНЫЙ Консолидированный отчёт об изменениях в капитале </t>
  </si>
  <si>
    <t>2021 года</t>
  </si>
  <si>
    <t>Активы по отсроченному подоходному налогу</t>
  </si>
  <si>
    <t>Обязательства по отсроченному подоходному налогу</t>
  </si>
  <si>
    <t>Обязательства, непосредственно связанные с активами, предназначенными для продажи</t>
  </si>
  <si>
    <t>Итого обязательства</t>
  </si>
  <si>
    <t>Итого капитал и обязательства</t>
  </si>
  <si>
    <t>в тысячах тенге</t>
  </si>
  <si>
    <t xml:space="preserve">2021 года </t>
  </si>
  <si>
    <t>Обесценение инвестиций в совместное предприятие и ассоциированную компанию</t>
  </si>
  <si>
    <t>Реализованные убытки/(доходы) от производных инструментов по нефтепродуктам</t>
  </si>
  <si>
    <t>Денежные средства, полученные от операционной деятельности</t>
  </si>
  <si>
    <t>Чистое поступление денежных средств от операционной деятельности</t>
  </si>
  <si>
    <t>Расходы по разведке</t>
  </si>
  <si>
    <t>Прибыль до учёта подоходного налога</t>
  </si>
  <si>
    <t>Курсовая разница от пересчёта валюты отчётности иностранных подразделений</t>
  </si>
  <si>
    <t>Изъятие банковских вкладов, нетто</t>
  </si>
  <si>
    <r>
      <t>Приобретение основных средств, нематериальных активов</t>
    </r>
    <r>
      <rPr>
        <sz val="9"/>
        <color theme="1"/>
        <rFont val="Arial"/>
        <family val="2"/>
        <charset val="204"/>
      </rPr>
      <t xml:space="preserve"> и разведочных и оценочных активов</t>
    </r>
  </si>
  <si>
    <t>Дополнительные вклады в капитал совместных предприятий без изменения доли владения</t>
  </si>
  <si>
    <t>Поступления по векселю к получению от акционера совместного предприятия</t>
  </si>
  <si>
    <t>Чистые денежные потоки, использованные в финансовой деятельности</t>
  </si>
  <si>
    <t>Изменение в резерве под ожидаемые кредитные убытки</t>
  </si>
  <si>
    <t>Чистая прибыль за период</t>
  </si>
  <si>
    <t>30 июня</t>
  </si>
  <si>
    <t>Итого активов</t>
  </si>
  <si>
    <t xml:space="preserve">30 июня </t>
  </si>
  <si>
    <t>Итого капитала</t>
  </si>
  <si>
    <r>
      <t xml:space="preserve">Балансовая стоимость одной простой акции </t>
    </r>
    <r>
      <rPr>
        <sz val="9"/>
        <color theme="1"/>
        <rFont val="Arial"/>
        <family val="2"/>
        <charset val="204"/>
      </rPr>
      <t>–</t>
    </r>
  </si>
  <si>
    <t>14.970</t>
  </si>
  <si>
    <t>13.880</t>
  </si>
  <si>
    <t>закончившихся 30 июня</t>
  </si>
  <si>
    <t>За шесть месяцев,</t>
  </si>
  <si>
    <t xml:space="preserve">(неаудировано) </t>
  </si>
  <si>
    <t>Доход от выбытия совместного предприятия</t>
  </si>
  <si>
    <t>Себестоимость покупной нефти, газа, нефтепродуктов и прочих материалов</t>
  </si>
  <si>
    <t>Обесценение основных средств, активов по разведке и оценке, нематериальных активов и активов, классифицированных как предназначенные для продажи</t>
  </si>
  <si>
    <t>Убыток от выбытия дочерних организаций</t>
  </si>
  <si>
    <t>(Отрицательная)/положительная курсовая разница, нетто</t>
  </si>
  <si>
    <t>Прибыль/(убыток) до учёта подоходного налога</t>
  </si>
  <si>
    <t>Чистая прибыль/(убыток)</t>
  </si>
  <si>
    <t>за период</t>
  </si>
  <si>
    <t xml:space="preserve"> (неаудировано)</t>
  </si>
  <si>
    <t>Чистый прочий совокупный доход/(убыток), подлежащий переклассификации в состав прибыли или убытка в последующих периодах</t>
  </si>
  <si>
    <t>Прочий совокупный доход/(убыток), не подлежащий переклассификации в состав прибыли или убытка в последующих периодах</t>
  </si>
  <si>
    <t>Прибыль/(убыток) от переоценки по пенсионным планам с установленными выплатами совместных предприятий</t>
  </si>
  <si>
    <t>Чистый прочий совокупный доход/(убыток), не подлежащий переклассификации в состав прибыли или убытка в последующих периодах</t>
  </si>
  <si>
    <t xml:space="preserve">Чистый прочий совокупный доход/(убыток) за период </t>
  </si>
  <si>
    <t>Итого совокупный доход/(убыток) за период,</t>
  </si>
  <si>
    <t>за вычетом подоходного налога</t>
  </si>
  <si>
    <r>
      <t>Прибыль на акцию</t>
    </r>
    <r>
      <rPr>
        <sz val="8.5"/>
        <color theme="1"/>
        <rFont val="Arial"/>
        <family val="2"/>
        <charset val="204"/>
      </rPr>
      <t>* –</t>
    </r>
  </si>
  <si>
    <t>Начисление/(восстановление) резерва на неликвидные товарно-материальные запасы</t>
  </si>
  <si>
    <r>
      <t>(Доход)/убыток от выбытия основных средств, нематериальных активов, инвестиционной недвижимости и активов,</t>
    </r>
    <r>
      <rPr>
        <sz val="9"/>
        <color theme="1"/>
        <rFont val="Arial"/>
        <family val="2"/>
        <charset val="204"/>
      </rPr>
      <t xml:space="preserve"> классифицированных как предназначенные для продажи</t>
    </r>
    <r>
      <rPr>
        <sz val="9"/>
        <color rgb="FF000000"/>
        <rFont val="Arial"/>
        <family val="2"/>
        <charset val="204"/>
      </rPr>
      <t>, нетто</t>
    </r>
  </si>
  <si>
    <t>Дивиденды, полученные от совместных предприятий</t>
  </si>
  <si>
    <t>и ассоциированных компаний</t>
  </si>
  <si>
    <t>Вознаграждение полученное</t>
  </si>
  <si>
    <r>
      <t>Поступления от продажи основных средств</t>
    </r>
    <r>
      <rPr>
        <sz val="9"/>
        <color theme="1"/>
        <rFont val="Arial"/>
        <family val="2"/>
        <charset val="204"/>
      </rPr>
      <t xml:space="preserve">, разведочных и оценочных активов </t>
    </r>
    <r>
      <rPr>
        <sz val="9"/>
        <color rgb="FF000000"/>
        <rFont val="Arial"/>
        <family val="2"/>
        <charset val="204"/>
      </rPr>
      <t xml:space="preserve">и активов, </t>
    </r>
    <r>
      <rPr>
        <sz val="9"/>
        <color theme="1"/>
        <rFont val="Arial"/>
        <family val="2"/>
        <charset val="204"/>
      </rPr>
      <t>классифицированных как предназначенные для продажи</t>
    </r>
  </si>
  <si>
    <t>Поступление денежных средств от выбытия дочерних организаций, за вычетом выбывших денежных средств</t>
  </si>
  <si>
    <t>Резервирование денежных средств для погашения займов</t>
  </si>
  <si>
    <t>Погашение займов, выданных связанным сторонам</t>
  </si>
  <si>
    <t>Прочие</t>
  </si>
  <si>
    <t>Дивиденды, выплаченные Самрук-Казына</t>
  </si>
  <si>
    <t>Дивиденды, выплаченные акционерам неконтрольной доли</t>
  </si>
  <si>
    <t>Выкуп собственных акций дочерней организацией</t>
  </si>
  <si>
    <t>Чистое изменение в денежных средствах</t>
  </si>
  <si>
    <t>и их эквивалентах</t>
  </si>
  <si>
    <t>Денежные средства и их эквиваленты на начало периода</t>
  </si>
  <si>
    <t>Некон-трольная доля</t>
  </si>
  <si>
    <t>участия</t>
  </si>
  <si>
    <t>Прочий совокупный убыток</t>
  </si>
  <si>
    <t>Трубопроводы полученные от Правительства</t>
  </si>
  <si>
    <t>Перевод разницы между номинальной и справедливой стоимостью займа, полученного Компанией от Самрук-Казына, в связи с погашением</t>
  </si>
  <si>
    <t>Передача трубопроводов, полученных от Правительства, в связи с прекращением действия договора доверительного управления</t>
  </si>
  <si>
    <t>Дивиденды</t>
  </si>
  <si>
    <t>На 30 июня 2020 года (неаудировано)</t>
  </si>
  <si>
    <t>На 31 декабря 2020 года (аудировано)</t>
  </si>
  <si>
    <t>Прочий совокупный доход</t>
  </si>
  <si>
    <t>Взнос в капитал дочерней компании</t>
  </si>
  <si>
    <t>На 30 июня 2021 года (неаудировано)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</si>
</sst>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Times New Roman"/>
      <family val="1"/>
      <charset val="204"/>
    </font>
    <font>
      <i/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i/>
      <sz val="7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8.5"/>
      <color rgb="FF000000"/>
      <name val="Arial"/>
      <family val="2"/>
      <charset val="204"/>
    </font>
    <font>
      <b/>
      <sz val="8.5"/>
      <color rgb="FFFF0000"/>
      <name val="Arial"/>
      <family val="2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1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64" fontId="10" fillId="0" borderId="0" xfId="1" applyFont="1"/>
    <xf numFmtId="165" fontId="10" fillId="0" borderId="0" xfId="1" applyNumberFormat="1" applyFont="1"/>
    <xf numFmtId="166" fontId="10" fillId="0" borderId="0" xfId="1" applyNumberFormat="1" applyFont="1"/>
    <xf numFmtId="166" fontId="11" fillId="0" borderId="6" xfId="1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6" fontId="7" fillId="0" borderId="0" xfId="1" applyNumberFormat="1" applyFont="1" applyAlignment="1">
      <alignment vertical="center" wrapText="1"/>
    </xf>
    <xf numFmtId="166" fontId="6" fillId="0" borderId="0" xfId="1" applyNumberFormat="1" applyFont="1" applyAlignment="1">
      <alignment vertical="center" wrapText="1"/>
    </xf>
    <xf numFmtId="166" fontId="5" fillId="0" borderId="0" xfId="1" applyNumberFormat="1" applyFont="1" applyAlignment="1">
      <alignment vertical="center" wrapText="1"/>
    </xf>
    <xf numFmtId="166" fontId="5" fillId="0" borderId="2" xfId="1" applyNumberFormat="1" applyFont="1" applyBorder="1" applyAlignment="1">
      <alignment vertical="center" wrapText="1"/>
    </xf>
    <xf numFmtId="166" fontId="6" fillId="0" borderId="2" xfId="1" applyNumberFormat="1" applyFont="1" applyBorder="1" applyAlignment="1">
      <alignment vertical="center" wrapText="1"/>
    </xf>
    <xf numFmtId="166" fontId="5" fillId="0" borderId="1" xfId="1" applyNumberFormat="1" applyFont="1" applyBorder="1" applyAlignment="1">
      <alignment vertical="center" wrapText="1"/>
    </xf>
    <xf numFmtId="166" fontId="6" fillId="0" borderId="1" xfId="1" applyNumberFormat="1" applyFont="1" applyBorder="1" applyAlignment="1">
      <alignment vertical="center" wrapText="1"/>
    </xf>
    <xf numFmtId="166" fontId="5" fillId="0" borderId="4" xfId="1" applyNumberFormat="1" applyFont="1" applyBorder="1" applyAlignment="1">
      <alignment vertical="center" wrapText="1"/>
    </xf>
    <xf numFmtId="166" fontId="6" fillId="0" borderId="4" xfId="1" applyNumberFormat="1" applyFont="1" applyBorder="1" applyAlignment="1">
      <alignment vertical="center" wrapText="1"/>
    </xf>
    <xf numFmtId="166" fontId="5" fillId="0" borderId="3" xfId="1" applyNumberFormat="1" applyFont="1" applyBorder="1" applyAlignment="1">
      <alignment vertical="center" wrapText="1"/>
    </xf>
    <xf numFmtId="166" fontId="6" fillId="0" borderId="3" xfId="1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166" fontId="13" fillId="0" borderId="0" xfId="1" applyNumberFormat="1" applyFont="1" applyAlignment="1">
      <alignment vertical="center" wrapText="1"/>
    </xf>
    <xf numFmtId="166" fontId="15" fillId="0" borderId="0" xfId="1" applyNumberFormat="1" applyFont="1" applyAlignment="1">
      <alignment vertical="center" wrapText="1"/>
    </xf>
    <xf numFmtId="166" fontId="13" fillId="0" borderId="2" xfId="1" applyNumberFormat="1" applyFont="1" applyBorder="1" applyAlignment="1">
      <alignment vertical="center" wrapText="1"/>
    </xf>
    <xf numFmtId="166" fontId="15" fillId="0" borderId="2" xfId="1" applyNumberFormat="1" applyFont="1" applyBorder="1" applyAlignment="1">
      <alignment vertical="center" wrapText="1"/>
    </xf>
    <xf numFmtId="166" fontId="16" fillId="0" borderId="0" xfId="1" applyNumberFormat="1" applyFont="1" applyAlignment="1">
      <alignment vertical="center" wrapText="1"/>
    </xf>
    <xf numFmtId="166" fontId="17" fillId="0" borderId="0" xfId="1" applyNumberFormat="1" applyFont="1" applyAlignment="1">
      <alignment vertical="center" wrapText="1"/>
    </xf>
    <xf numFmtId="166" fontId="13" fillId="0" borderId="1" xfId="1" applyNumberFormat="1" applyFont="1" applyBorder="1" applyAlignment="1">
      <alignment vertical="center" wrapText="1"/>
    </xf>
    <xf numFmtId="166" fontId="15" fillId="0" borderId="1" xfId="1" applyNumberFormat="1" applyFont="1" applyBorder="1" applyAlignment="1">
      <alignment vertical="center" wrapText="1"/>
    </xf>
    <xf numFmtId="166" fontId="13" fillId="0" borderId="4" xfId="1" applyNumberFormat="1" applyFont="1" applyBorder="1" applyAlignment="1">
      <alignment vertical="center" wrapText="1"/>
    </xf>
    <xf numFmtId="166" fontId="15" fillId="0" borderId="4" xfId="1" applyNumberFormat="1" applyFont="1" applyBorder="1" applyAlignment="1">
      <alignment vertical="center" wrapText="1"/>
    </xf>
    <xf numFmtId="0" fontId="10" fillId="0" borderId="0" xfId="0" applyFont="1"/>
    <xf numFmtId="166" fontId="10" fillId="0" borderId="0" xfId="0" applyNumberFormat="1" applyFont="1"/>
    <xf numFmtId="166" fontId="18" fillId="0" borderId="0" xfId="0" applyNumberFormat="1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6" fontId="5" fillId="0" borderId="5" xfId="1" applyNumberFormat="1" applyFont="1" applyBorder="1" applyAlignment="1">
      <alignment vertical="center" wrapText="1"/>
    </xf>
    <xf numFmtId="166" fontId="6" fillId="0" borderId="5" xfId="1" applyNumberFormat="1" applyFont="1" applyBorder="1" applyAlignment="1">
      <alignment vertical="center" wrapText="1"/>
    </xf>
    <xf numFmtId="166" fontId="7" fillId="0" borderId="1" xfId="1" applyNumberFormat="1" applyFont="1" applyBorder="1" applyAlignment="1">
      <alignment vertical="center" wrapText="1"/>
    </xf>
    <xf numFmtId="166" fontId="4" fillId="0" borderId="0" xfId="1" applyNumberFormat="1" applyFont="1" applyAlignment="1">
      <alignment vertical="center" wrapText="1"/>
    </xf>
    <xf numFmtId="166" fontId="3" fillId="0" borderId="1" xfId="1" applyNumberFormat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right" vertical="center" wrapText="1"/>
    </xf>
    <xf numFmtId="166" fontId="5" fillId="0" borderId="1" xfId="1" applyNumberFormat="1" applyFont="1" applyBorder="1" applyAlignment="1">
      <alignment horizontal="right" vertical="center" wrapText="1"/>
    </xf>
    <xf numFmtId="166" fontId="8" fillId="0" borderId="0" xfId="1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166" fontId="13" fillId="0" borderId="3" xfId="1" applyNumberFormat="1" applyFont="1" applyBorder="1" applyAlignment="1">
      <alignment vertical="center" wrapText="1"/>
    </xf>
    <xf numFmtId="166" fontId="13" fillId="0" borderId="4" xfId="1" applyNumberFormat="1" applyFont="1" applyBorder="1" applyAlignment="1">
      <alignment vertical="center" wrapText="1"/>
    </xf>
    <xf numFmtId="166" fontId="15" fillId="0" borderId="3" xfId="1" applyNumberFormat="1" applyFont="1" applyBorder="1" applyAlignment="1">
      <alignment vertical="center" wrapText="1"/>
    </xf>
    <xf numFmtId="166" fontId="15" fillId="0" borderId="4" xfId="1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166" fontId="5" fillId="0" borderId="0" xfId="1" applyNumberFormat="1" applyFont="1" applyAlignment="1">
      <alignment vertical="center" wrapText="1"/>
    </xf>
    <xf numFmtId="166" fontId="6" fillId="0" borderId="0" xfId="1" applyNumberFormat="1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166" fontId="5" fillId="0" borderId="3" xfId="1" applyNumberFormat="1" applyFont="1" applyBorder="1" applyAlignment="1">
      <alignment vertical="center" wrapText="1"/>
    </xf>
    <xf numFmtId="166" fontId="6" fillId="0" borderId="3" xfId="1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166" fontId="5" fillId="0" borderId="1" xfId="1" applyNumberFormat="1" applyFont="1" applyBorder="1" applyAlignment="1">
      <alignment horizontal="center" vertical="center" wrapText="1"/>
    </xf>
    <xf numFmtId="166" fontId="1" fillId="0" borderId="0" xfId="1" applyNumberFormat="1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G83"/>
  <sheetViews>
    <sheetView tabSelected="1" topLeftCell="A52" zoomScale="80" zoomScaleNormal="80" workbookViewId="0">
      <selection activeCell="D87" sqref="D87"/>
    </sheetView>
  </sheetViews>
  <sheetFormatPr defaultRowHeight="15" x14ac:dyDescent="0.25"/>
  <cols>
    <col min="2" max="2" width="39.140625" customWidth="1"/>
    <col min="4" max="4" width="16.28515625" customWidth="1"/>
    <col min="5" max="5" width="16.7109375" customWidth="1"/>
    <col min="6" max="7" width="12.28515625" style="29" customWidth="1"/>
  </cols>
  <sheetData>
    <row r="2" spans="2:5" ht="15.75" x14ac:dyDescent="0.25">
      <c r="B2" s="3" t="s">
        <v>35</v>
      </c>
    </row>
    <row r="3" spans="2:5" ht="15.75" x14ac:dyDescent="0.25">
      <c r="B3" s="3" t="s">
        <v>36</v>
      </c>
    </row>
    <row r="4" spans="2:5" x14ac:dyDescent="0.25">
      <c r="B4" s="95" t="s">
        <v>4</v>
      </c>
      <c r="C4" s="97" t="s">
        <v>5</v>
      </c>
      <c r="D4" s="25" t="s">
        <v>141</v>
      </c>
      <c r="E4" s="26" t="s">
        <v>37</v>
      </c>
    </row>
    <row r="5" spans="2:5" x14ac:dyDescent="0.25">
      <c r="B5" s="95"/>
      <c r="C5" s="97"/>
      <c r="D5" s="25" t="s">
        <v>119</v>
      </c>
      <c r="E5" s="26" t="s">
        <v>6</v>
      </c>
    </row>
    <row r="6" spans="2:5" ht="15.75" thickBot="1" x14ac:dyDescent="0.3">
      <c r="B6" s="96"/>
      <c r="C6" s="98"/>
      <c r="D6" s="6" t="s">
        <v>7</v>
      </c>
      <c r="E6" s="2" t="s">
        <v>38</v>
      </c>
    </row>
    <row r="7" spans="2:5" x14ac:dyDescent="0.25">
      <c r="B7" s="20" t="s">
        <v>2</v>
      </c>
      <c r="C7" s="18"/>
      <c r="D7" s="24"/>
      <c r="E7" s="16"/>
    </row>
    <row r="8" spans="2:5" x14ac:dyDescent="0.25">
      <c r="B8" s="24" t="s">
        <v>39</v>
      </c>
      <c r="C8" s="22"/>
      <c r="D8" s="33"/>
      <c r="E8" s="33"/>
    </row>
    <row r="9" spans="2:5" x14ac:dyDescent="0.25">
      <c r="B9" s="24" t="s">
        <v>40</v>
      </c>
      <c r="C9" s="22"/>
      <c r="D9" s="34"/>
      <c r="E9" s="33"/>
    </row>
    <row r="10" spans="2:5" x14ac:dyDescent="0.25">
      <c r="B10" s="16" t="s">
        <v>41</v>
      </c>
      <c r="C10" s="22">
        <v>14</v>
      </c>
      <c r="D10" s="34">
        <v>4299332</v>
      </c>
      <c r="E10" s="33">
        <v>4369745</v>
      </c>
    </row>
    <row r="11" spans="2:5" x14ac:dyDescent="0.25">
      <c r="B11" s="16" t="s">
        <v>42</v>
      </c>
      <c r="C11" s="22"/>
      <c r="D11" s="34">
        <v>67573</v>
      </c>
      <c r="E11" s="33">
        <v>53661</v>
      </c>
    </row>
    <row r="12" spans="2:5" x14ac:dyDescent="0.25">
      <c r="B12" s="16" t="s">
        <v>43</v>
      </c>
      <c r="C12" s="22"/>
      <c r="D12" s="34">
        <v>142686</v>
      </c>
      <c r="E12" s="33">
        <v>158385</v>
      </c>
    </row>
    <row r="13" spans="2:5" x14ac:dyDescent="0.25">
      <c r="B13" s="16" t="s">
        <v>44</v>
      </c>
      <c r="C13" s="22"/>
      <c r="D13" s="34">
        <v>21601</v>
      </c>
      <c r="E13" s="33">
        <v>22826</v>
      </c>
    </row>
    <row r="14" spans="2:5" x14ac:dyDescent="0.25">
      <c r="B14" s="16" t="s">
        <v>45</v>
      </c>
      <c r="C14" s="22"/>
      <c r="D14" s="34">
        <v>166317</v>
      </c>
      <c r="E14" s="33">
        <v>168481</v>
      </c>
    </row>
    <row r="15" spans="2:5" x14ac:dyDescent="0.25">
      <c r="B15" s="16" t="s">
        <v>46</v>
      </c>
      <c r="C15" s="22">
        <v>15</v>
      </c>
      <c r="D15" s="34">
        <v>55262</v>
      </c>
      <c r="E15" s="33">
        <v>56528</v>
      </c>
    </row>
    <row r="16" spans="2:5" ht="24" x14ac:dyDescent="0.25">
      <c r="B16" s="16" t="s">
        <v>47</v>
      </c>
      <c r="C16" s="22">
        <v>16</v>
      </c>
      <c r="D16" s="34">
        <v>6905434</v>
      </c>
      <c r="E16" s="33">
        <v>6471021</v>
      </c>
    </row>
    <row r="17" spans="2:7" x14ac:dyDescent="0.25">
      <c r="B17" s="16" t="s">
        <v>120</v>
      </c>
      <c r="C17" s="22"/>
      <c r="D17" s="34">
        <v>52866</v>
      </c>
      <c r="E17" s="33">
        <v>58590</v>
      </c>
    </row>
    <row r="18" spans="2:7" x14ac:dyDescent="0.25">
      <c r="B18" s="16" t="s">
        <v>48</v>
      </c>
      <c r="C18" s="22"/>
      <c r="D18" s="34">
        <v>78429</v>
      </c>
      <c r="E18" s="33">
        <v>94481</v>
      </c>
    </row>
    <row r="19" spans="2:7" x14ac:dyDescent="0.25">
      <c r="B19" s="16" t="s">
        <v>49</v>
      </c>
      <c r="C19" s="22"/>
      <c r="D19" s="34">
        <v>27984</v>
      </c>
      <c r="E19" s="33">
        <v>23343</v>
      </c>
    </row>
    <row r="20" spans="2:7" ht="24" x14ac:dyDescent="0.25">
      <c r="B20" s="16" t="s">
        <v>50</v>
      </c>
      <c r="C20" s="22"/>
      <c r="D20" s="34">
        <v>716595</v>
      </c>
      <c r="E20" s="33">
        <v>684610</v>
      </c>
    </row>
    <row r="21" spans="2:7" x14ac:dyDescent="0.25">
      <c r="B21" s="16" t="s">
        <v>51</v>
      </c>
      <c r="C21" s="22"/>
      <c r="D21" s="34">
        <v>20043</v>
      </c>
      <c r="E21" s="33">
        <v>11651</v>
      </c>
    </row>
    <row r="22" spans="2:7" ht="15.75" thickBot="1" x14ac:dyDescent="0.3">
      <c r="B22" s="16" t="s">
        <v>52</v>
      </c>
      <c r="C22" s="22"/>
      <c r="D22" s="34">
        <v>8671</v>
      </c>
      <c r="E22" s="33">
        <v>3542</v>
      </c>
    </row>
    <row r="23" spans="2:7" ht="15.75" thickBot="1" x14ac:dyDescent="0.3">
      <c r="B23" s="7"/>
      <c r="C23" s="5"/>
      <c r="D23" s="35">
        <v>12562793</v>
      </c>
      <c r="E23" s="36">
        <v>12176864</v>
      </c>
      <c r="F23" s="29">
        <f>SUM(D10:D22)-D23</f>
        <v>0</v>
      </c>
      <c r="G23" s="29">
        <f>SUM(E10:E22)-E23</f>
        <v>0</v>
      </c>
    </row>
    <row r="24" spans="2:7" x14ac:dyDescent="0.25">
      <c r="B24" s="16" t="s">
        <v>2</v>
      </c>
      <c r="C24" s="22"/>
      <c r="D24" s="34"/>
      <c r="E24" s="33"/>
    </row>
    <row r="25" spans="2:7" x14ac:dyDescent="0.25">
      <c r="B25" s="24" t="s">
        <v>53</v>
      </c>
      <c r="C25" s="22"/>
      <c r="D25" s="34"/>
      <c r="E25" s="33"/>
    </row>
    <row r="26" spans="2:7" x14ac:dyDescent="0.25">
      <c r="B26" s="16" t="s">
        <v>54</v>
      </c>
      <c r="C26" s="22"/>
      <c r="D26" s="34">
        <v>246938</v>
      </c>
      <c r="E26" s="33">
        <v>228065</v>
      </c>
    </row>
    <row r="27" spans="2:7" x14ac:dyDescent="0.25">
      <c r="B27" s="16" t="s">
        <v>48</v>
      </c>
      <c r="C27" s="22"/>
      <c r="D27" s="34">
        <v>62417</v>
      </c>
      <c r="E27" s="33">
        <v>106695</v>
      </c>
    </row>
    <row r="28" spans="2:7" x14ac:dyDescent="0.25">
      <c r="B28" s="16" t="s">
        <v>55</v>
      </c>
      <c r="C28" s="22"/>
      <c r="D28" s="34">
        <v>36583</v>
      </c>
      <c r="E28" s="33">
        <v>70301</v>
      </c>
    </row>
    <row r="29" spans="2:7" x14ac:dyDescent="0.25">
      <c r="B29" s="16" t="s">
        <v>56</v>
      </c>
      <c r="C29" s="22">
        <v>17</v>
      </c>
      <c r="D29" s="34">
        <v>561344</v>
      </c>
      <c r="E29" s="33">
        <v>422821</v>
      </c>
    </row>
    <row r="30" spans="2:7" x14ac:dyDescent="0.25">
      <c r="B30" s="16" t="s">
        <v>57</v>
      </c>
      <c r="C30" s="22">
        <v>15</v>
      </c>
      <c r="D30" s="34">
        <v>252597</v>
      </c>
      <c r="E30" s="33">
        <v>282472</v>
      </c>
    </row>
    <row r="31" spans="2:7" ht="24" x14ac:dyDescent="0.25">
      <c r="B31" s="16" t="s">
        <v>50</v>
      </c>
      <c r="C31" s="22"/>
      <c r="D31" s="34">
        <v>27872</v>
      </c>
      <c r="E31" s="33">
        <v>27795</v>
      </c>
    </row>
    <row r="32" spans="2:7" x14ac:dyDescent="0.25">
      <c r="B32" s="16" t="s">
        <v>58</v>
      </c>
      <c r="C32" s="22">
        <v>17</v>
      </c>
      <c r="D32" s="34">
        <v>117619</v>
      </c>
      <c r="E32" s="32">
        <v>57071</v>
      </c>
    </row>
    <row r="33" spans="2:7" x14ac:dyDescent="0.25">
      <c r="B33" s="16" t="s">
        <v>59</v>
      </c>
      <c r="C33" s="22">
        <v>17</v>
      </c>
      <c r="D33" s="34">
        <v>99078</v>
      </c>
      <c r="E33" s="32">
        <v>88821</v>
      </c>
    </row>
    <row r="34" spans="2:7" ht="15.75" thickBot="1" x14ac:dyDescent="0.3">
      <c r="B34" s="17" t="s">
        <v>60</v>
      </c>
      <c r="C34" s="31">
        <v>18</v>
      </c>
      <c r="D34" s="37">
        <v>1444944</v>
      </c>
      <c r="E34" s="38">
        <v>1145864</v>
      </c>
    </row>
    <row r="35" spans="2:7" x14ac:dyDescent="0.25">
      <c r="B35" s="24"/>
      <c r="C35" s="22"/>
      <c r="D35" s="34">
        <v>2849392</v>
      </c>
      <c r="E35" s="33">
        <v>2429905</v>
      </c>
      <c r="F35" s="29">
        <f>SUM(D26:D34)-D35</f>
        <v>0</v>
      </c>
      <c r="G35" s="29">
        <f>SUM(E26:E34)-E35</f>
        <v>0</v>
      </c>
    </row>
    <row r="36" spans="2:7" x14ac:dyDescent="0.25">
      <c r="B36" s="16" t="s">
        <v>2</v>
      </c>
      <c r="C36" s="22"/>
      <c r="D36" s="34"/>
      <c r="E36" s="33"/>
    </row>
    <row r="37" spans="2:7" ht="24.75" thickBot="1" x14ac:dyDescent="0.3">
      <c r="B37" s="17" t="s">
        <v>61</v>
      </c>
      <c r="C37" s="31">
        <v>14</v>
      </c>
      <c r="D37" s="37">
        <v>49408</v>
      </c>
      <c r="E37" s="38">
        <v>46518</v>
      </c>
    </row>
    <row r="38" spans="2:7" ht="15.75" thickBot="1" x14ac:dyDescent="0.3">
      <c r="B38" s="15"/>
      <c r="C38" s="19"/>
      <c r="D38" s="37">
        <v>2898800</v>
      </c>
      <c r="E38" s="38">
        <v>2476423</v>
      </c>
      <c r="F38" s="29">
        <f>SUM(D35:D37)-D38</f>
        <v>0</v>
      </c>
      <c r="G38" s="29">
        <f>SUM(E35:E37)-E38</f>
        <v>0</v>
      </c>
    </row>
    <row r="39" spans="2:7" ht="15.75" thickBot="1" x14ac:dyDescent="0.3">
      <c r="B39" s="12" t="s">
        <v>142</v>
      </c>
      <c r="C39" s="8"/>
      <c r="D39" s="39">
        <v>15461593</v>
      </c>
      <c r="E39" s="40">
        <v>14653287</v>
      </c>
      <c r="F39" s="29">
        <f>SUM(D23,D38)-D39</f>
        <v>0</v>
      </c>
      <c r="G39" s="29">
        <f>SUM(E23,E38)-E39</f>
        <v>0</v>
      </c>
    </row>
    <row r="40" spans="2:7" ht="15.75" thickTop="1" x14ac:dyDescent="0.25"/>
    <row r="42" spans="2:7" x14ac:dyDescent="0.25">
      <c r="B42" s="95" t="s">
        <v>4</v>
      </c>
      <c r="C42" s="97" t="s">
        <v>5</v>
      </c>
      <c r="D42" s="25" t="s">
        <v>143</v>
      </c>
      <c r="E42" s="26" t="s">
        <v>62</v>
      </c>
    </row>
    <row r="43" spans="2:7" x14ac:dyDescent="0.25">
      <c r="B43" s="95"/>
      <c r="C43" s="97"/>
      <c r="D43" s="25" t="s">
        <v>119</v>
      </c>
      <c r="E43" s="26" t="s">
        <v>6</v>
      </c>
    </row>
    <row r="44" spans="2:7" ht="15.75" thickBot="1" x14ac:dyDescent="0.3">
      <c r="B44" s="96"/>
      <c r="C44" s="98"/>
      <c r="D44" s="6" t="s">
        <v>7</v>
      </c>
      <c r="E44" s="2" t="s">
        <v>38</v>
      </c>
    </row>
    <row r="45" spans="2:7" x14ac:dyDescent="0.25">
      <c r="B45" s="20" t="s">
        <v>2</v>
      </c>
      <c r="C45" s="18"/>
      <c r="D45" s="24"/>
      <c r="E45" s="16"/>
    </row>
    <row r="46" spans="2:7" x14ac:dyDescent="0.25">
      <c r="B46" s="24" t="s">
        <v>63</v>
      </c>
      <c r="C46" s="22"/>
      <c r="D46" s="24"/>
      <c r="E46" s="16"/>
    </row>
    <row r="47" spans="2:7" x14ac:dyDescent="0.25">
      <c r="B47" s="24" t="s">
        <v>64</v>
      </c>
      <c r="C47" s="22"/>
      <c r="D47" s="24"/>
      <c r="E47" s="16"/>
    </row>
    <row r="48" spans="2:7" x14ac:dyDescent="0.25">
      <c r="B48" s="16" t="s">
        <v>65</v>
      </c>
      <c r="C48" s="22"/>
      <c r="D48" s="34">
        <v>916541</v>
      </c>
      <c r="E48" s="33">
        <v>916541</v>
      </c>
    </row>
    <row r="49" spans="2:7" x14ac:dyDescent="0.25">
      <c r="B49" s="16" t="s">
        <v>66</v>
      </c>
      <c r="C49" s="22"/>
      <c r="D49" s="34">
        <v>8981</v>
      </c>
      <c r="E49" s="33">
        <v>8981</v>
      </c>
    </row>
    <row r="50" spans="2:7" x14ac:dyDescent="0.25">
      <c r="B50" s="16" t="s">
        <v>67</v>
      </c>
      <c r="C50" s="22"/>
      <c r="D50" s="34">
        <v>-525</v>
      </c>
      <c r="E50" s="33">
        <v>58</v>
      </c>
    </row>
    <row r="51" spans="2:7" x14ac:dyDescent="0.25">
      <c r="B51" s="16" t="s">
        <v>110</v>
      </c>
      <c r="C51" s="22"/>
      <c r="D51" s="34">
        <v>2219418</v>
      </c>
      <c r="E51" s="33">
        <v>2146035</v>
      </c>
    </row>
    <row r="52" spans="2:7" ht="15.75" thickBot="1" x14ac:dyDescent="0.3">
      <c r="B52" s="17" t="s">
        <v>68</v>
      </c>
      <c r="C52" s="31"/>
      <c r="D52" s="37">
        <v>6227728</v>
      </c>
      <c r="E52" s="38">
        <v>5636705</v>
      </c>
    </row>
    <row r="53" spans="2:7" ht="24" x14ac:dyDescent="0.25">
      <c r="B53" s="24" t="s">
        <v>69</v>
      </c>
      <c r="C53" s="22"/>
      <c r="D53" s="34">
        <v>9372143</v>
      </c>
      <c r="E53" s="33">
        <v>8708320</v>
      </c>
      <c r="F53" s="29">
        <f>SUM(D48:D52)-D53</f>
        <v>0</v>
      </c>
      <c r="G53" s="29">
        <f>SUM(E48:E52)-E53</f>
        <v>0</v>
      </c>
    </row>
    <row r="54" spans="2:7" x14ac:dyDescent="0.25">
      <c r="B54" s="16" t="s">
        <v>2</v>
      </c>
      <c r="C54" s="22"/>
      <c r="D54" s="34"/>
      <c r="E54" s="33"/>
    </row>
    <row r="55" spans="2:7" ht="15.75" thickBot="1" x14ac:dyDescent="0.3">
      <c r="B55" s="17" t="s">
        <v>70</v>
      </c>
      <c r="C55" s="31"/>
      <c r="D55" s="37">
        <v>-72116</v>
      </c>
      <c r="E55" s="38">
        <v>-71641</v>
      </c>
    </row>
    <row r="56" spans="2:7" ht="15.75" thickBot="1" x14ac:dyDescent="0.3">
      <c r="B56" s="15" t="s">
        <v>144</v>
      </c>
      <c r="C56" s="31"/>
      <c r="D56" s="37">
        <v>9300027</v>
      </c>
      <c r="E56" s="38">
        <v>8636679</v>
      </c>
      <c r="F56" s="29">
        <f>SUM(D53:D55)-D56</f>
        <v>0</v>
      </c>
      <c r="G56" s="29">
        <f>SUM(E53:E55)-E56</f>
        <v>0</v>
      </c>
    </row>
    <row r="57" spans="2:7" x14ac:dyDescent="0.25">
      <c r="B57" s="24" t="s">
        <v>2</v>
      </c>
      <c r="C57" s="22"/>
      <c r="D57" s="34"/>
      <c r="E57" s="33"/>
    </row>
    <row r="58" spans="2:7" x14ac:dyDescent="0.25">
      <c r="B58" s="24" t="s">
        <v>71</v>
      </c>
      <c r="C58" s="22"/>
      <c r="D58" s="34"/>
      <c r="E58" s="33"/>
    </row>
    <row r="59" spans="2:7" x14ac:dyDescent="0.25">
      <c r="B59" s="16" t="s">
        <v>72</v>
      </c>
      <c r="C59" s="22">
        <v>19</v>
      </c>
      <c r="D59" s="34">
        <v>3652415</v>
      </c>
      <c r="E59" s="33">
        <v>3716892</v>
      </c>
    </row>
    <row r="60" spans="2:7" x14ac:dyDescent="0.25">
      <c r="B60" s="16" t="s">
        <v>73</v>
      </c>
      <c r="C60" s="22"/>
      <c r="D60" s="34">
        <v>307176</v>
      </c>
      <c r="E60" s="33">
        <v>303154</v>
      </c>
    </row>
    <row r="61" spans="2:7" ht="24" x14ac:dyDescent="0.25">
      <c r="B61" s="16" t="s">
        <v>121</v>
      </c>
      <c r="C61" s="22"/>
      <c r="D61" s="34">
        <v>591446</v>
      </c>
      <c r="E61" s="33">
        <v>555894</v>
      </c>
    </row>
    <row r="62" spans="2:7" x14ac:dyDescent="0.25">
      <c r="B62" s="16" t="s">
        <v>74</v>
      </c>
      <c r="C62" s="22"/>
      <c r="D62" s="34">
        <v>44591</v>
      </c>
      <c r="E62" s="33">
        <v>45499</v>
      </c>
    </row>
    <row r="63" spans="2:7" ht="24" x14ac:dyDescent="0.25">
      <c r="B63" s="16" t="s">
        <v>75</v>
      </c>
      <c r="C63" s="22">
        <v>20</v>
      </c>
      <c r="D63" s="34">
        <v>25919</v>
      </c>
      <c r="E63" s="33">
        <v>32963</v>
      </c>
    </row>
    <row r="64" spans="2:7" ht="24.75" thickBot="1" x14ac:dyDescent="0.3">
      <c r="B64" s="17" t="s">
        <v>76</v>
      </c>
      <c r="C64" s="31">
        <v>20</v>
      </c>
      <c r="D64" s="37">
        <v>54084</v>
      </c>
      <c r="E64" s="38">
        <v>28831</v>
      </c>
    </row>
    <row r="65" spans="2:7" ht="15.75" thickBot="1" x14ac:dyDescent="0.3">
      <c r="B65" s="16"/>
      <c r="C65" s="22"/>
      <c r="D65" s="34">
        <v>4675631</v>
      </c>
      <c r="E65" s="33">
        <v>4683233</v>
      </c>
      <c r="F65" s="29">
        <f>SUM(D59:D64)-D65</f>
        <v>0</v>
      </c>
      <c r="G65" s="29">
        <f>SUM(E59:E64)-E65</f>
        <v>0</v>
      </c>
    </row>
    <row r="66" spans="2:7" x14ac:dyDescent="0.25">
      <c r="B66" s="13" t="s">
        <v>2</v>
      </c>
      <c r="C66" s="11"/>
      <c r="D66" s="41"/>
      <c r="E66" s="42"/>
    </row>
    <row r="67" spans="2:7" x14ac:dyDescent="0.25">
      <c r="B67" s="24" t="s">
        <v>77</v>
      </c>
      <c r="C67" s="22"/>
      <c r="D67" s="34"/>
      <c r="E67" s="33"/>
    </row>
    <row r="68" spans="2:7" x14ac:dyDescent="0.25">
      <c r="B68" s="16" t="s">
        <v>72</v>
      </c>
      <c r="C68" s="22">
        <v>19</v>
      </c>
      <c r="D68" s="34">
        <v>467769</v>
      </c>
      <c r="E68" s="33">
        <v>361556</v>
      </c>
    </row>
    <row r="69" spans="2:7" x14ac:dyDescent="0.25">
      <c r="B69" s="16" t="s">
        <v>73</v>
      </c>
      <c r="C69" s="22"/>
      <c r="D69" s="34">
        <v>58960</v>
      </c>
      <c r="E69" s="33">
        <v>63235</v>
      </c>
    </row>
    <row r="70" spans="2:7" x14ac:dyDescent="0.25">
      <c r="B70" s="16" t="s">
        <v>78</v>
      </c>
      <c r="C70" s="22"/>
      <c r="D70" s="34">
        <v>29315</v>
      </c>
      <c r="E70" s="33">
        <v>8967</v>
      </c>
    </row>
    <row r="71" spans="2:7" x14ac:dyDescent="0.25">
      <c r="B71" s="16" t="s">
        <v>79</v>
      </c>
      <c r="C71" s="22">
        <v>20</v>
      </c>
      <c r="D71" s="34">
        <v>525939</v>
      </c>
      <c r="E71" s="33">
        <v>536922</v>
      </c>
    </row>
    <row r="72" spans="2:7" x14ac:dyDescent="0.25">
      <c r="B72" s="16" t="s">
        <v>80</v>
      </c>
      <c r="C72" s="22"/>
      <c r="D72" s="34">
        <v>136450</v>
      </c>
      <c r="E72" s="33">
        <v>130263</v>
      </c>
    </row>
    <row r="73" spans="2:7" x14ac:dyDescent="0.25">
      <c r="B73" s="16" t="s">
        <v>74</v>
      </c>
      <c r="C73" s="22"/>
      <c r="D73" s="34">
        <v>46253</v>
      </c>
      <c r="E73" s="33">
        <v>16971</v>
      </c>
    </row>
    <row r="74" spans="2:7" x14ac:dyDescent="0.25">
      <c r="B74" s="16" t="s">
        <v>81</v>
      </c>
      <c r="C74" s="22">
        <v>20</v>
      </c>
      <c r="D74" s="34">
        <v>88172</v>
      </c>
      <c r="E74" s="33">
        <v>86440</v>
      </c>
    </row>
    <row r="75" spans="2:7" ht="24.75" thickBot="1" x14ac:dyDescent="0.3">
      <c r="B75" s="17" t="s">
        <v>82</v>
      </c>
      <c r="C75" s="31">
        <v>20</v>
      </c>
      <c r="D75" s="37">
        <v>128747</v>
      </c>
      <c r="E75" s="38">
        <v>129021</v>
      </c>
    </row>
    <row r="76" spans="2:7" x14ac:dyDescent="0.25">
      <c r="B76" s="16"/>
      <c r="C76" s="22"/>
      <c r="D76" s="34">
        <v>1481605</v>
      </c>
      <c r="E76" s="33">
        <v>1333375</v>
      </c>
      <c r="F76" s="29">
        <f>SUM(D68:D75)-D76</f>
        <v>0</v>
      </c>
      <c r="G76" s="29">
        <f>SUM(E68:E75)-E76</f>
        <v>0</v>
      </c>
    </row>
    <row r="77" spans="2:7" ht="36.75" thickBot="1" x14ac:dyDescent="0.3">
      <c r="B77" s="17" t="s">
        <v>122</v>
      </c>
      <c r="C77" s="31"/>
      <c r="D77" s="37">
        <v>4330</v>
      </c>
      <c r="E77" s="38" t="s">
        <v>12</v>
      </c>
    </row>
    <row r="78" spans="2:7" ht="15.75" thickBot="1" x14ac:dyDescent="0.3">
      <c r="B78" s="15" t="s">
        <v>123</v>
      </c>
      <c r="C78" s="31"/>
      <c r="D78" s="37">
        <v>6161566</v>
      </c>
      <c r="E78" s="38">
        <v>6016608</v>
      </c>
      <c r="F78" s="29">
        <f>SUM(D76:D77,D65)-D78</f>
        <v>0</v>
      </c>
      <c r="G78" s="29">
        <f>SUM(E76:E77,E65)-E78</f>
        <v>0</v>
      </c>
    </row>
    <row r="79" spans="2:7" ht="15.75" thickBot="1" x14ac:dyDescent="0.3">
      <c r="B79" s="12" t="s">
        <v>124</v>
      </c>
      <c r="C79" s="8"/>
      <c r="D79" s="39">
        <v>15461593</v>
      </c>
      <c r="E79" s="40">
        <v>14653287</v>
      </c>
      <c r="F79" s="29">
        <f>D78+D56-D79</f>
        <v>0</v>
      </c>
      <c r="G79" s="29">
        <f>E78+E56-E79</f>
        <v>0</v>
      </c>
    </row>
    <row r="80" spans="2:7" ht="15.75" thickTop="1" x14ac:dyDescent="0.25">
      <c r="B80" s="24" t="s">
        <v>2</v>
      </c>
      <c r="C80" s="22"/>
      <c r="D80" s="24"/>
      <c r="E80" s="16"/>
    </row>
    <row r="81" spans="2:5" ht="24" x14ac:dyDescent="0.25">
      <c r="B81" s="24" t="s">
        <v>145</v>
      </c>
      <c r="C81" s="89"/>
      <c r="D81" s="91" t="s">
        <v>146</v>
      </c>
      <c r="E81" s="93" t="s">
        <v>147</v>
      </c>
    </row>
    <row r="82" spans="2:5" ht="15.75" thickBot="1" x14ac:dyDescent="0.3">
      <c r="B82" s="14" t="s">
        <v>125</v>
      </c>
      <c r="C82" s="90"/>
      <c r="D82" s="92"/>
      <c r="E82" s="94"/>
    </row>
    <row r="83" spans="2:5" s="29" customFormat="1" ht="15.75" thickTop="1" x14ac:dyDescent="0.25">
      <c r="B83" s="30"/>
      <c r="C83" s="30"/>
      <c r="D83" s="30">
        <f>D79-D39</f>
        <v>0</v>
      </c>
      <c r="E83" s="30">
        <f>E79-E39</f>
        <v>0</v>
      </c>
    </row>
  </sheetData>
  <mergeCells count="7">
    <mergeCell ref="B4:B6"/>
    <mergeCell ref="C4:C6"/>
    <mergeCell ref="C81:C82"/>
    <mergeCell ref="D81:D82"/>
    <mergeCell ref="E81:E82"/>
    <mergeCell ref="B42:B44"/>
    <mergeCell ref="C42:C4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K76"/>
  <sheetViews>
    <sheetView topLeftCell="A40" zoomScale="80" zoomScaleNormal="80" workbookViewId="0">
      <selection activeCell="G77" sqref="G77"/>
    </sheetView>
  </sheetViews>
  <sheetFormatPr defaultRowHeight="15" x14ac:dyDescent="0.25"/>
  <cols>
    <col min="2" max="2" width="52" customWidth="1"/>
    <col min="3" max="3" width="10.5703125" customWidth="1"/>
    <col min="4" max="5" width="16.7109375" customWidth="1"/>
    <col min="6" max="7" width="16.7109375" style="29" customWidth="1"/>
    <col min="8" max="8" width="9" style="74" customWidth="1"/>
    <col min="9" max="11" width="9.140625" style="74"/>
  </cols>
  <sheetData>
    <row r="2" spans="2:7" ht="15.75" x14ac:dyDescent="0.25">
      <c r="B2" s="1" t="s">
        <v>0</v>
      </c>
    </row>
    <row r="3" spans="2:7" ht="15.75" x14ac:dyDescent="0.25">
      <c r="B3" s="1" t="s">
        <v>1</v>
      </c>
    </row>
    <row r="6" spans="2:7" ht="15" customHeight="1" x14ac:dyDescent="0.25">
      <c r="B6" s="117" t="s">
        <v>2</v>
      </c>
      <c r="C6" s="108" t="s">
        <v>2</v>
      </c>
      <c r="D6" s="108" t="s">
        <v>3</v>
      </c>
      <c r="E6" s="108"/>
      <c r="F6" s="108" t="s">
        <v>149</v>
      </c>
      <c r="G6" s="108"/>
    </row>
    <row r="7" spans="2:7" ht="15.75" customHeight="1" thickBot="1" x14ac:dyDescent="0.3">
      <c r="B7" s="117"/>
      <c r="C7" s="108"/>
      <c r="D7" s="109" t="s">
        <v>148</v>
      </c>
      <c r="E7" s="109"/>
      <c r="F7" s="109" t="s">
        <v>148</v>
      </c>
      <c r="G7" s="109"/>
    </row>
    <row r="8" spans="2:7" x14ac:dyDescent="0.25">
      <c r="B8" s="110" t="s">
        <v>4</v>
      </c>
      <c r="C8" s="108" t="s">
        <v>5</v>
      </c>
      <c r="D8" s="45" t="s">
        <v>119</v>
      </c>
      <c r="E8" s="47" t="s">
        <v>6</v>
      </c>
      <c r="F8" s="45" t="s">
        <v>119</v>
      </c>
      <c r="G8" s="47" t="s">
        <v>6</v>
      </c>
    </row>
    <row r="9" spans="2:7" ht="15.75" thickBot="1" x14ac:dyDescent="0.3">
      <c r="B9" s="111"/>
      <c r="C9" s="109"/>
      <c r="D9" s="46" t="s">
        <v>7</v>
      </c>
      <c r="E9" s="48" t="s">
        <v>7</v>
      </c>
      <c r="F9" s="46" t="s">
        <v>7</v>
      </c>
      <c r="G9" s="48" t="s">
        <v>150</v>
      </c>
    </row>
    <row r="10" spans="2:7" x14ac:dyDescent="0.25">
      <c r="B10" s="43" t="s">
        <v>2</v>
      </c>
      <c r="C10" s="44"/>
      <c r="D10" s="49"/>
      <c r="E10" s="50"/>
      <c r="F10" s="50"/>
      <c r="G10" s="50"/>
    </row>
    <row r="11" spans="2:7" x14ac:dyDescent="0.25">
      <c r="B11" s="49" t="s">
        <v>8</v>
      </c>
      <c r="C11" s="44"/>
      <c r="D11" s="49"/>
      <c r="E11" s="50"/>
      <c r="F11" s="50"/>
      <c r="G11" s="50"/>
    </row>
    <row r="12" spans="2:7" x14ac:dyDescent="0.25">
      <c r="B12" s="50" t="s">
        <v>9</v>
      </c>
      <c r="C12" s="51">
        <v>4</v>
      </c>
      <c r="D12" s="64">
        <v>1688668</v>
      </c>
      <c r="E12" s="65">
        <v>877981</v>
      </c>
      <c r="F12" s="64">
        <v>3122119</v>
      </c>
      <c r="G12" s="65">
        <v>2254095</v>
      </c>
    </row>
    <row r="13" spans="2:7" ht="22.5" x14ac:dyDescent="0.25">
      <c r="B13" s="50" t="s">
        <v>10</v>
      </c>
      <c r="C13" s="51">
        <v>5</v>
      </c>
      <c r="D13" s="64">
        <v>263498</v>
      </c>
      <c r="E13" s="65">
        <v>158964</v>
      </c>
      <c r="F13" s="64">
        <v>481224</v>
      </c>
      <c r="G13" s="65">
        <v>224280</v>
      </c>
    </row>
    <row r="14" spans="2:7" x14ac:dyDescent="0.25">
      <c r="B14" s="50" t="s">
        <v>11</v>
      </c>
      <c r="C14" s="51">
        <v>12</v>
      </c>
      <c r="D14" s="64">
        <v>24539</v>
      </c>
      <c r="E14" s="65">
        <v>26516</v>
      </c>
      <c r="F14" s="64">
        <v>46087</v>
      </c>
      <c r="G14" s="65">
        <v>63531</v>
      </c>
    </row>
    <row r="15" spans="2:7" x14ac:dyDescent="0.25">
      <c r="B15" s="50" t="s">
        <v>151</v>
      </c>
      <c r="C15" s="51"/>
      <c r="D15" s="64">
        <v>2674</v>
      </c>
      <c r="E15" s="65">
        <v>0</v>
      </c>
      <c r="F15" s="64">
        <v>2674</v>
      </c>
      <c r="G15" s="65">
        <v>0</v>
      </c>
    </row>
    <row r="16" spans="2:7" ht="15.75" thickBot="1" x14ac:dyDescent="0.3">
      <c r="B16" s="50" t="s">
        <v>13</v>
      </c>
      <c r="C16" s="51">
        <v>23</v>
      </c>
      <c r="D16" s="64">
        <v>19222</v>
      </c>
      <c r="E16" s="65">
        <v>3154</v>
      </c>
      <c r="F16" s="64">
        <v>31146</v>
      </c>
      <c r="G16" s="65">
        <v>11764</v>
      </c>
    </row>
    <row r="17" spans="2:11" ht="15.75" thickBot="1" x14ac:dyDescent="0.3">
      <c r="B17" s="52" t="s">
        <v>14</v>
      </c>
      <c r="C17" s="53"/>
      <c r="D17" s="66">
        <v>1998601</v>
      </c>
      <c r="E17" s="67">
        <v>1066615</v>
      </c>
      <c r="F17" s="66">
        <v>3683250</v>
      </c>
      <c r="G17" s="67">
        <v>2553670</v>
      </c>
      <c r="H17" s="75">
        <f>SUM(D12:D16)-D17</f>
        <v>0</v>
      </c>
      <c r="I17" s="75">
        <f t="shared" ref="I17:K17" si="0">SUM(E12:E16)-E17</f>
        <v>0</v>
      </c>
      <c r="J17" s="75">
        <f t="shared" si="0"/>
        <v>0</v>
      </c>
      <c r="K17" s="75">
        <f t="shared" si="0"/>
        <v>0</v>
      </c>
    </row>
    <row r="18" spans="2:11" x14ac:dyDescent="0.25">
      <c r="B18" s="49" t="s">
        <v>2</v>
      </c>
      <c r="C18" s="44"/>
      <c r="D18" s="64"/>
      <c r="E18" s="68"/>
      <c r="F18" s="69"/>
      <c r="G18" s="68"/>
    </row>
    <row r="19" spans="2:11" x14ac:dyDescent="0.25">
      <c r="B19" s="49" t="s">
        <v>15</v>
      </c>
      <c r="C19" s="51"/>
      <c r="D19" s="64"/>
      <c r="E19" s="65"/>
      <c r="F19" s="64"/>
      <c r="G19" s="65"/>
    </row>
    <row r="20" spans="2:11" ht="22.5" x14ac:dyDescent="0.25">
      <c r="B20" s="50" t="s">
        <v>152</v>
      </c>
      <c r="C20" s="51">
        <v>6</v>
      </c>
      <c r="D20" s="64">
        <v>-941936</v>
      </c>
      <c r="E20" s="65">
        <v>-384506</v>
      </c>
      <c r="F20" s="64">
        <v>-1688978</v>
      </c>
      <c r="G20" s="65">
        <v>-1125890</v>
      </c>
    </row>
    <row r="21" spans="2:11" x14ac:dyDescent="0.25">
      <c r="B21" s="50" t="s">
        <v>16</v>
      </c>
      <c r="C21" s="51">
        <v>7</v>
      </c>
      <c r="D21" s="64">
        <v>-186546</v>
      </c>
      <c r="E21" s="65">
        <v>-189136</v>
      </c>
      <c r="F21" s="64">
        <v>-350777</v>
      </c>
      <c r="G21" s="65">
        <v>-363532</v>
      </c>
    </row>
    <row r="22" spans="2:11" x14ac:dyDescent="0.25">
      <c r="B22" s="50" t="s">
        <v>17</v>
      </c>
      <c r="C22" s="51">
        <v>8</v>
      </c>
      <c r="D22" s="64">
        <v>-105601</v>
      </c>
      <c r="E22" s="65">
        <v>-45187</v>
      </c>
      <c r="F22" s="64">
        <v>-197273</v>
      </c>
      <c r="G22" s="65">
        <v>-139480</v>
      </c>
    </row>
    <row r="23" spans="2:11" x14ac:dyDescent="0.25">
      <c r="B23" s="50" t="s">
        <v>18</v>
      </c>
      <c r="C23" s="51"/>
      <c r="D23" s="64">
        <v>-99291</v>
      </c>
      <c r="E23" s="65">
        <v>-88461</v>
      </c>
      <c r="F23" s="64">
        <v>-197394</v>
      </c>
      <c r="G23" s="65">
        <v>-180219</v>
      </c>
    </row>
    <row r="24" spans="2:11" x14ac:dyDescent="0.25">
      <c r="B24" s="50" t="s">
        <v>19</v>
      </c>
      <c r="C24" s="51">
        <v>9</v>
      </c>
      <c r="D24" s="64">
        <v>-111529</v>
      </c>
      <c r="E24" s="65">
        <v>-103836</v>
      </c>
      <c r="F24" s="64">
        <v>-234198</v>
      </c>
      <c r="G24" s="65">
        <v>-222485</v>
      </c>
    </row>
    <row r="25" spans="2:11" x14ac:dyDescent="0.25">
      <c r="B25" s="50" t="s">
        <v>20</v>
      </c>
      <c r="C25" s="51">
        <v>10</v>
      </c>
      <c r="D25" s="64">
        <v>-37135</v>
      </c>
      <c r="E25" s="65">
        <v>-37121</v>
      </c>
      <c r="F25" s="64">
        <v>-68744</v>
      </c>
      <c r="G25" s="65">
        <v>-74818</v>
      </c>
    </row>
    <row r="26" spans="2:11" ht="33.75" x14ac:dyDescent="0.25">
      <c r="B26" s="50" t="s">
        <v>153</v>
      </c>
      <c r="C26" s="51">
        <v>11</v>
      </c>
      <c r="D26" s="64">
        <v>-3780</v>
      </c>
      <c r="E26" s="65">
        <v>-164263</v>
      </c>
      <c r="F26" s="64">
        <v>-3774</v>
      </c>
      <c r="G26" s="65">
        <v>-225402</v>
      </c>
    </row>
    <row r="27" spans="2:11" x14ac:dyDescent="0.25">
      <c r="B27" s="50" t="s">
        <v>131</v>
      </c>
      <c r="C27" s="51">
        <v>11</v>
      </c>
      <c r="D27" s="64">
        <v>0</v>
      </c>
      <c r="E27" s="65">
        <v>0</v>
      </c>
      <c r="F27" s="64">
        <v>-19800</v>
      </c>
      <c r="G27" s="65">
        <v>0</v>
      </c>
    </row>
    <row r="28" spans="2:11" ht="22.5" x14ac:dyDescent="0.25">
      <c r="B28" s="50" t="s">
        <v>21</v>
      </c>
      <c r="C28" s="51"/>
      <c r="D28" s="64">
        <v>0</v>
      </c>
      <c r="E28" s="65">
        <v>0</v>
      </c>
      <c r="F28" s="64">
        <v>0</v>
      </c>
      <c r="G28" s="65">
        <v>-38000</v>
      </c>
    </row>
    <row r="29" spans="2:11" x14ac:dyDescent="0.25">
      <c r="B29" s="50" t="s">
        <v>22</v>
      </c>
      <c r="C29" s="51">
        <v>12</v>
      </c>
      <c r="D29" s="64">
        <v>-69170</v>
      </c>
      <c r="E29" s="65">
        <v>-68120</v>
      </c>
      <c r="F29" s="64">
        <v>-137189</v>
      </c>
      <c r="G29" s="65">
        <v>-135194</v>
      </c>
    </row>
    <row r="30" spans="2:11" x14ac:dyDescent="0.25">
      <c r="B30" s="50" t="s">
        <v>154</v>
      </c>
      <c r="C30" s="51"/>
      <c r="D30" s="64">
        <v>-1351</v>
      </c>
      <c r="E30" s="65">
        <v>0</v>
      </c>
      <c r="F30" s="64">
        <v>-1351</v>
      </c>
      <c r="G30" s="65">
        <v>0</v>
      </c>
    </row>
    <row r="31" spans="2:11" x14ac:dyDescent="0.25">
      <c r="B31" s="50" t="s">
        <v>23</v>
      </c>
      <c r="C31" s="51"/>
      <c r="D31" s="64">
        <v>-3729</v>
      </c>
      <c r="E31" s="65">
        <v>-7420</v>
      </c>
      <c r="F31" s="64">
        <v>-9484</v>
      </c>
      <c r="G31" s="65">
        <v>-14735</v>
      </c>
    </row>
    <row r="32" spans="2:11" ht="15.75" thickBot="1" x14ac:dyDescent="0.3">
      <c r="B32" s="50" t="s">
        <v>155</v>
      </c>
      <c r="C32" s="51"/>
      <c r="D32" s="64">
        <v>-4284</v>
      </c>
      <c r="E32" s="65">
        <v>-14618</v>
      </c>
      <c r="F32" s="64">
        <v>-658</v>
      </c>
      <c r="G32" s="65">
        <v>18119</v>
      </c>
    </row>
    <row r="33" spans="2:11" ht="15.75" thickBot="1" x14ac:dyDescent="0.3">
      <c r="B33" s="52" t="s">
        <v>24</v>
      </c>
      <c r="C33" s="53"/>
      <c r="D33" s="66">
        <v>-1564352</v>
      </c>
      <c r="E33" s="67">
        <v>-1102668</v>
      </c>
      <c r="F33" s="66">
        <v>-2909620</v>
      </c>
      <c r="G33" s="67">
        <v>-2501636</v>
      </c>
      <c r="H33" s="75">
        <f>SUM(D20:D32)-D33</f>
        <v>0</v>
      </c>
      <c r="I33" s="75">
        <f t="shared" ref="I33:K33" si="1">SUM(E20:E32)-E33</f>
        <v>0</v>
      </c>
      <c r="J33" s="75">
        <f t="shared" si="1"/>
        <v>0</v>
      </c>
      <c r="K33" s="75">
        <f t="shared" si="1"/>
        <v>0</v>
      </c>
    </row>
    <row r="34" spans="2:11" x14ac:dyDescent="0.25">
      <c r="B34" s="49" t="s">
        <v>156</v>
      </c>
      <c r="C34" s="51"/>
      <c r="D34" s="64">
        <v>434249</v>
      </c>
      <c r="E34" s="65">
        <v>-36053</v>
      </c>
      <c r="F34" s="64">
        <v>773630</v>
      </c>
      <c r="G34" s="65">
        <v>52034</v>
      </c>
      <c r="H34" s="75">
        <f>D17+D33-D34</f>
        <v>0</v>
      </c>
      <c r="I34" s="75">
        <f t="shared" ref="I34:K34" si="2">E17+E33-E34</f>
        <v>0</v>
      </c>
      <c r="J34" s="75">
        <f t="shared" si="2"/>
        <v>0</v>
      </c>
      <c r="K34" s="75">
        <f t="shared" si="2"/>
        <v>0</v>
      </c>
    </row>
    <row r="35" spans="2:11" x14ac:dyDescent="0.25">
      <c r="B35" s="50" t="s">
        <v>2</v>
      </c>
      <c r="C35" s="51"/>
      <c r="D35" s="64"/>
      <c r="E35" s="65"/>
      <c r="F35" s="64"/>
      <c r="G35" s="65"/>
    </row>
    <row r="36" spans="2:11" ht="15.75" thickBot="1" x14ac:dyDescent="0.3">
      <c r="B36" s="54" t="s">
        <v>25</v>
      </c>
      <c r="C36" s="55">
        <v>13</v>
      </c>
      <c r="D36" s="70">
        <v>-75936</v>
      </c>
      <c r="E36" s="71">
        <v>-12757</v>
      </c>
      <c r="F36" s="70">
        <v>-129197</v>
      </c>
      <c r="G36" s="71">
        <v>-31330</v>
      </c>
    </row>
    <row r="37" spans="2:11" x14ac:dyDescent="0.25">
      <c r="B37" s="49" t="s">
        <v>157</v>
      </c>
      <c r="C37" s="112"/>
      <c r="D37" s="113">
        <v>358313</v>
      </c>
      <c r="E37" s="115">
        <v>-48810</v>
      </c>
      <c r="F37" s="113">
        <v>644433</v>
      </c>
      <c r="G37" s="115">
        <v>20704</v>
      </c>
      <c r="H37" s="75">
        <f>SUM(D34:D36)-D37</f>
        <v>0</v>
      </c>
      <c r="I37" s="75">
        <f t="shared" ref="I37:K37" si="3">SUM(E34:E36)-E37</f>
        <v>0</v>
      </c>
      <c r="J37" s="75">
        <f t="shared" si="3"/>
        <v>0</v>
      </c>
      <c r="K37" s="75">
        <f t="shared" si="3"/>
        <v>0</v>
      </c>
    </row>
    <row r="38" spans="2:11" ht="15.75" thickBot="1" x14ac:dyDescent="0.3">
      <c r="B38" s="57" t="s">
        <v>158</v>
      </c>
      <c r="C38" s="101"/>
      <c r="D38" s="114"/>
      <c r="E38" s="116"/>
      <c r="F38" s="114"/>
      <c r="G38" s="116"/>
    </row>
    <row r="39" spans="2:11" ht="15.75" thickTop="1" x14ac:dyDescent="0.25">
      <c r="B39" s="49" t="s">
        <v>2</v>
      </c>
      <c r="C39" s="51"/>
      <c r="D39" s="64"/>
      <c r="E39" s="65"/>
      <c r="F39" s="64"/>
      <c r="G39" s="65"/>
    </row>
    <row r="40" spans="2:11" x14ac:dyDescent="0.25">
      <c r="B40" s="49" t="s">
        <v>26</v>
      </c>
      <c r="C40" s="51"/>
      <c r="D40" s="64"/>
      <c r="E40" s="65"/>
      <c r="F40" s="64"/>
      <c r="G40" s="65"/>
    </row>
    <row r="41" spans="2:11" s="27" customFormat="1" x14ac:dyDescent="0.25">
      <c r="B41" s="50" t="s">
        <v>27</v>
      </c>
      <c r="C41" s="51"/>
      <c r="D41" s="64">
        <v>357156</v>
      </c>
      <c r="E41" s="65">
        <v>17387</v>
      </c>
      <c r="F41" s="64">
        <v>643859</v>
      </c>
      <c r="G41" s="65">
        <v>103654</v>
      </c>
    </row>
    <row r="42" spans="2:11" ht="15.75" thickBot="1" x14ac:dyDescent="0.3">
      <c r="B42" s="54" t="s">
        <v>28</v>
      </c>
      <c r="C42" s="55"/>
      <c r="D42" s="70">
        <v>1157</v>
      </c>
      <c r="E42" s="71">
        <v>-66197</v>
      </c>
      <c r="F42" s="70">
        <v>574</v>
      </c>
      <c r="G42" s="71">
        <v>-82950</v>
      </c>
    </row>
    <row r="43" spans="2:11" ht="15" customHeight="1" thickBot="1" x14ac:dyDescent="0.3">
      <c r="B43" s="58"/>
      <c r="C43" s="59"/>
      <c r="D43" s="72">
        <v>358313</v>
      </c>
      <c r="E43" s="73">
        <v>-48810</v>
      </c>
      <c r="F43" s="72">
        <v>644433</v>
      </c>
      <c r="G43" s="73">
        <v>20704</v>
      </c>
      <c r="H43" s="75">
        <f>SUM(D41:D42)-D43</f>
        <v>0</v>
      </c>
      <c r="I43" s="75">
        <f t="shared" ref="I43:K43" si="4">SUM(E41:E42)-E43</f>
        <v>0</v>
      </c>
      <c r="J43" s="75">
        <f t="shared" si="4"/>
        <v>0</v>
      </c>
      <c r="K43" s="75">
        <f t="shared" si="4"/>
        <v>0</v>
      </c>
    </row>
    <row r="44" spans="2:11" ht="15" customHeight="1" thickTop="1" x14ac:dyDescent="0.25">
      <c r="B44" s="60"/>
      <c r="C44" s="61"/>
      <c r="D44" s="76">
        <f>D37-D43</f>
        <v>0</v>
      </c>
      <c r="E44" s="76">
        <f t="shared" ref="E44:G44" si="5">E37-E43</f>
        <v>0</v>
      </c>
      <c r="F44" s="76">
        <f t="shared" si="5"/>
        <v>0</v>
      </c>
      <c r="G44" s="76">
        <f t="shared" si="5"/>
        <v>0</v>
      </c>
    </row>
    <row r="45" spans="2:11" ht="15" customHeight="1" x14ac:dyDescent="0.25">
      <c r="B45" s="60"/>
      <c r="C45" s="61"/>
      <c r="D45" s="62"/>
      <c r="E45" s="60"/>
      <c r="F45" s="62"/>
      <c r="G45" s="60"/>
    </row>
    <row r="46" spans="2:11" ht="15" customHeight="1" x14ac:dyDescent="0.25">
      <c r="B46" s="60"/>
      <c r="C46" s="61"/>
      <c r="D46" s="62"/>
      <c r="E46" s="60"/>
      <c r="F46" s="62"/>
      <c r="G46" s="60"/>
    </row>
    <row r="47" spans="2:11" ht="15.75" customHeight="1" x14ac:dyDescent="0.25">
      <c r="B47" s="117"/>
      <c r="C47" s="108"/>
      <c r="D47" s="108" t="s">
        <v>3</v>
      </c>
      <c r="E47" s="108"/>
      <c r="F47" s="108" t="s">
        <v>149</v>
      </c>
      <c r="G47" s="108"/>
    </row>
    <row r="48" spans="2:11" ht="15.75" thickBot="1" x14ac:dyDescent="0.3">
      <c r="B48" s="117"/>
      <c r="C48" s="108"/>
      <c r="D48" s="109" t="s">
        <v>148</v>
      </c>
      <c r="E48" s="109"/>
      <c r="F48" s="109" t="s">
        <v>148</v>
      </c>
      <c r="G48" s="109"/>
    </row>
    <row r="49" spans="2:11" x14ac:dyDescent="0.25">
      <c r="B49" s="110" t="s">
        <v>4</v>
      </c>
      <c r="C49" s="108" t="s">
        <v>5</v>
      </c>
      <c r="D49" s="45" t="s">
        <v>119</v>
      </c>
      <c r="E49" s="47" t="s">
        <v>6</v>
      </c>
      <c r="F49" s="45" t="s">
        <v>119</v>
      </c>
      <c r="G49" s="47" t="s">
        <v>6</v>
      </c>
    </row>
    <row r="50" spans="2:11" ht="15.75" thickBot="1" x14ac:dyDescent="0.3">
      <c r="B50" s="111"/>
      <c r="C50" s="109"/>
      <c r="D50" s="46" t="s">
        <v>7</v>
      </c>
      <c r="E50" s="48" t="s">
        <v>159</v>
      </c>
      <c r="F50" s="46" t="s">
        <v>7</v>
      </c>
      <c r="G50" s="48" t="s">
        <v>7</v>
      </c>
    </row>
    <row r="51" spans="2:11" x14ac:dyDescent="0.25">
      <c r="B51" s="49" t="s">
        <v>2</v>
      </c>
      <c r="C51" s="44"/>
      <c r="D51" s="49"/>
      <c r="E51" s="50"/>
      <c r="F51" s="50"/>
      <c r="G51" s="50"/>
    </row>
    <row r="52" spans="2:11" x14ac:dyDescent="0.25">
      <c r="B52" s="49" t="s">
        <v>29</v>
      </c>
      <c r="C52" s="44"/>
      <c r="D52" s="49"/>
      <c r="E52" s="50"/>
      <c r="F52" s="50"/>
      <c r="G52" s="50"/>
    </row>
    <row r="53" spans="2:11" ht="33.75" x14ac:dyDescent="0.25">
      <c r="B53" s="43" t="s">
        <v>30</v>
      </c>
      <c r="C53" s="51"/>
      <c r="D53" s="64"/>
      <c r="E53" s="65"/>
      <c r="F53" s="64"/>
      <c r="G53" s="65"/>
    </row>
    <row r="54" spans="2:11" x14ac:dyDescent="0.25">
      <c r="B54" s="50" t="s">
        <v>31</v>
      </c>
      <c r="C54" s="51"/>
      <c r="D54" s="64">
        <v>655</v>
      </c>
      <c r="E54" s="65">
        <v>2432</v>
      </c>
      <c r="F54" s="64">
        <v>-583</v>
      </c>
      <c r="G54" s="65">
        <v>2432</v>
      </c>
    </row>
    <row r="55" spans="2:11" ht="22.5" x14ac:dyDescent="0.25">
      <c r="B55" s="50" t="s">
        <v>133</v>
      </c>
      <c r="C55" s="51"/>
      <c r="D55" s="64">
        <v>35368</v>
      </c>
      <c r="E55" s="65">
        <v>-483318</v>
      </c>
      <c r="F55" s="64">
        <v>80777</v>
      </c>
      <c r="G55" s="65">
        <v>220318</v>
      </c>
    </row>
    <row r="56" spans="2:11" ht="15.75" thickBot="1" x14ac:dyDescent="0.3">
      <c r="B56" s="50" t="s">
        <v>32</v>
      </c>
      <c r="C56" s="51"/>
      <c r="D56" s="64">
        <v>-3101</v>
      </c>
      <c r="E56" s="65">
        <v>42145</v>
      </c>
      <c r="F56" s="64">
        <v>-7221</v>
      </c>
      <c r="G56" s="65">
        <v>-19881</v>
      </c>
    </row>
    <row r="57" spans="2:11" ht="34.5" thickBot="1" x14ac:dyDescent="0.3">
      <c r="B57" s="52" t="s">
        <v>160</v>
      </c>
      <c r="C57" s="63"/>
      <c r="D57" s="66">
        <v>32922</v>
      </c>
      <c r="E57" s="67">
        <v>-438741</v>
      </c>
      <c r="F57" s="66">
        <v>72973</v>
      </c>
      <c r="G57" s="67">
        <v>202869</v>
      </c>
      <c r="H57" s="75">
        <f>SUM(D54:D56)-D57</f>
        <v>0</v>
      </c>
      <c r="I57" s="75">
        <f t="shared" ref="I57:K57" si="6">SUM(E54:E56)-E57</f>
        <v>0</v>
      </c>
      <c r="J57" s="75">
        <f t="shared" si="6"/>
        <v>0</v>
      </c>
      <c r="K57" s="75">
        <f t="shared" si="6"/>
        <v>0</v>
      </c>
    </row>
    <row r="58" spans="2:11" x14ac:dyDescent="0.25">
      <c r="B58" s="43" t="s">
        <v>2</v>
      </c>
      <c r="C58" s="51"/>
      <c r="D58" s="64"/>
      <c r="E58" s="68"/>
      <c r="F58" s="69"/>
      <c r="G58" s="68"/>
    </row>
    <row r="59" spans="2:11" ht="33.75" x14ac:dyDescent="0.25">
      <c r="B59" s="43" t="s">
        <v>161</v>
      </c>
      <c r="C59" s="51"/>
      <c r="D59" s="64"/>
      <c r="E59" s="65"/>
      <c r="F59" s="64"/>
      <c r="G59" s="65"/>
    </row>
    <row r="60" spans="2:11" ht="23.25" thickBot="1" x14ac:dyDescent="0.3">
      <c r="B60" s="50" t="s">
        <v>162</v>
      </c>
      <c r="C60" s="51"/>
      <c r="D60" s="64">
        <v>84</v>
      </c>
      <c r="E60" s="65">
        <v>-1132</v>
      </c>
      <c r="F60" s="64">
        <v>137</v>
      </c>
      <c r="G60" s="65">
        <v>-1132</v>
      </c>
    </row>
    <row r="61" spans="2:11" ht="34.5" thickBot="1" x14ac:dyDescent="0.3">
      <c r="B61" s="52" t="s">
        <v>163</v>
      </c>
      <c r="C61" s="63"/>
      <c r="D61" s="66">
        <v>84</v>
      </c>
      <c r="E61" s="67">
        <v>-1132</v>
      </c>
      <c r="F61" s="66">
        <v>137</v>
      </c>
      <c r="G61" s="67">
        <v>-1132</v>
      </c>
      <c r="H61" s="75">
        <f>D60-D61</f>
        <v>0</v>
      </c>
      <c r="I61" s="75">
        <f t="shared" ref="I61:K61" si="7">E60-E61</f>
        <v>0</v>
      </c>
      <c r="J61" s="75">
        <f t="shared" si="7"/>
        <v>0</v>
      </c>
      <c r="K61" s="75">
        <f t="shared" si="7"/>
        <v>0</v>
      </c>
    </row>
    <row r="62" spans="2:11" ht="15.75" thickBot="1" x14ac:dyDescent="0.3">
      <c r="B62" s="56" t="s">
        <v>164</v>
      </c>
      <c r="C62" s="55"/>
      <c r="D62" s="70">
        <v>33006</v>
      </c>
      <c r="E62" s="71">
        <v>-439873</v>
      </c>
      <c r="F62" s="70">
        <v>73110</v>
      </c>
      <c r="G62" s="71">
        <v>201737</v>
      </c>
      <c r="H62" s="75">
        <f>D61+D57-D62</f>
        <v>0</v>
      </c>
      <c r="I62" s="75">
        <f t="shared" ref="I62:K62" si="8">E61+E57-E62</f>
        <v>0</v>
      </c>
      <c r="J62" s="75">
        <f t="shared" si="8"/>
        <v>0</v>
      </c>
      <c r="K62" s="75">
        <f t="shared" si="8"/>
        <v>0</v>
      </c>
    </row>
    <row r="63" spans="2:11" x14ac:dyDescent="0.25">
      <c r="B63" s="49" t="s">
        <v>165</v>
      </c>
      <c r="C63" s="112"/>
      <c r="D63" s="113">
        <v>391319</v>
      </c>
      <c r="E63" s="115">
        <v>-488683</v>
      </c>
      <c r="F63" s="113">
        <v>717543</v>
      </c>
      <c r="G63" s="115">
        <v>222441</v>
      </c>
    </row>
    <row r="64" spans="2:11" ht="15.75" thickBot="1" x14ac:dyDescent="0.3">
      <c r="B64" s="57" t="s">
        <v>166</v>
      </c>
      <c r="C64" s="101"/>
      <c r="D64" s="114"/>
      <c r="E64" s="116"/>
      <c r="F64" s="114"/>
      <c r="G64" s="116"/>
      <c r="H64" s="75">
        <f>D62+D43-D63</f>
        <v>0</v>
      </c>
      <c r="I64" s="75">
        <f t="shared" ref="I64:K64" si="9">E62+E43-E63</f>
        <v>0</v>
      </c>
      <c r="J64" s="75">
        <f t="shared" si="9"/>
        <v>0</v>
      </c>
      <c r="K64" s="75">
        <f t="shared" si="9"/>
        <v>0</v>
      </c>
    </row>
    <row r="65" spans="2:11" ht="15.75" thickTop="1" x14ac:dyDescent="0.25">
      <c r="B65" s="50" t="s">
        <v>2</v>
      </c>
      <c r="C65" s="51"/>
      <c r="D65" s="64"/>
      <c r="E65" s="68"/>
      <c r="F65" s="69"/>
      <c r="G65" s="68"/>
    </row>
    <row r="66" spans="2:11" ht="22.5" x14ac:dyDescent="0.25">
      <c r="B66" s="49" t="s">
        <v>33</v>
      </c>
      <c r="C66" s="51"/>
      <c r="D66" s="64"/>
      <c r="E66" s="68"/>
      <c r="F66" s="69"/>
      <c r="G66" s="68"/>
    </row>
    <row r="67" spans="2:11" x14ac:dyDescent="0.25">
      <c r="B67" s="50" t="s">
        <v>27</v>
      </c>
      <c r="C67" s="51"/>
      <c r="D67" s="64">
        <v>389978</v>
      </c>
      <c r="E67" s="65">
        <v>-422624</v>
      </c>
      <c r="F67" s="64">
        <v>716797</v>
      </c>
      <c r="G67" s="65">
        <v>305273</v>
      </c>
    </row>
    <row r="68" spans="2:11" ht="15.75" thickBot="1" x14ac:dyDescent="0.3">
      <c r="B68" s="54" t="s">
        <v>28</v>
      </c>
      <c r="C68" s="55"/>
      <c r="D68" s="70">
        <v>1341</v>
      </c>
      <c r="E68" s="71">
        <v>-66059</v>
      </c>
      <c r="F68" s="70">
        <v>746</v>
      </c>
      <c r="G68" s="71">
        <v>-82832</v>
      </c>
    </row>
    <row r="69" spans="2:11" ht="15.75" thickBot="1" x14ac:dyDescent="0.3">
      <c r="B69" s="58"/>
      <c r="C69" s="59"/>
      <c r="D69" s="72">
        <v>391319</v>
      </c>
      <c r="E69" s="73">
        <v>-488683</v>
      </c>
      <c r="F69" s="72">
        <v>717543</v>
      </c>
      <c r="G69" s="73">
        <v>222441</v>
      </c>
      <c r="H69" s="75">
        <f>SUM(D67:D68)-D69</f>
        <v>0</v>
      </c>
      <c r="I69" s="75">
        <f t="shared" ref="I69:K69" si="10">SUM(E67:E68)-E69</f>
        <v>0</v>
      </c>
      <c r="J69" s="75">
        <f t="shared" si="10"/>
        <v>0</v>
      </c>
      <c r="K69" s="75">
        <f t="shared" si="10"/>
        <v>0</v>
      </c>
    </row>
    <row r="70" spans="2:11" ht="16.5" thickTop="1" thickBot="1" x14ac:dyDescent="0.3">
      <c r="B70" s="58"/>
      <c r="C70" s="59"/>
      <c r="D70" s="57"/>
      <c r="E70" s="58"/>
      <c r="F70" s="57"/>
      <c r="G70" s="58"/>
    </row>
    <row r="71" spans="2:11" ht="15.75" thickTop="1" x14ac:dyDescent="0.25">
      <c r="B71" s="49" t="s">
        <v>167</v>
      </c>
      <c r="C71" s="99"/>
      <c r="D71" s="102">
        <v>0.59</v>
      </c>
      <c r="E71" s="105">
        <v>-0.08</v>
      </c>
      <c r="F71" s="103">
        <v>1.06</v>
      </c>
      <c r="G71" s="106">
        <v>0.03</v>
      </c>
    </row>
    <row r="72" spans="2:11" s="28" customFormat="1" x14ac:dyDescent="0.25">
      <c r="B72" s="50" t="s">
        <v>125</v>
      </c>
      <c r="C72" s="100"/>
      <c r="D72" s="103"/>
      <c r="E72" s="106"/>
      <c r="F72" s="103"/>
      <c r="G72" s="106"/>
    </row>
    <row r="73" spans="2:11" ht="15.75" thickBot="1" x14ac:dyDescent="0.3">
      <c r="B73" s="58" t="s">
        <v>34</v>
      </c>
      <c r="C73" s="101"/>
      <c r="D73" s="104"/>
      <c r="E73" s="107"/>
      <c r="F73" s="104"/>
      <c r="G73" s="107"/>
    </row>
    <row r="74" spans="2:11" ht="15.75" thickTop="1" x14ac:dyDescent="0.25"/>
    <row r="76" spans="2:11" x14ac:dyDescent="0.25">
      <c r="D76" s="29">
        <f t="shared" ref="D76:F76" si="11">D69-D63</f>
        <v>0</v>
      </c>
      <c r="E76" s="29">
        <f t="shared" si="11"/>
        <v>0</v>
      </c>
      <c r="F76" s="29">
        <f t="shared" si="11"/>
        <v>0</v>
      </c>
      <c r="G76" s="29">
        <f>G69-G63</f>
        <v>0</v>
      </c>
    </row>
  </sheetData>
  <mergeCells count="31">
    <mergeCell ref="B8:B9"/>
    <mergeCell ref="C8:C9"/>
    <mergeCell ref="B6:B7"/>
    <mergeCell ref="C6:C7"/>
    <mergeCell ref="D6:E6"/>
    <mergeCell ref="F6:G6"/>
    <mergeCell ref="F7:G7"/>
    <mergeCell ref="C37:C38"/>
    <mergeCell ref="D37:D38"/>
    <mergeCell ref="E37:E38"/>
    <mergeCell ref="F37:F38"/>
    <mergeCell ref="G37:G38"/>
    <mergeCell ref="D7:E7"/>
    <mergeCell ref="F47:G47"/>
    <mergeCell ref="F48:G48"/>
    <mergeCell ref="B49:B50"/>
    <mergeCell ref="C49:C50"/>
    <mergeCell ref="C63:C64"/>
    <mergeCell ref="D63:D64"/>
    <mergeCell ref="E63:E64"/>
    <mergeCell ref="F63:F64"/>
    <mergeCell ref="G63:G64"/>
    <mergeCell ref="B47:B48"/>
    <mergeCell ref="C47:C48"/>
    <mergeCell ref="D47:E47"/>
    <mergeCell ref="D48:E48"/>
    <mergeCell ref="C71:C73"/>
    <mergeCell ref="D71:D73"/>
    <mergeCell ref="E71:E73"/>
    <mergeCell ref="F71:F73"/>
    <mergeCell ref="G71:G73"/>
  </mergeCells>
  <pageMargins left="0.7" right="0.7" top="0.75" bottom="0.75" header="0.3" footer="0.3"/>
  <customProperties>
    <customPr name="EpmWorksheetKeyString_GUID" r:id="rId1"/>
    <customPr name="FPMExcelClientCellBasedFunctionStatu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G78"/>
  <sheetViews>
    <sheetView topLeftCell="A43" zoomScale="80" zoomScaleNormal="80" workbookViewId="0">
      <selection activeCell="I29" sqref="I29"/>
    </sheetView>
  </sheetViews>
  <sheetFormatPr defaultRowHeight="15" x14ac:dyDescent="0.25"/>
  <cols>
    <col min="2" max="2" width="51.28515625" customWidth="1"/>
    <col min="4" max="4" width="19.28515625" customWidth="1"/>
    <col min="5" max="5" width="21" customWidth="1"/>
    <col min="6" max="6" width="11.28515625" style="29" bestFit="1" customWidth="1"/>
    <col min="7" max="7" width="9.140625" style="29"/>
  </cols>
  <sheetData>
    <row r="2" spans="2:5" ht="15.75" x14ac:dyDescent="0.25">
      <c r="B2" s="1" t="s">
        <v>95</v>
      </c>
    </row>
    <row r="5" spans="2:5" x14ac:dyDescent="0.25">
      <c r="B5" s="123"/>
      <c r="C5" s="124"/>
      <c r="D5" s="97" t="s">
        <v>149</v>
      </c>
      <c r="E5" s="97"/>
    </row>
    <row r="6" spans="2:5" ht="15.75" customHeight="1" thickBot="1" x14ac:dyDescent="0.3">
      <c r="B6" s="123"/>
      <c r="C6" s="124"/>
      <c r="D6" s="98" t="s">
        <v>148</v>
      </c>
      <c r="E6" s="98"/>
    </row>
    <row r="7" spans="2:5" x14ac:dyDescent="0.25">
      <c r="B7" s="95" t="s">
        <v>4</v>
      </c>
      <c r="C7" s="97" t="s">
        <v>5</v>
      </c>
      <c r="D7" s="25" t="s">
        <v>126</v>
      </c>
      <c r="E7" s="26" t="s">
        <v>83</v>
      </c>
    </row>
    <row r="8" spans="2:5" ht="15.75" thickBot="1" x14ac:dyDescent="0.3">
      <c r="B8" s="96"/>
      <c r="C8" s="98"/>
      <c r="D8" s="6" t="s">
        <v>7</v>
      </c>
      <c r="E8" s="2" t="s">
        <v>159</v>
      </c>
    </row>
    <row r="9" spans="2:5" x14ac:dyDescent="0.25">
      <c r="B9" s="20" t="s">
        <v>2</v>
      </c>
      <c r="C9" s="21"/>
      <c r="D9" s="24"/>
      <c r="E9" s="16"/>
    </row>
    <row r="10" spans="2:5" x14ac:dyDescent="0.25">
      <c r="B10" s="24" t="s">
        <v>84</v>
      </c>
      <c r="C10" s="18"/>
      <c r="D10" s="34"/>
      <c r="E10" s="33"/>
    </row>
    <row r="11" spans="2:5" x14ac:dyDescent="0.25">
      <c r="B11" s="24" t="s">
        <v>132</v>
      </c>
      <c r="C11" s="22"/>
      <c r="D11" s="34">
        <v>773630</v>
      </c>
      <c r="E11" s="33">
        <v>52034</v>
      </c>
    </row>
    <row r="12" spans="2:5" x14ac:dyDescent="0.25">
      <c r="B12" s="24" t="s">
        <v>2</v>
      </c>
      <c r="C12" s="22"/>
      <c r="D12" s="34"/>
      <c r="E12" s="33"/>
    </row>
    <row r="13" spans="2:5" x14ac:dyDescent="0.25">
      <c r="B13" s="24" t="s">
        <v>85</v>
      </c>
      <c r="C13" s="22"/>
      <c r="D13" s="34"/>
      <c r="E13" s="33"/>
    </row>
    <row r="14" spans="2:5" x14ac:dyDescent="0.25">
      <c r="B14" s="16" t="s">
        <v>18</v>
      </c>
      <c r="C14" s="22"/>
      <c r="D14" s="34">
        <v>197394</v>
      </c>
      <c r="E14" s="33">
        <v>180219</v>
      </c>
    </row>
    <row r="15" spans="2:5" ht="36" x14ac:dyDescent="0.25">
      <c r="B15" s="16" t="s">
        <v>153</v>
      </c>
      <c r="C15" s="22">
        <v>11</v>
      </c>
      <c r="D15" s="34">
        <v>3774</v>
      </c>
      <c r="E15" s="33">
        <v>225402</v>
      </c>
    </row>
    <row r="16" spans="2:5" x14ac:dyDescent="0.25">
      <c r="B16" s="16" t="s">
        <v>131</v>
      </c>
      <c r="C16" s="22"/>
      <c r="D16" s="34">
        <v>19800</v>
      </c>
      <c r="E16" s="33">
        <v>0</v>
      </c>
    </row>
    <row r="17" spans="2:7" ht="24" x14ac:dyDescent="0.25">
      <c r="B17" s="16" t="s">
        <v>127</v>
      </c>
      <c r="C17" s="22">
        <v>11</v>
      </c>
      <c r="D17" s="34">
        <v>0</v>
      </c>
      <c r="E17" s="33">
        <v>38000</v>
      </c>
    </row>
    <row r="18" spans="2:7" ht="24" x14ac:dyDescent="0.25">
      <c r="B18" s="16" t="s">
        <v>128</v>
      </c>
      <c r="C18" s="22"/>
      <c r="D18" s="34">
        <v>7879</v>
      </c>
      <c r="E18" s="33">
        <v>-21295</v>
      </c>
    </row>
    <row r="19" spans="2:7" x14ac:dyDescent="0.25">
      <c r="B19" s="23" t="s">
        <v>11</v>
      </c>
      <c r="C19" s="22">
        <v>12</v>
      </c>
      <c r="D19" s="34">
        <v>-46087</v>
      </c>
      <c r="E19" s="33">
        <v>-63531</v>
      </c>
    </row>
    <row r="20" spans="2:7" x14ac:dyDescent="0.25">
      <c r="B20" s="16" t="s">
        <v>22</v>
      </c>
      <c r="C20" s="22">
        <v>12</v>
      </c>
      <c r="D20" s="34">
        <v>137189</v>
      </c>
      <c r="E20" s="33">
        <v>135194</v>
      </c>
    </row>
    <row r="21" spans="2:7" x14ac:dyDescent="0.25">
      <c r="B21" s="16" t="s">
        <v>154</v>
      </c>
      <c r="C21" s="22"/>
      <c r="D21" s="34">
        <v>1351</v>
      </c>
      <c r="E21" s="33" t="s">
        <v>12</v>
      </c>
    </row>
    <row r="22" spans="2:7" x14ac:dyDescent="0.25">
      <c r="B22" s="16" t="s">
        <v>151</v>
      </c>
      <c r="C22" s="22"/>
      <c r="D22" s="34">
        <v>-2674</v>
      </c>
      <c r="E22" s="33" t="s">
        <v>12</v>
      </c>
    </row>
    <row r="23" spans="2:7" ht="24" x14ac:dyDescent="0.25">
      <c r="B23" s="23" t="s">
        <v>10</v>
      </c>
      <c r="C23" s="22">
        <v>5</v>
      </c>
      <c r="D23" s="34">
        <v>-481224</v>
      </c>
      <c r="E23" s="33">
        <v>-224280</v>
      </c>
    </row>
    <row r="24" spans="2:7" x14ac:dyDescent="0.25">
      <c r="B24" s="23" t="s">
        <v>87</v>
      </c>
      <c r="C24" s="22"/>
      <c r="D24" s="34">
        <v>-6270</v>
      </c>
      <c r="E24" s="33">
        <v>4775</v>
      </c>
    </row>
    <row r="25" spans="2:7" x14ac:dyDescent="0.25">
      <c r="B25" s="16" t="s">
        <v>86</v>
      </c>
      <c r="C25" s="22"/>
      <c r="D25" s="34">
        <v>1987</v>
      </c>
      <c r="E25" s="33">
        <v>-5012</v>
      </c>
    </row>
    <row r="26" spans="2:7" ht="24" x14ac:dyDescent="0.25">
      <c r="B26" s="16" t="s">
        <v>168</v>
      </c>
      <c r="C26" s="77"/>
      <c r="D26" s="34">
        <v>3377</v>
      </c>
      <c r="E26" s="33">
        <v>-2365</v>
      </c>
    </row>
    <row r="27" spans="2:7" ht="48" x14ac:dyDescent="0.25">
      <c r="B27" s="23" t="s">
        <v>169</v>
      </c>
      <c r="C27" s="22"/>
      <c r="D27" s="34">
        <v>-5222</v>
      </c>
      <c r="E27" s="33">
        <v>1595</v>
      </c>
    </row>
    <row r="28" spans="2:7" ht="15.75" thickBot="1" x14ac:dyDescent="0.3">
      <c r="B28" s="9" t="s">
        <v>88</v>
      </c>
      <c r="C28" s="31"/>
      <c r="D28" s="37">
        <v>6039</v>
      </c>
      <c r="E28" s="38">
        <v>11489</v>
      </c>
    </row>
    <row r="29" spans="2:7" ht="24" x14ac:dyDescent="0.25">
      <c r="B29" s="24" t="s">
        <v>89</v>
      </c>
      <c r="C29" s="18"/>
      <c r="D29" s="34">
        <v>610943</v>
      </c>
      <c r="E29" s="33">
        <v>332225</v>
      </c>
      <c r="F29" s="29">
        <f>SUM(D11:D28)-D29</f>
        <v>0</v>
      </c>
      <c r="G29" s="29">
        <f>SUM(E11:E28)-E29</f>
        <v>0</v>
      </c>
    </row>
    <row r="30" spans="2:7" x14ac:dyDescent="0.25">
      <c r="B30" s="23" t="s">
        <v>90</v>
      </c>
      <c r="C30" s="18"/>
      <c r="D30" s="34">
        <v>60957</v>
      </c>
      <c r="E30" s="33">
        <v>17548</v>
      </c>
    </row>
    <row r="31" spans="2:7" x14ac:dyDescent="0.25">
      <c r="B31" s="23" t="s">
        <v>91</v>
      </c>
      <c r="C31" s="18"/>
      <c r="D31" s="34">
        <v>-29602</v>
      </c>
      <c r="E31" s="33">
        <v>96315</v>
      </c>
    </row>
    <row r="32" spans="2:7" ht="24" x14ac:dyDescent="0.25">
      <c r="B32" s="23" t="s">
        <v>92</v>
      </c>
      <c r="C32" s="18"/>
      <c r="D32" s="34">
        <v>-135047</v>
      </c>
      <c r="E32" s="33">
        <v>177023</v>
      </c>
    </row>
    <row r="33" spans="2:7" ht="24" x14ac:dyDescent="0.25">
      <c r="B33" s="23" t="s">
        <v>93</v>
      </c>
      <c r="C33" s="18"/>
      <c r="D33" s="34">
        <v>-29396</v>
      </c>
      <c r="E33" s="33">
        <v>-301725</v>
      </c>
    </row>
    <row r="34" spans="2:7" ht="15.75" thickBot="1" x14ac:dyDescent="0.3">
      <c r="B34" s="9" t="s">
        <v>94</v>
      </c>
      <c r="C34" s="19"/>
      <c r="D34" s="37">
        <v>-5080</v>
      </c>
      <c r="E34" s="38">
        <v>-25034</v>
      </c>
    </row>
    <row r="35" spans="2:7" ht="24" x14ac:dyDescent="0.25">
      <c r="B35" s="24" t="s">
        <v>129</v>
      </c>
      <c r="C35" s="78"/>
      <c r="D35" s="34">
        <v>472775</v>
      </c>
      <c r="E35" s="33">
        <v>296352</v>
      </c>
      <c r="F35" s="29">
        <f>SUM(D29:D34)-D35</f>
        <v>0</v>
      </c>
      <c r="G35" s="29">
        <f>SUM(E29:E34)-E35</f>
        <v>0</v>
      </c>
    </row>
    <row r="36" spans="2:7" x14ac:dyDescent="0.25">
      <c r="B36" s="16" t="s">
        <v>170</v>
      </c>
      <c r="C36" s="89">
        <v>16</v>
      </c>
      <c r="D36" s="118">
        <v>121620</v>
      </c>
      <c r="E36" s="119">
        <v>16140</v>
      </c>
    </row>
    <row r="37" spans="2:7" x14ac:dyDescent="0.25">
      <c r="B37" s="16" t="s">
        <v>171</v>
      </c>
      <c r="C37" s="89"/>
      <c r="D37" s="118"/>
      <c r="E37" s="119"/>
    </row>
    <row r="38" spans="2:7" x14ac:dyDescent="0.25">
      <c r="B38" s="16" t="s">
        <v>96</v>
      </c>
      <c r="C38" s="22"/>
      <c r="D38" s="34">
        <v>-31202</v>
      </c>
      <c r="E38" s="33">
        <v>-46108</v>
      </c>
    </row>
    <row r="39" spans="2:7" x14ac:dyDescent="0.25">
      <c r="B39" s="16" t="s">
        <v>172</v>
      </c>
      <c r="C39" s="22"/>
      <c r="D39" s="34">
        <v>18837</v>
      </c>
      <c r="E39" s="33">
        <v>51594</v>
      </c>
    </row>
    <row r="40" spans="2:7" ht="15.75" thickBot="1" x14ac:dyDescent="0.3">
      <c r="B40" s="17" t="s">
        <v>97</v>
      </c>
      <c r="C40" s="31"/>
      <c r="D40" s="37">
        <v>-138286</v>
      </c>
      <c r="E40" s="38">
        <v>-120192</v>
      </c>
    </row>
    <row r="41" spans="2:7" ht="24.75" thickBot="1" x14ac:dyDescent="0.3">
      <c r="B41" s="15" t="s">
        <v>130</v>
      </c>
      <c r="C41" s="31"/>
      <c r="D41" s="37">
        <v>443744</v>
      </c>
      <c r="E41" s="38">
        <v>197786</v>
      </c>
      <c r="F41" s="29">
        <f>SUM(D35:D40)-D41</f>
        <v>0</v>
      </c>
      <c r="G41" s="29">
        <f>SUM(E35:E40)-E41</f>
        <v>0</v>
      </c>
    </row>
    <row r="43" spans="2:7" x14ac:dyDescent="0.25">
      <c r="B43" s="123"/>
      <c r="C43" s="97"/>
      <c r="D43" s="97" t="s">
        <v>149</v>
      </c>
      <c r="E43" s="97"/>
    </row>
    <row r="44" spans="2:7" ht="15.75" customHeight="1" thickBot="1" x14ac:dyDescent="0.3">
      <c r="B44" s="123"/>
      <c r="C44" s="97"/>
      <c r="D44" s="98" t="s">
        <v>148</v>
      </c>
      <c r="E44" s="98"/>
    </row>
    <row r="45" spans="2:7" x14ac:dyDescent="0.25">
      <c r="B45" s="95" t="s">
        <v>4</v>
      </c>
      <c r="C45" s="97" t="s">
        <v>5</v>
      </c>
      <c r="D45" s="25" t="s">
        <v>126</v>
      </c>
      <c r="E45" s="26" t="s">
        <v>83</v>
      </c>
    </row>
    <row r="46" spans="2:7" ht="15.75" thickBot="1" x14ac:dyDescent="0.3">
      <c r="B46" s="96"/>
      <c r="C46" s="98"/>
      <c r="D46" s="6" t="s">
        <v>7</v>
      </c>
      <c r="E46" s="2" t="s">
        <v>7</v>
      </c>
    </row>
    <row r="47" spans="2:7" x14ac:dyDescent="0.25">
      <c r="B47" s="24" t="s">
        <v>2</v>
      </c>
      <c r="C47" s="22"/>
      <c r="D47" s="24"/>
      <c r="E47" s="16"/>
    </row>
    <row r="48" spans="2:7" x14ac:dyDescent="0.25">
      <c r="B48" s="24" t="s">
        <v>98</v>
      </c>
      <c r="C48" s="22"/>
      <c r="D48" s="24"/>
      <c r="E48" s="16"/>
    </row>
    <row r="49" spans="2:7" x14ac:dyDescent="0.25">
      <c r="B49" s="16" t="s">
        <v>134</v>
      </c>
      <c r="C49" s="18"/>
      <c r="D49" s="34">
        <v>37768</v>
      </c>
      <c r="E49" s="33">
        <v>16989</v>
      </c>
    </row>
    <row r="50" spans="2:7" ht="24" x14ac:dyDescent="0.25">
      <c r="B50" s="23" t="s">
        <v>135</v>
      </c>
      <c r="C50" s="18"/>
      <c r="D50" s="34">
        <v>-153077</v>
      </c>
      <c r="E50" s="33">
        <v>-226925</v>
      </c>
    </row>
    <row r="51" spans="2:7" ht="36" x14ac:dyDescent="0.25">
      <c r="B51" s="23" t="s">
        <v>173</v>
      </c>
      <c r="C51" s="18"/>
      <c r="D51" s="34">
        <v>68759</v>
      </c>
      <c r="E51" s="33">
        <v>6151</v>
      </c>
    </row>
    <row r="52" spans="2:7" ht="24" x14ac:dyDescent="0.25">
      <c r="B52" s="16" t="s">
        <v>136</v>
      </c>
      <c r="C52" s="18"/>
      <c r="D52" s="34">
        <v>-1926</v>
      </c>
      <c r="E52" s="33">
        <v>-5789</v>
      </c>
    </row>
    <row r="53" spans="2:7" ht="24" x14ac:dyDescent="0.25">
      <c r="B53" s="23" t="s">
        <v>174</v>
      </c>
      <c r="C53" s="18"/>
      <c r="D53" s="34">
        <v>728</v>
      </c>
      <c r="E53" s="33">
        <v>8699</v>
      </c>
    </row>
    <row r="54" spans="2:7" x14ac:dyDescent="0.25">
      <c r="B54" s="23" t="s">
        <v>99</v>
      </c>
      <c r="C54" s="18"/>
      <c r="D54" s="34">
        <v>-24268</v>
      </c>
      <c r="E54" s="33">
        <v>-27036</v>
      </c>
    </row>
    <row r="55" spans="2:7" x14ac:dyDescent="0.25">
      <c r="B55" s="16" t="s">
        <v>175</v>
      </c>
      <c r="C55" s="22">
        <v>17</v>
      </c>
      <c r="D55" s="34">
        <v>-32799</v>
      </c>
      <c r="E55" s="33">
        <v>0</v>
      </c>
    </row>
    <row r="56" spans="2:7" x14ac:dyDescent="0.25">
      <c r="B56" s="16" t="s">
        <v>176</v>
      </c>
      <c r="C56" s="18"/>
      <c r="D56" s="34">
        <v>12282</v>
      </c>
      <c r="E56" s="33">
        <v>12314</v>
      </c>
    </row>
    <row r="57" spans="2:7" ht="24" x14ac:dyDescent="0.25">
      <c r="B57" s="16" t="s">
        <v>137</v>
      </c>
      <c r="C57" s="18"/>
      <c r="D57" s="34">
        <v>0</v>
      </c>
      <c r="E57" s="33">
        <v>4844</v>
      </c>
    </row>
    <row r="58" spans="2:7" ht="15.75" thickBot="1" x14ac:dyDescent="0.3">
      <c r="B58" s="16" t="s">
        <v>177</v>
      </c>
      <c r="C58" s="18"/>
      <c r="D58" s="34">
        <v>73</v>
      </c>
      <c r="E58" s="33">
        <v>-820</v>
      </c>
    </row>
    <row r="59" spans="2:7" ht="24.75" thickBot="1" x14ac:dyDescent="0.3">
      <c r="B59" s="79" t="s">
        <v>100</v>
      </c>
      <c r="C59" s="4"/>
      <c r="D59" s="35">
        <v>-92460</v>
      </c>
      <c r="E59" s="36">
        <v>-211573</v>
      </c>
      <c r="F59" s="29">
        <f>SUM(D49:D58)-D59</f>
        <v>0</v>
      </c>
      <c r="G59" s="29">
        <f>SUM(E49:E58)-E59</f>
        <v>0</v>
      </c>
    </row>
    <row r="60" spans="2:7" x14ac:dyDescent="0.25">
      <c r="B60" s="24" t="s">
        <v>2</v>
      </c>
      <c r="C60" s="18"/>
      <c r="D60" s="34"/>
      <c r="E60" s="33"/>
    </row>
    <row r="61" spans="2:7" x14ac:dyDescent="0.25">
      <c r="B61" s="24" t="s">
        <v>101</v>
      </c>
      <c r="C61" s="18"/>
      <c r="D61" s="34"/>
      <c r="E61" s="33"/>
    </row>
    <row r="62" spans="2:7" x14ac:dyDescent="0.25">
      <c r="B62" s="16" t="s">
        <v>102</v>
      </c>
      <c r="C62" s="22">
        <v>19</v>
      </c>
      <c r="D62" s="34">
        <v>165933</v>
      </c>
      <c r="E62" s="33">
        <v>124850</v>
      </c>
    </row>
    <row r="63" spans="2:7" x14ac:dyDescent="0.25">
      <c r="B63" s="16" t="s">
        <v>103</v>
      </c>
      <c r="C63" s="22">
        <v>19</v>
      </c>
      <c r="D63" s="34">
        <v>-167820</v>
      </c>
      <c r="E63" s="33">
        <v>-181198</v>
      </c>
    </row>
    <row r="64" spans="2:7" x14ac:dyDescent="0.25">
      <c r="B64" s="16" t="s">
        <v>178</v>
      </c>
      <c r="C64" s="22"/>
      <c r="D64" s="34">
        <v>-45212</v>
      </c>
      <c r="E64" s="33">
        <v>-73911</v>
      </c>
    </row>
    <row r="65" spans="2:7" ht="24" x14ac:dyDescent="0.25">
      <c r="B65" s="16" t="s">
        <v>179</v>
      </c>
      <c r="C65" s="22"/>
      <c r="D65" s="34">
        <v>-5078</v>
      </c>
      <c r="E65" s="33">
        <v>-4538</v>
      </c>
    </row>
    <row r="66" spans="2:7" x14ac:dyDescent="0.25">
      <c r="B66" s="16" t="s">
        <v>104</v>
      </c>
      <c r="C66" s="18"/>
      <c r="D66" s="34">
        <v>-600</v>
      </c>
      <c r="E66" s="33">
        <v>-906</v>
      </c>
    </row>
    <row r="67" spans="2:7" x14ac:dyDescent="0.25">
      <c r="B67" s="16" t="s">
        <v>180</v>
      </c>
      <c r="C67" s="22"/>
      <c r="D67" s="34">
        <v>0</v>
      </c>
      <c r="E67" s="33">
        <v>-212</v>
      </c>
    </row>
    <row r="68" spans="2:7" ht="15.75" thickBot="1" x14ac:dyDescent="0.3">
      <c r="B68" s="17" t="s">
        <v>105</v>
      </c>
      <c r="C68" s="19"/>
      <c r="D68" s="37">
        <v>-12142</v>
      </c>
      <c r="E68" s="38">
        <v>-7253</v>
      </c>
    </row>
    <row r="69" spans="2:7" ht="24.75" thickBot="1" x14ac:dyDescent="0.3">
      <c r="B69" s="15" t="s">
        <v>138</v>
      </c>
      <c r="C69" s="19"/>
      <c r="D69" s="37">
        <v>-64919</v>
      </c>
      <c r="E69" s="38">
        <v>-143168</v>
      </c>
      <c r="F69" s="29">
        <f>SUM(D62:D68)-D69</f>
        <v>0</v>
      </c>
      <c r="G69" s="29">
        <f>SUM(E62:E68)-E69</f>
        <v>0</v>
      </c>
    </row>
    <row r="70" spans="2:7" x14ac:dyDescent="0.25">
      <c r="B70" s="16" t="s">
        <v>2</v>
      </c>
      <c r="C70" s="18"/>
      <c r="D70" s="34"/>
      <c r="E70" s="33"/>
    </row>
    <row r="71" spans="2:7" ht="24" x14ac:dyDescent="0.25">
      <c r="B71" s="16" t="s">
        <v>106</v>
      </c>
      <c r="C71" s="18"/>
      <c r="D71" s="34">
        <v>12807</v>
      </c>
      <c r="E71" s="33">
        <v>48876</v>
      </c>
    </row>
    <row r="72" spans="2:7" ht="15.75" thickBot="1" x14ac:dyDescent="0.3">
      <c r="B72" s="17" t="s">
        <v>139</v>
      </c>
      <c r="C72" s="19"/>
      <c r="D72" s="37">
        <v>-92</v>
      </c>
      <c r="E72" s="38">
        <v>369</v>
      </c>
    </row>
    <row r="73" spans="2:7" x14ac:dyDescent="0.25">
      <c r="B73" s="24" t="s">
        <v>181</v>
      </c>
      <c r="C73" s="120"/>
      <c r="D73" s="121">
        <v>299080</v>
      </c>
      <c r="E73" s="122">
        <v>-107710</v>
      </c>
    </row>
    <row r="74" spans="2:7" x14ac:dyDescent="0.25">
      <c r="B74" s="24" t="s">
        <v>182</v>
      </c>
      <c r="C74" s="97"/>
      <c r="D74" s="118"/>
      <c r="E74" s="119"/>
      <c r="F74" s="29">
        <f>SUM(D69:D72,D59,D41)-D73</f>
        <v>0</v>
      </c>
      <c r="G74" s="29">
        <f>SUM(E69:E72,E59,E41)-E73</f>
        <v>0</v>
      </c>
    </row>
    <row r="75" spans="2:7" x14ac:dyDescent="0.25">
      <c r="B75" s="24" t="s">
        <v>2</v>
      </c>
      <c r="C75" s="18"/>
      <c r="D75" s="34"/>
      <c r="E75" s="33"/>
    </row>
    <row r="76" spans="2:7" ht="15.75" thickBot="1" x14ac:dyDescent="0.3">
      <c r="B76" s="16" t="s">
        <v>183</v>
      </c>
      <c r="C76" s="18"/>
      <c r="D76" s="34">
        <v>1145864</v>
      </c>
      <c r="E76" s="33">
        <v>1064452</v>
      </c>
    </row>
    <row r="77" spans="2:7" ht="15.75" thickBot="1" x14ac:dyDescent="0.3">
      <c r="B77" s="10" t="s">
        <v>107</v>
      </c>
      <c r="C77" s="80"/>
      <c r="D77" s="81">
        <v>1444944</v>
      </c>
      <c r="E77" s="82">
        <v>956742</v>
      </c>
      <c r="F77" s="29">
        <f>SUM(D73:D76)-D77</f>
        <v>0</v>
      </c>
      <c r="G77" s="29">
        <f>SUM(E73:E76)-E77</f>
        <v>0</v>
      </c>
    </row>
    <row r="78" spans="2:7" ht="15.75" thickTop="1" x14ac:dyDescent="0.25"/>
  </sheetData>
  <mergeCells count="18">
    <mergeCell ref="B43:B44"/>
    <mergeCell ref="C43:C44"/>
    <mergeCell ref="D43:E43"/>
    <mergeCell ref="D44:E44"/>
    <mergeCell ref="B45:B46"/>
    <mergeCell ref="C45:C46"/>
    <mergeCell ref="D5:E5"/>
    <mergeCell ref="B5:B6"/>
    <mergeCell ref="C5:C6"/>
    <mergeCell ref="D6:E6"/>
    <mergeCell ref="B7:B8"/>
    <mergeCell ref="C7:C8"/>
    <mergeCell ref="C36:C37"/>
    <mergeCell ref="D36:D37"/>
    <mergeCell ref="E36:E37"/>
    <mergeCell ref="C73:C74"/>
    <mergeCell ref="D73:D74"/>
    <mergeCell ref="E73:E7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B2:L39"/>
  <sheetViews>
    <sheetView zoomScale="80" zoomScaleNormal="80" workbookViewId="0">
      <selection activeCell="J41" sqref="J41"/>
    </sheetView>
  </sheetViews>
  <sheetFormatPr defaultRowHeight="15" x14ac:dyDescent="0.25"/>
  <cols>
    <col min="2" max="2" width="53.5703125" customWidth="1"/>
    <col min="3" max="10" width="14.42578125" customWidth="1"/>
    <col min="11" max="11" width="9.140625" style="29"/>
    <col min="12" max="12" width="11.28515625" style="29" bestFit="1" customWidth="1"/>
  </cols>
  <sheetData>
    <row r="2" spans="2:12" x14ac:dyDescent="0.25">
      <c r="B2" t="s">
        <v>118</v>
      </c>
    </row>
    <row r="4" spans="2:12" ht="16.5" thickBot="1" x14ac:dyDescent="0.3">
      <c r="B4" s="20"/>
      <c r="C4" s="125" t="s">
        <v>108</v>
      </c>
      <c r="D4" s="125"/>
      <c r="E4" s="125"/>
      <c r="F4" s="125"/>
      <c r="G4" s="125"/>
      <c r="H4" s="125"/>
      <c r="I4" s="126"/>
      <c r="J4" s="126"/>
    </row>
    <row r="5" spans="2:12" ht="24" customHeight="1" x14ac:dyDescent="0.25">
      <c r="B5" s="95" t="s">
        <v>4</v>
      </c>
      <c r="C5" s="127" t="s">
        <v>65</v>
      </c>
      <c r="D5" s="127" t="s">
        <v>109</v>
      </c>
      <c r="E5" s="127" t="s">
        <v>67</v>
      </c>
      <c r="F5" s="127" t="s">
        <v>110</v>
      </c>
      <c r="G5" s="127" t="s">
        <v>111</v>
      </c>
      <c r="H5" s="127" t="s">
        <v>112</v>
      </c>
      <c r="I5" s="26" t="s">
        <v>184</v>
      </c>
      <c r="J5" s="93" t="s">
        <v>112</v>
      </c>
    </row>
    <row r="6" spans="2:12" ht="24" customHeight="1" thickBot="1" x14ac:dyDescent="0.3">
      <c r="B6" s="96"/>
      <c r="C6" s="128"/>
      <c r="D6" s="128"/>
      <c r="E6" s="128"/>
      <c r="F6" s="128"/>
      <c r="G6" s="128"/>
      <c r="H6" s="128"/>
      <c r="I6" s="2" t="s">
        <v>185</v>
      </c>
      <c r="J6" s="128"/>
    </row>
    <row r="7" spans="2:12" x14ac:dyDescent="0.25">
      <c r="B7" s="20" t="s">
        <v>2</v>
      </c>
      <c r="C7" s="34"/>
      <c r="D7" s="34"/>
      <c r="E7" s="34"/>
      <c r="F7" s="34"/>
      <c r="G7" s="34"/>
      <c r="H7" s="34"/>
      <c r="I7" s="34"/>
      <c r="J7" s="34"/>
    </row>
    <row r="8" spans="2:12" ht="15.75" thickBot="1" x14ac:dyDescent="0.3">
      <c r="B8" s="24" t="s">
        <v>117</v>
      </c>
      <c r="C8" s="83">
        <v>916541</v>
      </c>
      <c r="D8" s="83">
        <v>40794</v>
      </c>
      <c r="E8" s="83">
        <v>83</v>
      </c>
      <c r="F8" s="83">
        <v>1731747</v>
      </c>
      <c r="G8" s="83">
        <v>5469236</v>
      </c>
      <c r="H8" s="83">
        <v>8158401</v>
      </c>
      <c r="I8" s="83">
        <v>38255</v>
      </c>
      <c r="J8" s="83">
        <v>8196656</v>
      </c>
      <c r="K8" s="29">
        <f>SUM(C8:G8)-H8</f>
        <v>0</v>
      </c>
      <c r="L8" s="29">
        <f>SUM(H8:I8)-J8</f>
        <v>0</v>
      </c>
    </row>
    <row r="9" spans="2:12" x14ac:dyDescent="0.25">
      <c r="B9" s="13" t="s">
        <v>2</v>
      </c>
      <c r="C9" s="32"/>
      <c r="D9" s="32"/>
      <c r="E9" s="32"/>
      <c r="F9" s="32"/>
      <c r="G9" s="32"/>
      <c r="H9" s="32"/>
      <c r="I9" s="32"/>
      <c r="J9" s="32"/>
      <c r="K9" s="29">
        <f t="shared" ref="K9:K21" si="0">SUM(C9:G9)-H9</f>
        <v>0</v>
      </c>
      <c r="L9" s="29">
        <f t="shared" ref="L9:L21" si="1">SUM(H9:I9)-J9</f>
        <v>0</v>
      </c>
    </row>
    <row r="10" spans="2:12" x14ac:dyDescent="0.25">
      <c r="B10" s="16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103654</v>
      </c>
      <c r="H10" s="33">
        <v>103654</v>
      </c>
      <c r="I10" s="33">
        <v>-82950</v>
      </c>
      <c r="J10" s="33">
        <v>20704</v>
      </c>
      <c r="K10" s="29">
        <f t="shared" si="0"/>
        <v>0</v>
      </c>
      <c r="L10" s="29">
        <f t="shared" si="1"/>
        <v>0</v>
      </c>
    </row>
    <row r="11" spans="2:12" ht="15.75" thickBot="1" x14ac:dyDescent="0.3">
      <c r="B11" s="17" t="s">
        <v>186</v>
      </c>
      <c r="C11" s="38">
        <v>0</v>
      </c>
      <c r="D11" s="38">
        <v>0</v>
      </c>
      <c r="E11" s="38">
        <v>2432</v>
      </c>
      <c r="F11" s="38">
        <v>200419</v>
      </c>
      <c r="G11" s="38">
        <v>-1232</v>
      </c>
      <c r="H11" s="38">
        <v>201619</v>
      </c>
      <c r="I11" s="38">
        <v>118</v>
      </c>
      <c r="J11" s="38">
        <v>201737</v>
      </c>
      <c r="K11" s="29">
        <f t="shared" si="0"/>
        <v>0</v>
      </c>
      <c r="L11" s="29">
        <f t="shared" si="1"/>
        <v>0</v>
      </c>
    </row>
    <row r="12" spans="2:12" ht="15.75" thickBot="1" x14ac:dyDescent="0.3">
      <c r="B12" s="15" t="s">
        <v>115</v>
      </c>
      <c r="C12" s="38">
        <v>0</v>
      </c>
      <c r="D12" s="38">
        <v>0</v>
      </c>
      <c r="E12" s="38">
        <v>2432</v>
      </c>
      <c r="F12" s="38">
        <v>200419</v>
      </c>
      <c r="G12" s="38">
        <v>102422</v>
      </c>
      <c r="H12" s="38">
        <v>305273</v>
      </c>
      <c r="I12" s="38">
        <v>-82832</v>
      </c>
      <c r="J12" s="38">
        <v>222441</v>
      </c>
      <c r="K12" s="29">
        <f t="shared" si="0"/>
        <v>0</v>
      </c>
      <c r="L12" s="29">
        <f t="shared" si="1"/>
        <v>0</v>
      </c>
    </row>
    <row r="13" spans="2:12" x14ac:dyDescent="0.25">
      <c r="B13" s="16" t="s">
        <v>2</v>
      </c>
      <c r="C13" s="33"/>
      <c r="D13" s="33"/>
      <c r="E13" s="33"/>
      <c r="F13" s="33"/>
      <c r="G13" s="33"/>
      <c r="H13" s="33"/>
      <c r="I13" s="33"/>
      <c r="J13" s="33"/>
      <c r="K13" s="29">
        <f t="shared" si="0"/>
        <v>0</v>
      </c>
      <c r="L13" s="29">
        <f t="shared" si="1"/>
        <v>0</v>
      </c>
    </row>
    <row r="14" spans="2:12" x14ac:dyDescent="0.25">
      <c r="B14" s="16" t="s">
        <v>187</v>
      </c>
      <c r="C14" s="33">
        <v>0</v>
      </c>
      <c r="D14" s="33">
        <v>4733</v>
      </c>
      <c r="E14" s="33">
        <v>0</v>
      </c>
      <c r="F14" s="33">
        <v>0</v>
      </c>
      <c r="G14" s="33">
        <v>0</v>
      </c>
      <c r="H14" s="33">
        <v>4733</v>
      </c>
      <c r="I14" s="33">
        <v>0</v>
      </c>
      <c r="J14" s="33">
        <v>4733</v>
      </c>
      <c r="K14" s="29">
        <f t="shared" si="0"/>
        <v>0</v>
      </c>
      <c r="L14" s="29">
        <f t="shared" si="1"/>
        <v>0</v>
      </c>
    </row>
    <row r="15" spans="2:12" ht="36" x14ac:dyDescent="0.25">
      <c r="B15" s="16" t="s">
        <v>188</v>
      </c>
      <c r="C15" s="33">
        <v>0</v>
      </c>
      <c r="D15" s="33">
        <v>-10971</v>
      </c>
      <c r="E15" s="33">
        <v>0</v>
      </c>
      <c r="F15" s="33">
        <v>0</v>
      </c>
      <c r="G15" s="33">
        <v>10971</v>
      </c>
      <c r="H15" s="33">
        <v>0</v>
      </c>
      <c r="I15" s="33">
        <v>0</v>
      </c>
      <c r="J15" s="33">
        <v>0</v>
      </c>
      <c r="K15" s="29">
        <f t="shared" si="0"/>
        <v>0</v>
      </c>
      <c r="L15" s="29">
        <f t="shared" si="1"/>
        <v>0</v>
      </c>
    </row>
    <row r="16" spans="2:12" ht="36" x14ac:dyDescent="0.25">
      <c r="B16" s="16" t="s">
        <v>189</v>
      </c>
      <c r="C16" s="33">
        <v>0</v>
      </c>
      <c r="D16" s="33">
        <v>-9629</v>
      </c>
      <c r="E16" s="33">
        <v>0</v>
      </c>
      <c r="F16" s="33">
        <v>0</v>
      </c>
      <c r="G16" s="33">
        <v>626</v>
      </c>
      <c r="H16" s="33">
        <v>-9003</v>
      </c>
      <c r="I16" s="33">
        <v>0</v>
      </c>
      <c r="J16" s="33">
        <v>-9003</v>
      </c>
      <c r="K16" s="29">
        <f t="shared" si="0"/>
        <v>0</v>
      </c>
      <c r="L16" s="29">
        <f t="shared" si="1"/>
        <v>0</v>
      </c>
    </row>
    <row r="17" spans="2:12" x14ac:dyDescent="0.25">
      <c r="B17" s="16" t="s">
        <v>190</v>
      </c>
      <c r="C17" s="33">
        <v>0</v>
      </c>
      <c r="D17" s="33">
        <v>0</v>
      </c>
      <c r="E17" s="33">
        <v>0</v>
      </c>
      <c r="F17" s="33">
        <v>0</v>
      </c>
      <c r="G17" s="33">
        <v>-81738</v>
      </c>
      <c r="H17" s="33">
        <v>-81738</v>
      </c>
      <c r="I17" s="33">
        <v>-4850</v>
      </c>
      <c r="J17" s="33">
        <v>-86588</v>
      </c>
      <c r="K17" s="29">
        <f t="shared" si="0"/>
        <v>0</v>
      </c>
      <c r="L17" s="29">
        <f t="shared" si="1"/>
        <v>0</v>
      </c>
    </row>
    <row r="18" spans="2:12" x14ac:dyDescent="0.25">
      <c r="B18" s="16" t="s">
        <v>104</v>
      </c>
      <c r="C18" s="33">
        <v>0</v>
      </c>
      <c r="D18" s="33">
        <v>0</v>
      </c>
      <c r="E18" s="33">
        <v>0</v>
      </c>
      <c r="F18" s="33">
        <v>0</v>
      </c>
      <c r="G18" s="33">
        <v>-4096</v>
      </c>
      <c r="H18" s="33">
        <v>-4096</v>
      </c>
      <c r="I18" s="33">
        <v>0</v>
      </c>
      <c r="J18" s="33">
        <v>-4096</v>
      </c>
      <c r="K18" s="29">
        <f t="shared" si="0"/>
        <v>0</v>
      </c>
      <c r="L18" s="29">
        <f t="shared" si="1"/>
        <v>0</v>
      </c>
    </row>
    <row r="19" spans="2:12" x14ac:dyDescent="0.25">
      <c r="B19" s="16" t="s">
        <v>116</v>
      </c>
      <c r="C19" s="33">
        <v>0</v>
      </c>
      <c r="D19" s="33">
        <v>0</v>
      </c>
      <c r="E19" s="33">
        <v>0</v>
      </c>
      <c r="F19" s="33">
        <v>0</v>
      </c>
      <c r="G19" s="33">
        <v>-6246</v>
      </c>
      <c r="H19" s="33">
        <v>-6246</v>
      </c>
      <c r="I19" s="33">
        <v>0</v>
      </c>
      <c r="J19" s="33">
        <v>-6246</v>
      </c>
      <c r="K19" s="29">
        <f t="shared" si="0"/>
        <v>0</v>
      </c>
      <c r="L19" s="29">
        <f t="shared" si="1"/>
        <v>0</v>
      </c>
    </row>
    <row r="20" spans="2:12" ht="15.75" thickBot="1" x14ac:dyDescent="0.3">
      <c r="B20" s="17" t="s">
        <v>180</v>
      </c>
      <c r="C20" s="38">
        <v>0</v>
      </c>
      <c r="D20" s="38">
        <v>0</v>
      </c>
      <c r="E20" s="38">
        <v>0</v>
      </c>
      <c r="F20" s="38">
        <v>0</v>
      </c>
      <c r="G20" s="38">
        <v>-209</v>
      </c>
      <c r="H20" s="38">
        <v>-209</v>
      </c>
      <c r="I20" s="38">
        <v>-2</v>
      </c>
      <c r="J20" s="38">
        <v>-211</v>
      </c>
      <c r="K20" s="29">
        <f t="shared" si="0"/>
        <v>0</v>
      </c>
      <c r="L20" s="29">
        <f t="shared" si="1"/>
        <v>0</v>
      </c>
    </row>
    <row r="21" spans="2:12" s="27" customFormat="1" ht="15.75" thickBot="1" x14ac:dyDescent="0.3">
      <c r="B21" s="12" t="s">
        <v>191</v>
      </c>
      <c r="C21" s="40">
        <v>916541</v>
      </c>
      <c r="D21" s="40">
        <v>24927</v>
      </c>
      <c r="E21" s="40">
        <v>2515</v>
      </c>
      <c r="F21" s="40">
        <v>1932166</v>
      </c>
      <c r="G21" s="40">
        <v>5490966</v>
      </c>
      <c r="H21" s="40">
        <v>8367115</v>
      </c>
      <c r="I21" s="40">
        <v>-49429</v>
      </c>
      <c r="J21" s="40">
        <v>8317686</v>
      </c>
      <c r="K21" s="29">
        <f t="shared" si="0"/>
        <v>0</v>
      </c>
      <c r="L21" s="29">
        <f t="shared" si="1"/>
        <v>0</v>
      </c>
    </row>
    <row r="22" spans="2:12" s="27" customFormat="1" ht="15.75" thickTop="1" x14ac:dyDescent="0.25">
      <c r="C22" s="29">
        <f t="shared" ref="C22:I22" si="2">SUM(C8,C12,C14:C20)-C21</f>
        <v>0</v>
      </c>
      <c r="D22" s="29">
        <f t="shared" si="2"/>
        <v>0</v>
      </c>
      <c r="E22" s="29">
        <f t="shared" si="2"/>
        <v>0</v>
      </c>
      <c r="F22" s="29">
        <f t="shared" si="2"/>
        <v>0</v>
      </c>
      <c r="G22" s="29">
        <f t="shared" si="2"/>
        <v>0</v>
      </c>
      <c r="H22" s="29">
        <f t="shared" si="2"/>
        <v>0</v>
      </c>
      <c r="I22" s="29">
        <f t="shared" si="2"/>
        <v>0</v>
      </c>
      <c r="J22" s="29">
        <f>SUM(J8,J12,J14:J20)-J21</f>
        <v>0</v>
      </c>
    </row>
    <row r="23" spans="2:12" x14ac:dyDescent="0.25">
      <c r="C23" s="75">
        <f t="shared" ref="C23:I23" si="3">SUM(C10:C11)-C12</f>
        <v>0</v>
      </c>
      <c r="D23" s="75">
        <f t="shared" si="3"/>
        <v>0</v>
      </c>
      <c r="E23" s="75">
        <f t="shared" si="3"/>
        <v>0</v>
      </c>
      <c r="F23" s="75">
        <f t="shared" si="3"/>
        <v>0</v>
      </c>
      <c r="G23" s="75">
        <f t="shared" si="3"/>
        <v>0</v>
      </c>
      <c r="H23" s="75">
        <f t="shared" si="3"/>
        <v>0</v>
      </c>
      <c r="I23" s="75">
        <f t="shared" si="3"/>
        <v>0</v>
      </c>
      <c r="J23" s="75">
        <f>SUM(J10:J11)-J12</f>
        <v>0</v>
      </c>
    </row>
    <row r="25" spans="2:12" ht="16.5" customHeight="1" thickBot="1" x14ac:dyDescent="0.3">
      <c r="B25" s="84"/>
      <c r="C25" s="129" t="s">
        <v>108</v>
      </c>
      <c r="D25" s="129"/>
      <c r="E25" s="129"/>
      <c r="F25" s="129"/>
      <c r="G25" s="129"/>
      <c r="H25" s="129"/>
      <c r="I25" s="130"/>
      <c r="J25" s="130"/>
    </row>
    <row r="26" spans="2:12" ht="48.75" thickBot="1" x14ac:dyDescent="0.3">
      <c r="B26" s="85" t="s">
        <v>4</v>
      </c>
      <c r="C26" s="86" t="s">
        <v>65</v>
      </c>
      <c r="D26" s="86" t="s">
        <v>109</v>
      </c>
      <c r="E26" s="86" t="s">
        <v>67</v>
      </c>
      <c r="F26" s="86" t="s">
        <v>110</v>
      </c>
      <c r="G26" s="86" t="s">
        <v>111</v>
      </c>
      <c r="H26" s="86" t="s">
        <v>112</v>
      </c>
      <c r="I26" s="87" t="s">
        <v>113</v>
      </c>
      <c r="J26" s="87" t="s">
        <v>112</v>
      </c>
    </row>
    <row r="27" spans="2:12" x14ac:dyDescent="0.25">
      <c r="B27" s="84" t="s">
        <v>2</v>
      </c>
      <c r="C27" s="34"/>
      <c r="D27" s="34"/>
      <c r="E27" s="34"/>
      <c r="F27" s="34"/>
      <c r="G27" s="34"/>
      <c r="H27" s="34"/>
      <c r="I27" s="34"/>
      <c r="J27" s="34"/>
    </row>
    <row r="28" spans="2:12" ht="15.75" thickBot="1" x14ac:dyDescent="0.3">
      <c r="B28" s="37" t="s">
        <v>192</v>
      </c>
      <c r="C28" s="38">
        <v>916541</v>
      </c>
      <c r="D28" s="38">
        <v>8981</v>
      </c>
      <c r="E28" s="38">
        <v>58</v>
      </c>
      <c r="F28" s="38">
        <v>2146035</v>
      </c>
      <c r="G28" s="38">
        <v>5636705</v>
      </c>
      <c r="H28" s="38">
        <v>8708320</v>
      </c>
      <c r="I28" s="38">
        <v>-71641</v>
      </c>
      <c r="J28" s="38">
        <v>8636679</v>
      </c>
      <c r="K28" s="29">
        <f t="shared" ref="K28" si="4">SUM(C28:G28)-H28</f>
        <v>0</v>
      </c>
      <c r="L28" s="29">
        <f t="shared" ref="L28" si="5">SUM(H28:I28)-J28</f>
        <v>0</v>
      </c>
    </row>
    <row r="29" spans="2:12" x14ac:dyDescent="0.25">
      <c r="B29" s="34" t="s">
        <v>2</v>
      </c>
      <c r="C29" s="32"/>
      <c r="D29" s="32"/>
      <c r="E29" s="32"/>
      <c r="F29" s="32"/>
      <c r="G29" s="32"/>
      <c r="H29" s="32"/>
      <c r="I29" s="32"/>
      <c r="J29" s="32"/>
      <c r="K29" s="29">
        <f t="shared" ref="K29:K37" si="6">SUM(C29:G29)-H29</f>
        <v>0</v>
      </c>
      <c r="L29" s="29">
        <f t="shared" ref="L29:L37" si="7">SUM(H29:I29)-J29</f>
        <v>0</v>
      </c>
    </row>
    <row r="30" spans="2:12" x14ac:dyDescent="0.25">
      <c r="B30" s="33" t="s">
        <v>140</v>
      </c>
      <c r="C30" s="34">
        <v>0</v>
      </c>
      <c r="D30" s="34">
        <v>0</v>
      </c>
      <c r="E30" s="34">
        <v>0</v>
      </c>
      <c r="F30" s="34">
        <v>0</v>
      </c>
      <c r="G30" s="34">
        <v>643859</v>
      </c>
      <c r="H30" s="34">
        <v>643859</v>
      </c>
      <c r="I30" s="34">
        <v>574</v>
      </c>
      <c r="J30" s="34">
        <v>644433</v>
      </c>
      <c r="K30" s="29">
        <f t="shared" si="6"/>
        <v>0</v>
      </c>
      <c r="L30" s="29">
        <f t="shared" si="7"/>
        <v>0</v>
      </c>
    </row>
    <row r="31" spans="2:12" ht="15.75" thickBot="1" x14ac:dyDescent="0.3">
      <c r="B31" s="38" t="s">
        <v>193</v>
      </c>
      <c r="C31" s="37">
        <v>0</v>
      </c>
      <c r="D31" s="37">
        <v>0</v>
      </c>
      <c r="E31" s="37">
        <v>-583</v>
      </c>
      <c r="F31" s="37">
        <v>73383</v>
      </c>
      <c r="G31" s="37">
        <v>138</v>
      </c>
      <c r="H31" s="37">
        <v>72938</v>
      </c>
      <c r="I31" s="37">
        <v>172</v>
      </c>
      <c r="J31" s="37">
        <v>73110</v>
      </c>
      <c r="K31" s="29">
        <f t="shared" si="6"/>
        <v>0</v>
      </c>
      <c r="L31" s="29">
        <f t="shared" si="7"/>
        <v>0</v>
      </c>
    </row>
    <row r="32" spans="2:12" ht="15.75" thickBot="1" x14ac:dyDescent="0.3">
      <c r="B32" s="37" t="s">
        <v>115</v>
      </c>
      <c r="C32" s="37">
        <v>0</v>
      </c>
      <c r="D32" s="37">
        <v>0</v>
      </c>
      <c r="E32" s="37">
        <v>-583</v>
      </c>
      <c r="F32" s="37">
        <v>73383</v>
      </c>
      <c r="G32" s="37">
        <v>643997</v>
      </c>
      <c r="H32" s="37">
        <v>716797</v>
      </c>
      <c r="I32" s="37">
        <v>746</v>
      </c>
      <c r="J32" s="37">
        <v>717543</v>
      </c>
      <c r="K32" s="29">
        <f t="shared" si="6"/>
        <v>0</v>
      </c>
      <c r="L32" s="29">
        <f t="shared" si="7"/>
        <v>0</v>
      </c>
    </row>
    <row r="33" spans="2:12" x14ac:dyDescent="0.25">
      <c r="B33" s="33" t="s">
        <v>2</v>
      </c>
      <c r="C33" s="88"/>
      <c r="D33" s="34"/>
      <c r="E33" s="88"/>
      <c r="F33" s="88"/>
      <c r="G33" s="88"/>
      <c r="H33" s="88"/>
      <c r="I33" s="88"/>
      <c r="J33" s="88"/>
      <c r="K33" s="29">
        <f t="shared" si="6"/>
        <v>0</v>
      </c>
      <c r="L33" s="29">
        <f t="shared" si="7"/>
        <v>0</v>
      </c>
    </row>
    <row r="34" spans="2:12" x14ac:dyDescent="0.25">
      <c r="B34" s="33" t="s">
        <v>190</v>
      </c>
      <c r="C34" s="34">
        <v>0</v>
      </c>
      <c r="D34" s="34">
        <v>0</v>
      </c>
      <c r="E34" s="34">
        <v>0</v>
      </c>
      <c r="F34" s="34">
        <v>0</v>
      </c>
      <c r="G34" s="34">
        <v>-49999</v>
      </c>
      <c r="H34" s="34">
        <v>-49999</v>
      </c>
      <c r="I34" s="34">
        <v>-6188</v>
      </c>
      <c r="J34" s="34">
        <v>-56187</v>
      </c>
      <c r="K34" s="29">
        <f t="shared" si="6"/>
        <v>0</v>
      </c>
      <c r="L34" s="29">
        <f t="shared" si="7"/>
        <v>0</v>
      </c>
    </row>
    <row r="35" spans="2:12" x14ac:dyDescent="0.25">
      <c r="B35" s="33" t="s">
        <v>116</v>
      </c>
      <c r="C35" s="34">
        <v>0</v>
      </c>
      <c r="D35" s="34">
        <v>0</v>
      </c>
      <c r="E35" s="34">
        <v>0</v>
      </c>
      <c r="F35" s="34">
        <v>0</v>
      </c>
      <c r="G35" s="34">
        <v>-2975</v>
      </c>
      <c r="H35" s="34">
        <v>-2975</v>
      </c>
      <c r="I35" s="34">
        <v>0</v>
      </c>
      <c r="J35" s="34">
        <v>-2975</v>
      </c>
      <c r="K35" s="29">
        <f t="shared" si="6"/>
        <v>0</v>
      </c>
      <c r="L35" s="29">
        <f t="shared" si="7"/>
        <v>0</v>
      </c>
    </row>
    <row r="36" spans="2:12" ht="15.75" thickBot="1" x14ac:dyDescent="0.3">
      <c r="B36" s="38" t="s">
        <v>194</v>
      </c>
      <c r="C36" s="37">
        <v>0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4967</v>
      </c>
      <c r="J36" s="37">
        <v>4967</v>
      </c>
      <c r="K36" s="29">
        <f t="shared" si="6"/>
        <v>0</v>
      </c>
      <c r="L36" s="29">
        <f t="shared" si="7"/>
        <v>0</v>
      </c>
    </row>
    <row r="37" spans="2:12" ht="15.75" thickBot="1" x14ac:dyDescent="0.3">
      <c r="B37" s="39" t="s">
        <v>195</v>
      </c>
      <c r="C37" s="39">
        <v>916541</v>
      </c>
      <c r="D37" s="39">
        <v>8981</v>
      </c>
      <c r="E37" s="39">
        <v>-525</v>
      </c>
      <c r="F37" s="39">
        <v>2219418</v>
      </c>
      <c r="G37" s="39">
        <v>6227728</v>
      </c>
      <c r="H37" s="39">
        <v>9372143</v>
      </c>
      <c r="I37" s="39">
        <v>-72116</v>
      </c>
      <c r="J37" s="39">
        <v>9300027</v>
      </c>
      <c r="K37" s="29">
        <f t="shared" si="6"/>
        <v>0</v>
      </c>
      <c r="L37" s="29">
        <f t="shared" si="7"/>
        <v>0</v>
      </c>
    </row>
    <row r="38" spans="2:12" ht="15.75" thickTop="1" x14ac:dyDescent="0.25">
      <c r="C38" s="29">
        <f t="shared" ref="C38:I38" si="8">SUM(C28,C32,C34:C36)-C37</f>
        <v>0</v>
      </c>
      <c r="D38" s="29">
        <f t="shared" si="8"/>
        <v>0</v>
      </c>
      <c r="E38" s="29">
        <f t="shared" si="8"/>
        <v>0</v>
      </c>
      <c r="F38" s="29">
        <f t="shared" si="8"/>
        <v>0</v>
      </c>
      <c r="G38" s="29">
        <f t="shared" si="8"/>
        <v>0</v>
      </c>
      <c r="H38" s="29">
        <f t="shared" si="8"/>
        <v>0</v>
      </c>
      <c r="I38" s="29">
        <f t="shared" si="8"/>
        <v>0</v>
      </c>
      <c r="J38" s="29">
        <f>SUM(J28,J32,J34:J36)-J37</f>
        <v>0</v>
      </c>
    </row>
    <row r="39" spans="2:12" x14ac:dyDescent="0.25">
      <c r="C39" s="75">
        <f t="shared" ref="C39:I39" si="9">SUM(C30:C31)-C32</f>
        <v>0</v>
      </c>
      <c r="D39" s="75">
        <f t="shared" si="9"/>
        <v>0</v>
      </c>
      <c r="E39" s="75">
        <f t="shared" si="9"/>
        <v>0</v>
      </c>
      <c r="F39" s="75">
        <f t="shared" si="9"/>
        <v>0</v>
      </c>
      <c r="G39" s="75">
        <f t="shared" si="9"/>
        <v>0</v>
      </c>
      <c r="H39" s="75">
        <f t="shared" si="9"/>
        <v>0</v>
      </c>
      <c r="I39" s="75">
        <f t="shared" si="9"/>
        <v>0</v>
      </c>
      <c r="J39" s="75">
        <f>SUM(J30:J31)-J32</f>
        <v>0</v>
      </c>
    </row>
  </sheetData>
  <mergeCells count="12">
    <mergeCell ref="C25:H25"/>
    <mergeCell ref="I25:J25"/>
    <mergeCell ref="C4:H4"/>
    <mergeCell ref="I4:J4"/>
    <mergeCell ref="B5:B6"/>
    <mergeCell ref="C5:C6"/>
    <mergeCell ref="D5:D6"/>
    <mergeCell ref="E5:E6"/>
    <mergeCell ref="F5:F6"/>
    <mergeCell ref="G5:G6"/>
    <mergeCell ref="H5:H6"/>
    <mergeCell ref="J5:J6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 ФИНАНСОВОМ ПОЛОЖЕНИИ</vt:lpstr>
      <vt:lpstr>О СОВОКУПНОМ ДОХОДЕ </vt:lpstr>
      <vt:lpstr>О ДВИЖЕНИИ ДЕНЕЖНЫХ СРЕДСТВ</vt:lpstr>
      <vt:lpstr>ОБ ИЗМЕНЕНИЯХ В КАПИТАЛЕ</vt:lpstr>
      <vt:lpstr>'О ДВИЖЕНИИ ДЕНЕЖНЫХ СРЕДСТВ'!_Hlk78745651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Спатаева Айман Маратовна</dc:creator>
  <cp:lastModifiedBy>Ольшевский Александр Владимирович</cp:lastModifiedBy>
  <dcterms:created xsi:type="dcterms:W3CDTF">2020-08-27T06:03:42Z</dcterms:created>
  <dcterms:modified xsi:type="dcterms:W3CDTF">2021-08-26T10:44:56Z</dcterms:modified>
</cp:coreProperties>
</file>