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a.olshevskiy\Desktop\3 мес 2023\FS\KASE\"/>
    </mc:Choice>
  </mc:AlternateContent>
  <xr:revisionPtr revIDLastSave="0" documentId="13_ncr:1_{7F12EC62-A56B-477D-B0A9-AFC49E801C32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О ФИНАНСОВОМ ПОЛОЖЕНИИ" sheetId="2" r:id="rId1"/>
    <sheet name="О СОВОКУПНОМ ДОХОДЕ " sheetId="1" r:id="rId2"/>
    <sheet name="О ДВИЖЕНИИ ДЕНЕЖНЫХ СРЕДСТВ" sheetId="3" r:id="rId3"/>
    <sheet name="ОБ ИЗМЕНЕНИЯХ В КАПИТАЛЕ" sheetId="4" r:id="rId4"/>
  </sheets>
  <definedNames>
    <definedName name="_Hlk110115185" localSheetId="2">'О ДВИЖЕНИИ ДЕНЕЖНЫХ СРЕДСТВ'!#REF!</definedName>
    <definedName name="_Hlk110115192" localSheetId="2">'О ДВИЖЕНИИ ДЕНЕЖНЫХ СРЕДСТВ'!#REF!</definedName>
    <definedName name="_Hlk110115255" localSheetId="2">'О ДВИЖЕНИИ ДЕНЕЖНЫХ СРЕДСТВ'!#REF!</definedName>
    <definedName name="_Hlk110115287" localSheetId="2">'О ДВИЖЕНИИ ДЕНЕЖНЫХ СРЕДСТВ'!#REF!</definedName>
    <definedName name="_Hlk96859761" localSheetId="2">'О ДВИЖЕНИИ ДЕНЕЖНЫХ СРЕДСТВ'!#REF!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G62" i="1"/>
  <c r="F61" i="1"/>
  <c r="G61" i="1"/>
  <c r="I58" i="1"/>
  <c r="H58" i="1"/>
  <c r="I53" i="1"/>
  <c r="H53" i="1"/>
  <c r="I48" i="1"/>
  <c r="H48" i="1"/>
  <c r="I47" i="1"/>
  <c r="H47" i="1"/>
  <c r="I46" i="1"/>
  <c r="H46" i="1"/>
  <c r="I42" i="1"/>
  <c r="H42" i="1"/>
  <c r="I30" i="1"/>
  <c r="H30" i="1"/>
  <c r="I27" i="1"/>
  <c r="H27" i="1"/>
  <c r="I26" i="1"/>
  <c r="H26" i="1"/>
  <c r="I14" i="1"/>
  <c r="H14" i="1"/>
  <c r="I75" i="3"/>
  <c r="H75" i="3"/>
  <c r="I72" i="3"/>
  <c r="H72" i="3"/>
  <c r="I68" i="3"/>
  <c r="H68" i="3"/>
  <c r="I60" i="3"/>
  <c r="H60" i="3"/>
  <c r="I40" i="3"/>
  <c r="H40" i="3"/>
  <c r="I34" i="3"/>
  <c r="H34" i="3"/>
  <c r="I27" i="3"/>
  <c r="H27" i="3"/>
  <c r="I13" i="3"/>
  <c r="H13" i="3"/>
  <c r="K34" i="4"/>
  <c r="J34" i="4"/>
  <c r="I34" i="4"/>
  <c r="H34" i="4"/>
  <c r="G34" i="4"/>
  <c r="F34" i="4"/>
  <c r="E34" i="4"/>
  <c r="K33" i="4"/>
  <c r="J33" i="4"/>
  <c r="I33" i="4"/>
  <c r="H33" i="4"/>
  <c r="G33" i="4"/>
  <c r="F33" i="4"/>
  <c r="E33" i="4"/>
  <c r="D34" i="4"/>
  <c r="D33" i="4"/>
  <c r="J18" i="4"/>
  <c r="I18" i="4"/>
  <c r="H18" i="4"/>
  <c r="G18" i="4"/>
  <c r="F18" i="4"/>
  <c r="E18" i="4"/>
  <c r="D18" i="4"/>
  <c r="J17" i="4"/>
  <c r="I17" i="4"/>
  <c r="H17" i="4"/>
  <c r="G17" i="4"/>
  <c r="F17" i="4"/>
  <c r="E17" i="4"/>
  <c r="D17" i="4"/>
  <c r="K18" i="4"/>
  <c r="K17" i="4"/>
  <c r="M32" i="4"/>
  <c r="L32" i="4"/>
  <c r="M31" i="4"/>
  <c r="L31" i="4"/>
  <c r="M29" i="4"/>
  <c r="L29" i="4"/>
  <c r="M28" i="4"/>
  <c r="L28" i="4"/>
  <c r="M27" i="4"/>
  <c r="L27" i="4"/>
  <c r="M25" i="4"/>
  <c r="L25" i="4"/>
  <c r="M16" i="4"/>
  <c r="L16" i="4"/>
  <c r="M15" i="4"/>
  <c r="L15" i="4"/>
  <c r="M13" i="4"/>
  <c r="L13" i="4"/>
  <c r="M12" i="4"/>
  <c r="L12" i="4"/>
  <c r="M11" i="4"/>
  <c r="L11" i="4"/>
  <c r="M9" i="4"/>
  <c r="L9" i="4"/>
  <c r="E84" i="2" l="1"/>
  <c r="F84" i="2"/>
  <c r="H80" i="2"/>
  <c r="G80" i="2"/>
  <c r="H79" i="2"/>
  <c r="G79" i="2"/>
  <c r="H78" i="2"/>
  <c r="G78" i="2"/>
  <c r="H67" i="2"/>
  <c r="G67" i="2"/>
  <c r="H58" i="2"/>
  <c r="G58" i="2"/>
  <c r="H55" i="2"/>
  <c r="G55" i="2"/>
  <c r="H40" i="2"/>
  <c r="G40" i="2"/>
  <c r="H39" i="2"/>
  <c r="G39" i="2"/>
  <c r="H36" i="2"/>
  <c r="G36" i="2"/>
  <c r="H24" i="2"/>
  <c r="G24" i="2"/>
</calcChain>
</file>

<file path=xl/sharedStrings.xml><?xml version="1.0" encoding="utf-8"?>
<sst xmlns="http://schemas.openxmlformats.org/spreadsheetml/2006/main" count="270" uniqueCount="178">
  <si>
    <t>In millions of tenge</t>
  </si>
  <si>
    <t>Note</t>
  </si>
  <si>
    <t xml:space="preserve"> </t>
  </si>
  <si>
    <t>Revenue and other income</t>
  </si>
  <si>
    <t>Share in profit of joint ventures and associates, net</t>
  </si>
  <si>
    <t>Finance income</t>
  </si>
  <si>
    <t>Other operating income</t>
  </si>
  <si>
    <t>Total revenue and other income</t>
  </si>
  <si>
    <t>Costs and expenses</t>
  </si>
  <si>
    <t>Cost of purchased oil, gas, petroleum products and other materials</t>
  </si>
  <si>
    <t>Production expenses</t>
  </si>
  <si>
    <t>Taxes other than income tax</t>
  </si>
  <si>
    <t>Depreciation, depletion and amortization</t>
  </si>
  <si>
    <t>Transportation and selling expenses</t>
  </si>
  <si>
    <t>General and administrative expenses</t>
  </si>
  <si>
    <t>Finance costs</t>
  </si>
  <si>
    <t>Other expenses</t>
  </si>
  <si>
    <t>Total costs and expenses</t>
  </si>
  <si>
    <t>Equity holders of the Parent Company</t>
  </si>
  <si>
    <t>Exchange differences on translation of foreign operations</t>
  </si>
  <si>
    <t>Tax effect</t>
  </si>
  <si>
    <t>Basic and diluted</t>
  </si>
  <si>
    <t>Assets</t>
  </si>
  <si>
    <t>Non-current assets</t>
  </si>
  <si>
    <t>Property, plant and equipment</t>
  </si>
  <si>
    <t>Right-of-use assets</t>
  </si>
  <si>
    <t>Exploration and evaluation assets</t>
  </si>
  <si>
    <t>Investment property</t>
  </si>
  <si>
    <t>Intangible assets</t>
  </si>
  <si>
    <t>Long-term bank deposits</t>
  </si>
  <si>
    <t>Investments in joint ventures and associates</t>
  </si>
  <si>
    <t>VAT receivable</t>
  </si>
  <si>
    <t>Advances for non-current assets</t>
  </si>
  <si>
    <t>Loans and receivables due from related parties</t>
  </si>
  <si>
    <t>Other non-current financial assets</t>
  </si>
  <si>
    <t>Other non-current non-financial assets</t>
  </si>
  <si>
    <t>Current assets</t>
  </si>
  <si>
    <t>Inventories</t>
  </si>
  <si>
    <t>Income tax prepaid</t>
  </si>
  <si>
    <t>Trade accounts receivable</t>
  </si>
  <si>
    <t>Short-term bank deposits</t>
  </si>
  <si>
    <t>Other current financial assets</t>
  </si>
  <si>
    <t>Other current non-financial assets</t>
  </si>
  <si>
    <t>Cash and cash equivalents</t>
  </si>
  <si>
    <t>Assets classified as held for sale</t>
  </si>
  <si>
    <t>Total assets</t>
  </si>
  <si>
    <t xml:space="preserve">Equity and liabilities </t>
  </si>
  <si>
    <t>Equity</t>
  </si>
  <si>
    <t>Share capital</t>
  </si>
  <si>
    <t>Additional paid-in capital</t>
  </si>
  <si>
    <t>Currency translation reserve</t>
  </si>
  <si>
    <t>Retained earnings</t>
  </si>
  <si>
    <t>Attributable to equity holders of the Parent Company</t>
  </si>
  <si>
    <t>Total equity</t>
  </si>
  <si>
    <t>Non-current liabilities</t>
  </si>
  <si>
    <t>Provisions</t>
  </si>
  <si>
    <t>Deferred income tax liabilities</t>
  </si>
  <si>
    <t>Lease liabilities</t>
  </si>
  <si>
    <t>Other non-current financial liabilities</t>
  </si>
  <si>
    <t>Other non-current non-financial liabilities</t>
  </si>
  <si>
    <t>Current liabilities</t>
  </si>
  <si>
    <t>Income tax payable</t>
  </si>
  <si>
    <t>Trade accounts payable</t>
  </si>
  <si>
    <t>Other taxes payable</t>
  </si>
  <si>
    <t xml:space="preserve">Other current financial liabilities </t>
  </si>
  <si>
    <t>Other current non-financial liabilities</t>
  </si>
  <si>
    <t>Total liabilities</t>
  </si>
  <si>
    <t>Total equity and liabilities</t>
  </si>
  <si>
    <t>Cash flows from operating activities</t>
  </si>
  <si>
    <t>Adjustments:</t>
  </si>
  <si>
    <t xml:space="preserve">Movements in provisions </t>
  </si>
  <si>
    <t>Other adjustments</t>
  </si>
  <si>
    <t>Operating profit before working capital changes</t>
  </si>
  <si>
    <t>Change in VAT receivable</t>
  </si>
  <si>
    <t>Change in inventory</t>
  </si>
  <si>
    <t>Change in trade and other payables and contract liabilities</t>
  </si>
  <si>
    <t>Change in other taxes payable</t>
  </si>
  <si>
    <t>Income taxes paid</t>
  </si>
  <si>
    <t>Interest received</t>
  </si>
  <si>
    <t>Interest paid</t>
  </si>
  <si>
    <t>Cash flows from investing activities</t>
  </si>
  <si>
    <t>Loans given to related parties</t>
  </si>
  <si>
    <t>Net cash flows used in investing activities</t>
  </si>
  <si>
    <t>Cash flows from financing activities</t>
  </si>
  <si>
    <t xml:space="preserve">Repayment of borrowings </t>
  </si>
  <si>
    <t>Net change in cash and cash equivalents</t>
  </si>
  <si>
    <t>capital</t>
  </si>
  <si>
    <t>Additional</t>
  </si>
  <si>
    <t>paid-in</t>
  </si>
  <si>
    <t>Other</t>
  </si>
  <si>
    <t>Currency</t>
  </si>
  <si>
    <t>translation</t>
  </si>
  <si>
    <t>reserve</t>
  </si>
  <si>
    <t>Retained</t>
  </si>
  <si>
    <t>earnings</t>
  </si>
  <si>
    <t>Total</t>
  </si>
  <si>
    <t>Net cash flow from operating activities</t>
  </si>
  <si>
    <t>Purchase of property, plant and equipment, intangible assets and exploration and evaluation assets</t>
  </si>
  <si>
    <t>Proceeds from sale of property, plant and equipment, exploration and evaluation assets and assets held for sale</t>
  </si>
  <si>
    <t>Additional contributions to joint ventures without changes in ownership</t>
  </si>
  <si>
    <t>Change in allowance for expected credit losses</t>
  </si>
  <si>
    <t>Income tax expenses</t>
  </si>
  <si>
    <t>Deferred income tax assets</t>
  </si>
  <si>
    <t xml:space="preserve">Dividends paid to non-controlling interests </t>
  </si>
  <si>
    <t>−</t>
  </si>
  <si>
    <t>Profit before income tax</t>
  </si>
  <si>
    <t>Placement of bank deposits</t>
  </si>
  <si>
    <t>Withdrawal of bank deposits</t>
  </si>
  <si>
    <t>Distributions to Samruk-Kazyna</t>
  </si>
  <si>
    <t>CONSOLIDATED STATEMENT OF FINANCIAL POSITION</t>
  </si>
  <si>
    <t xml:space="preserve">CONSOLIDATED STATEMENT OF COMPREHENSIVE INCOME </t>
  </si>
  <si>
    <t xml:space="preserve">Change in trade accounts receivable and other current assets </t>
  </si>
  <si>
    <t>Dividends received from joint ventures and associates</t>
  </si>
  <si>
    <t>Proceeds from borrowings</t>
  </si>
  <si>
    <t xml:space="preserve">Effects of exchange rate changes on cash and cash equivalents </t>
  </si>
  <si>
    <r>
      <t>CONSOLIDATED STATEMENT OF CHANGES IN EQUITY</t>
    </r>
    <r>
      <rPr>
        <b/>
        <sz val="16"/>
        <color theme="1"/>
        <rFont val="Times New Roman"/>
        <family val="1"/>
        <charset val="204"/>
      </rPr>
      <t xml:space="preserve"> </t>
    </r>
  </si>
  <si>
    <t>(restated)*</t>
  </si>
  <si>
    <t>CONSOLIDATED STATEMENT OF CASH FLOWS</t>
  </si>
  <si>
    <t>Realized losses from derivatives on petroleum products</t>
  </si>
  <si>
    <t xml:space="preserve">Non-controlling interests </t>
  </si>
  <si>
    <t>Non-controlling interests</t>
  </si>
  <si>
    <t>Acquisition of notes of the National Bank of RK</t>
  </si>
  <si>
    <t>Other equity</t>
  </si>
  <si>
    <t xml:space="preserve">Deputy Chairman of the Management Board </t>
  </si>
  <si>
    <t>Chief accountant</t>
  </si>
  <si>
    <t xml:space="preserve">A.S. Yesbergenova </t>
  </si>
  <si>
    <t>JSC NC “KazMunayGas”</t>
  </si>
  <si>
    <t>For the three months ended March 31,</t>
  </si>
  <si>
    <t>2023 (unaudited)</t>
  </si>
  <si>
    <t>2022 (unaudited) (restated)*</t>
  </si>
  <si>
    <t>Revenue from contracts with customers</t>
  </si>
  <si>
    <t>Foreign exchange (loss)/gain, net</t>
  </si>
  <si>
    <t>Net profit for the period</t>
  </si>
  <si>
    <t>(unaudited)</t>
  </si>
  <si>
    <t>(unaudited) (restated)*</t>
  </si>
  <si>
    <t>Other comprehensive income/(loss)</t>
  </si>
  <si>
    <t>Other comprehensive income/(loss) to be reclassified to profit or loss in subsequent periods</t>
  </si>
  <si>
    <t>Hedging effect</t>
  </si>
  <si>
    <t>Net other comprehensive (loss)/income to be reclassified to profit or loss in the subsequent periods, net of tax</t>
  </si>
  <si>
    <t>Other comprehensive income not to be reclassified to profit or loss in subsequent periods</t>
  </si>
  <si>
    <t>Actuarial gain on defined benefit plans of the joint ventures, net of tax</t>
  </si>
  <si>
    <t>Net other comprehensive income not to be reclassified to profit or loss in the subsequent periods, net of tax</t>
  </si>
  <si>
    <t>Net other comprehensive (loss)/income for the period, net of tax</t>
  </si>
  <si>
    <t>Total comprehensive income for the period, net of tax</t>
  </si>
  <si>
    <t xml:space="preserve">Net profit/(loss) for the period attributable to: </t>
  </si>
  <si>
    <t>Total comprehensive income/(loss) attributable to:</t>
  </si>
  <si>
    <r>
      <t xml:space="preserve">Earnings per share** </t>
    </r>
    <r>
      <rPr>
        <sz val="8.5"/>
        <color theme="1"/>
        <rFont val="Arial"/>
        <family val="2"/>
        <charset val="204"/>
      </rPr>
      <t>− tenge thousands</t>
    </r>
    <r>
      <rPr>
        <b/>
        <sz val="8.5"/>
        <color theme="1"/>
        <rFont val="Arial"/>
        <family val="2"/>
        <charset val="204"/>
      </rPr>
      <t xml:space="preserve"> </t>
    </r>
  </si>
  <si>
    <t>D.A. Aryssova</t>
  </si>
  <si>
    <t>March 31, 2023 (unaudited)</t>
  </si>
  <si>
    <t xml:space="preserve">December 31, 2022(audited) </t>
  </si>
  <si>
    <t xml:space="preserve">December 31, 2022 (audited) </t>
  </si>
  <si>
    <t>Borrowings and bonds</t>
  </si>
  <si>
    <r>
      <t xml:space="preserve">Book value per ordinary share* </t>
    </r>
    <r>
      <rPr>
        <sz val="9"/>
        <color theme="1"/>
        <rFont val="Arial"/>
        <family val="2"/>
        <charset val="204"/>
      </rPr>
      <t>−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tenge thousands</t>
    </r>
  </si>
  <si>
    <t>For the three months ended</t>
  </si>
  <si>
    <t>March 31,</t>
  </si>
  <si>
    <t xml:space="preserve">Profit before income tax </t>
  </si>
  <si>
    <t>Impairment of property, plant and equipment, exploration and evaluation assets, intangible assets and assets classified as held for sale</t>
  </si>
  <si>
    <t>Net foreign exchange loss/(gain)</t>
  </si>
  <si>
    <t>(Recovery)/write off of inventories to net realizable value</t>
  </si>
  <si>
    <t>(Gain)/loss on disposal of property, plant and equipment, intangible assets, investment property and assets held for sale, net</t>
  </si>
  <si>
    <t>Cash generated from operating activities</t>
  </si>
  <si>
    <t>19, 20</t>
  </si>
  <si>
    <t>Proceeds from sale of notes of the National Bank of RK</t>
  </si>
  <si>
    <t xml:space="preserve">Distributions to Samruk-Kazyna </t>
  </si>
  <si>
    <t>Repayment of principal portion of lease liabilities</t>
  </si>
  <si>
    <t>Net cash flows from financing activities</t>
  </si>
  <si>
    <t>Cash and cash equivalents, at the beginning of the period</t>
  </si>
  <si>
    <t>Cash and cash equivalents, at the end of the period</t>
  </si>
  <si>
    <t>Non-</t>
  </si>
  <si>
    <t>controlling interests</t>
  </si>
  <si>
    <t>As at December 31, 2021 (audited)</t>
  </si>
  <si>
    <t>Net profit/(loss) for the period (restated)*</t>
  </si>
  <si>
    <t>Other comprehensive (loss)/income (restated)*</t>
  </si>
  <si>
    <t>Total comprehensive (loss)/income (restated)</t>
  </si>
  <si>
    <t>As at March 31, 2022 (unaudited) (restated)</t>
  </si>
  <si>
    <t xml:space="preserve">As at December 31, 2022 (audited) </t>
  </si>
  <si>
    <t xml:space="preserve">Total comprehensive income/(loss) </t>
  </si>
  <si>
    <t>As at March 31, 2023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</si>
</sst>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7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i/>
      <sz val="8.5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8.5"/>
      <color theme="1"/>
      <name val="Arial"/>
      <family val="2"/>
      <charset val="204"/>
    </font>
    <font>
      <i/>
      <sz val="7.5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17">
    <xf numFmtId="0" fontId="0" fillId="0" borderId="0" xfId="0"/>
    <xf numFmtId="0" fontId="0" fillId="0" borderId="1" xfId="0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3" xfId="0" applyFont="1" applyBorder="1" applyAlignment="1">
      <alignment vertical="center" wrapText="1"/>
    </xf>
    <xf numFmtId="165" fontId="8" fillId="0" borderId="0" xfId="1" applyNumberFormat="1" applyFont="1"/>
    <xf numFmtId="164" fontId="8" fillId="0" borderId="0" xfId="1" applyFont="1"/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165" fontId="6" fillId="0" borderId="0" xfId="1" applyNumberFormat="1" applyFont="1" applyAlignment="1">
      <alignment vertical="center" wrapText="1"/>
    </xf>
    <xf numFmtId="165" fontId="6" fillId="0" borderId="3" xfId="1" applyNumberFormat="1" applyFont="1" applyBorder="1" applyAlignment="1">
      <alignment vertical="center" wrapText="1"/>
    </xf>
    <xf numFmtId="165" fontId="5" fillId="0" borderId="3" xfId="1" applyNumberFormat="1" applyFont="1" applyBorder="1" applyAlignment="1">
      <alignment vertical="center" wrapText="1"/>
    </xf>
    <xf numFmtId="165" fontId="5" fillId="0" borderId="0" xfId="1" applyNumberFormat="1" applyFont="1" applyAlignment="1">
      <alignment vertical="center" wrapText="1"/>
    </xf>
    <xf numFmtId="165" fontId="5" fillId="0" borderId="1" xfId="1" applyNumberFormat="1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5" fillId="0" borderId="2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5" fillId="0" borderId="4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 wrapText="1"/>
    </xf>
    <xf numFmtId="0" fontId="15" fillId="0" borderId="0" xfId="0" applyFont="1" applyAlignment="1">
      <alignment horizontal="justify" vertical="center" wrapText="1"/>
    </xf>
    <xf numFmtId="0" fontId="15" fillId="0" borderId="4" xfId="0" applyFont="1" applyBorder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1" fillId="0" borderId="4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top" wrapText="1"/>
    </xf>
    <xf numFmtId="165" fontId="5" fillId="0" borderId="1" xfId="1" applyNumberFormat="1" applyFont="1" applyBorder="1" applyAlignment="1">
      <alignment horizontal="right" vertical="center" wrapText="1"/>
    </xf>
    <xf numFmtId="165" fontId="6" fillId="0" borderId="1" xfId="1" applyNumberFormat="1" applyFont="1" applyBorder="1" applyAlignment="1">
      <alignment horizontal="right" vertical="center" wrapText="1"/>
    </xf>
    <xf numFmtId="165" fontId="6" fillId="0" borderId="0" xfId="1" applyNumberFormat="1" applyFont="1" applyAlignment="1">
      <alignment horizontal="right" vertical="center" wrapText="1"/>
    </xf>
    <xf numFmtId="165" fontId="5" fillId="0" borderId="5" xfId="1" applyNumberFormat="1" applyFont="1" applyBorder="1" applyAlignment="1">
      <alignment horizontal="right" vertical="center" wrapText="1"/>
    </xf>
    <xf numFmtId="165" fontId="5" fillId="0" borderId="0" xfId="1" applyNumberFormat="1" applyFont="1" applyAlignment="1">
      <alignment horizontal="right" vertical="center" wrapText="1"/>
    </xf>
    <xf numFmtId="165" fontId="8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"/>
  <sheetViews>
    <sheetView tabSelected="1" zoomScale="80" zoomScaleNormal="80" workbookViewId="0">
      <selection activeCell="E4" sqref="E4"/>
    </sheetView>
  </sheetViews>
  <sheetFormatPr defaultRowHeight="15" x14ac:dyDescent="0.25"/>
  <cols>
    <col min="1" max="1" width="9.140625" customWidth="1"/>
    <col min="3" max="3" width="58.140625" customWidth="1"/>
    <col min="5" max="5" width="16.85546875" customWidth="1"/>
    <col min="6" max="6" width="18.42578125" customWidth="1"/>
    <col min="7" max="8" width="12.42578125" style="14" customWidth="1"/>
  </cols>
  <sheetData>
    <row r="1" spans="3:6" ht="15.75" x14ac:dyDescent="0.25">
      <c r="C1" s="10" t="s">
        <v>126</v>
      </c>
    </row>
    <row r="2" spans="3:6" ht="15.75" x14ac:dyDescent="0.25">
      <c r="C2" s="10" t="s">
        <v>109</v>
      </c>
    </row>
    <row r="5" spans="3:6" x14ac:dyDescent="0.25">
      <c r="C5" s="31"/>
      <c r="D5" s="44"/>
    </row>
    <row r="6" spans="3:6" x14ac:dyDescent="0.25">
      <c r="C6" s="42"/>
      <c r="D6" s="21"/>
    </row>
    <row r="7" spans="3:6" ht="24.75" thickBot="1" x14ac:dyDescent="0.3">
      <c r="C7" s="43" t="s">
        <v>0</v>
      </c>
      <c r="D7" s="41" t="s">
        <v>1</v>
      </c>
      <c r="E7" s="46" t="s">
        <v>148</v>
      </c>
      <c r="F7" s="23" t="s">
        <v>149</v>
      </c>
    </row>
    <row r="8" spans="3:6" x14ac:dyDescent="0.25">
      <c r="C8" s="24" t="s">
        <v>2</v>
      </c>
      <c r="D8" s="44"/>
      <c r="E8" s="22"/>
      <c r="F8" s="22"/>
    </row>
    <row r="9" spans="3:6" x14ac:dyDescent="0.25">
      <c r="C9" s="21" t="s">
        <v>22</v>
      </c>
      <c r="D9" s="47"/>
      <c r="E9" s="22"/>
      <c r="F9" s="22"/>
    </row>
    <row r="10" spans="3:6" x14ac:dyDescent="0.25">
      <c r="C10" s="21" t="s">
        <v>23</v>
      </c>
      <c r="D10" s="47"/>
      <c r="E10" s="22"/>
      <c r="F10" s="22"/>
    </row>
    <row r="11" spans="3:6" x14ac:dyDescent="0.25">
      <c r="C11" s="29" t="s">
        <v>26</v>
      </c>
      <c r="D11" s="47"/>
      <c r="E11" s="81">
        <v>278063</v>
      </c>
      <c r="F11" s="82">
        <v>251280</v>
      </c>
    </row>
    <row r="12" spans="3:6" x14ac:dyDescent="0.25">
      <c r="C12" s="29" t="s">
        <v>24</v>
      </c>
      <c r="D12" s="47">
        <v>14</v>
      </c>
      <c r="E12" s="81">
        <v>6867972</v>
      </c>
      <c r="F12" s="82">
        <v>6989837</v>
      </c>
    </row>
    <row r="13" spans="3:6" x14ac:dyDescent="0.25">
      <c r="C13" s="29" t="s">
        <v>27</v>
      </c>
      <c r="D13" s="47"/>
      <c r="E13" s="81">
        <v>16906</v>
      </c>
      <c r="F13" s="82">
        <v>17304</v>
      </c>
    </row>
    <row r="14" spans="3:6" x14ac:dyDescent="0.25">
      <c r="C14" s="29" t="s">
        <v>28</v>
      </c>
      <c r="D14" s="47"/>
      <c r="E14" s="81">
        <v>887276</v>
      </c>
      <c r="F14" s="82">
        <v>918253</v>
      </c>
    </row>
    <row r="15" spans="3:6" x14ac:dyDescent="0.25">
      <c r="C15" s="29" t="s">
        <v>25</v>
      </c>
      <c r="D15" s="47"/>
      <c r="E15" s="81">
        <v>77635</v>
      </c>
      <c r="F15" s="82">
        <v>76567</v>
      </c>
    </row>
    <row r="16" spans="3:6" x14ac:dyDescent="0.25">
      <c r="C16" s="29" t="s">
        <v>30</v>
      </c>
      <c r="D16" s="47">
        <v>16</v>
      </c>
      <c r="E16" s="81">
        <v>5011937</v>
      </c>
      <c r="F16" s="82">
        <v>4947403</v>
      </c>
    </row>
    <row r="17" spans="3:8" x14ac:dyDescent="0.25">
      <c r="C17" s="29" t="s">
        <v>31</v>
      </c>
      <c r="D17" s="47"/>
      <c r="E17" s="81">
        <v>18989</v>
      </c>
      <c r="F17" s="82">
        <v>16760</v>
      </c>
    </row>
    <row r="18" spans="3:8" x14ac:dyDescent="0.25">
      <c r="C18" s="29" t="s">
        <v>32</v>
      </c>
      <c r="D18" s="47"/>
      <c r="E18" s="81">
        <v>63621</v>
      </c>
      <c r="F18" s="82">
        <v>52982</v>
      </c>
    </row>
    <row r="19" spans="3:8" x14ac:dyDescent="0.25">
      <c r="C19" s="29" t="s">
        <v>35</v>
      </c>
      <c r="D19" s="47"/>
      <c r="E19" s="81">
        <v>3505</v>
      </c>
      <c r="F19" s="82">
        <v>3713</v>
      </c>
    </row>
    <row r="20" spans="3:8" x14ac:dyDescent="0.25">
      <c r="C20" s="29" t="s">
        <v>33</v>
      </c>
      <c r="D20" s="47"/>
      <c r="E20" s="81">
        <v>130170</v>
      </c>
      <c r="F20" s="82">
        <v>129857</v>
      </c>
    </row>
    <row r="21" spans="3:8" x14ac:dyDescent="0.25">
      <c r="C21" s="29" t="s">
        <v>34</v>
      </c>
      <c r="D21" s="47"/>
      <c r="E21" s="81">
        <v>10220</v>
      </c>
      <c r="F21" s="82">
        <v>10672</v>
      </c>
    </row>
    <row r="22" spans="3:8" x14ac:dyDescent="0.25">
      <c r="C22" s="29" t="s">
        <v>29</v>
      </c>
      <c r="D22" s="47">
        <v>15</v>
      </c>
      <c r="E22" s="81">
        <v>59251</v>
      </c>
      <c r="F22" s="82">
        <v>59229</v>
      </c>
    </row>
    <row r="23" spans="3:8" ht="15.75" thickBot="1" x14ac:dyDescent="0.3">
      <c r="C23" s="19" t="s">
        <v>102</v>
      </c>
      <c r="D23" s="20"/>
      <c r="E23" s="83">
        <v>39978</v>
      </c>
      <c r="F23" s="84">
        <v>41598</v>
      </c>
    </row>
    <row r="24" spans="3:8" ht="15.75" thickBot="1" x14ac:dyDescent="0.3">
      <c r="C24" s="19"/>
      <c r="D24" s="20"/>
      <c r="E24" s="83">
        <v>13465523</v>
      </c>
      <c r="F24" s="84">
        <v>13515455</v>
      </c>
      <c r="G24" s="14">
        <f>SUM(E11:E23)-E24</f>
        <v>0</v>
      </c>
      <c r="H24" s="14">
        <f>SUM(F11:F23)-F24</f>
        <v>0</v>
      </c>
    </row>
    <row r="25" spans="3:8" x14ac:dyDescent="0.25">
      <c r="C25" s="29" t="s">
        <v>2</v>
      </c>
      <c r="D25" s="47"/>
      <c r="E25" s="48"/>
      <c r="F25" s="22"/>
    </row>
    <row r="26" spans="3:8" x14ac:dyDescent="0.25">
      <c r="C26" s="21" t="s">
        <v>36</v>
      </c>
      <c r="D26" s="47"/>
      <c r="E26" s="48"/>
      <c r="F26" s="22"/>
    </row>
    <row r="27" spans="3:8" x14ac:dyDescent="0.25">
      <c r="C27" s="29" t="s">
        <v>37</v>
      </c>
      <c r="D27" s="47"/>
      <c r="E27" s="81">
        <v>331543</v>
      </c>
      <c r="F27" s="82">
        <v>309425</v>
      </c>
    </row>
    <row r="28" spans="3:8" x14ac:dyDescent="0.25">
      <c r="C28" s="29" t="s">
        <v>39</v>
      </c>
      <c r="D28" s="47">
        <v>17</v>
      </c>
      <c r="E28" s="81">
        <v>545915</v>
      </c>
      <c r="F28" s="82">
        <v>519537</v>
      </c>
    </row>
    <row r="29" spans="3:8" x14ac:dyDescent="0.25">
      <c r="C29" s="29" t="s">
        <v>31</v>
      </c>
      <c r="D29" s="47"/>
      <c r="E29" s="81">
        <v>44973</v>
      </c>
      <c r="F29" s="82">
        <v>42697</v>
      </c>
    </row>
    <row r="30" spans="3:8" x14ac:dyDescent="0.25">
      <c r="C30" s="29" t="s">
        <v>38</v>
      </c>
      <c r="D30" s="47"/>
      <c r="E30" s="81">
        <v>47766</v>
      </c>
      <c r="F30" s="82">
        <v>36167</v>
      </c>
    </row>
    <row r="31" spans="3:8" x14ac:dyDescent="0.25">
      <c r="C31" s="29" t="s">
        <v>42</v>
      </c>
      <c r="D31" s="47">
        <v>17</v>
      </c>
      <c r="E31" s="81">
        <v>127653</v>
      </c>
      <c r="F31" s="82">
        <v>109137</v>
      </c>
    </row>
    <row r="32" spans="3:8" x14ac:dyDescent="0.25">
      <c r="C32" s="29" t="s">
        <v>33</v>
      </c>
      <c r="D32" s="47"/>
      <c r="E32" s="81">
        <v>49353</v>
      </c>
      <c r="F32" s="82">
        <v>119874</v>
      </c>
    </row>
    <row r="33" spans="1:8" x14ac:dyDescent="0.25">
      <c r="C33" s="29" t="s">
        <v>41</v>
      </c>
      <c r="D33" s="47">
        <v>17</v>
      </c>
      <c r="E33" s="81">
        <v>81909</v>
      </c>
      <c r="F33" s="82">
        <v>57057</v>
      </c>
    </row>
    <row r="34" spans="1:8" x14ac:dyDescent="0.25">
      <c r="C34" s="29" t="s">
        <v>40</v>
      </c>
      <c r="D34" s="47">
        <v>15</v>
      </c>
      <c r="E34" s="81">
        <v>1081374</v>
      </c>
      <c r="F34" s="82">
        <v>1178138</v>
      </c>
    </row>
    <row r="35" spans="1:8" ht="15.75" thickBot="1" x14ac:dyDescent="0.3">
      <c r="C35" s="19" t="s">
        <v>43</v>
      </c>
      <c r="D35" s="20">
        <v>18</v>
      </c>
      <c r="E35" s="83">
        <v>970639</v>
      </c>
      <c r="F35" s="84">
        <v>762817</v>
      </c>
    </row>
    <row r="36" spans="1:8" x14ac:dyDescent="0.25">
      <c r="C36" s="21"/>
      <c r="D36" s="47"/>
      <c r="E36" s="81">
        <v>3281125</v>
      </c>
      <c r="F36" s="82">
        <v>3134849</v>
      </c>
      <c r="G36" s="14">
        <f>SUM(E27:E35)-E36</f>
        <v>0</v>
      </c>
      <c r="H36" s="14">
        <f>SUM(F27:F35)-F36</f>
        <v>0</v>
      </c>
    </row>
    <row r="37" spans="1:8" x14ac:dyDescent="0.25">
      <c r="C37" s="29" t="s">
        <v>2</v>
      </c>
      <c r="D37" s="47"/>
      <c r="E37" s="48"/>
      <c r="F37" s="22"/>
    </row>
    <row r="38" spans="1:8" ht="15.75" thickBot="1" x14ac:dyDescent="0.3">
      <c r="C38" s="19" t="s">
        <v>44</v>
      </c>
      <c r="D38" s="20"/>
      <c r="E38" s="46">
        <v>384</v>
      </c>
      <c r="F38" s="23">
        <v>459</v>
      </c>
    </row>
    <row r="39" spans="1:8" ht="15.75" thickBot="1" x14ac:dyDescent="0.3">
      <c r="C39" s="18"/>
      <c r="D39" s="41"/>
      <c r="E39" s="83">
        <v>3281509</v>
      </c>
      <c r="F39" s="84">
        <v>3135308</v>
      </c>
      <c r="G39" s="14">
        <f>SUM(E36:E38)-E39</f>
        <v>0</v>
      </c>
      <c r="H39" s="14">
        <f>SUM(F36:F38)-F39</f>
        <v>0</v>
      </c>
    </row>
    <row r="40" spans="1:8" ht="15.75" thickBot="1" x14ac:dyDescent="0.3">
      <c r="C40" s="4" t="s">
        <v>45</v>
      </c>
      <c r="D40" s="7"/>
      <c r="E40" s="85">
        <v>16747032</v>
      </c>
      <c r="F40" s="86">
        <v>16650763</v>
      </c>
      <c r="G40" s="14">
        <f>E39+E24-E40</f>
        <v>0</v>
      </c>
      <c r="H40" s="14">
        <f>F39+F24-F40</f>
        <v>0</v>
      </c>
    </row>
    <row r="41" spans="1:8" ht="15.75" thickTop="1" x14ac:dyDescent="0.25"/>
    <row r="43" spans="1:8" x14ac:dyDescent="0.25">
      <c r="A43" s="14"/>
      <c r="B43" s="14"/>
      <c r="C43" s="14"/>
      <c r="D43" s="14"/>
      <c r="E43" s="14"/>
      <c r="F43" s="14"/>
    </row>
    <row r="44" spans="1:8" x14ac:dyDescent="0.25">
      <c r="A44" s="14"/>
      <c r="B44" s="14"/>
      <c r="C44" s="14"/>
      <c r="D44" s="14"/>
      <c r="E44" s="14"/>
      <c r="F44" s="14"/>
    </row>
    <row r="45" spans="1:8" x14ac:dyDescent="0.25">
      <c r="A45" s="14"/>
      <c r="B45" s="14"/>
      <c r="C45" s="14"/>
      <c r="D45" s="14"/>
      <c r="E45" s="14"/>
      <c r="F45" s="14"/>
    </row>
    <row r="46" spans="1:8" ht="24.75" thickBot="1" x14ac:dyDescent="0.3">
      <c r="C46" s="43" t="s">
        <v>0</v>
      </c>
      <c r="D46" s="41" t="s">
        <v>1</v>
      </c>
      <c r="E46" s="46" t="s">
        <v>148</v>
      </c>
      <c r="F46" s="23" t="s">
        <v>150</v>
      </c>
    </row>
    <row r="47" spans="1:8" x14ac:dyDescent="0.25">
      <c r="C47" s="24"/>
      <c r="D47" s="44"/>
      <c r="E47" s="22"/>
      <c r="F47" s="22"/>
    </row>
    <row r="48" spans="1:8" x14ac:dyDescent="0.25">
      <c r="C48" s="21" t="s">
        <v>46</v>
      </c>
      <c r="D48" s="47"/>
      <c r="E48" s="22"/>
      <c r="F48" s="22"/>
    </row>
    <row r="49" spans="3:8" x14ac:dyDescent="0.25">
      <c r="C49" s="21" t="s">
        <v>47</v>
      </c>
      <c r="D49" s="47"/>
      <c r="E49" s="22"/>
      <c r="F49" s="22"/>
    </row>
    <row r="50" spans="3:8" x14ac:dyDescent="0.25">
      <c r="C50" s="29" t="s">
        <v>48</v>
      </c>
      <c r="D50" s="47"/>
      <c r="E50" s="81">
        <v>916541</v>
      </c>
      <c r="F50" s="82">
        <v>916541</v>
      </c>
    </row>
    <row r="51" spans="3:8" x14ac:dyDescent="0.25">
      <c r="C51" s="29" t="s">
        <v>49</v>
      </c>
      <c r="D51" s="47"/>
      <c r="E51" s="81">
        <v>1142</v>
      </c>
      <c r="F51" s="82">
        <v>1142</v>
      </c>
    </row>
    <row r="52" spans="3:8" x14ac:dyDescent="0.25">
      <c r="C52" s="29" t="s">
        <v>122</v>
      </c>
      <c r="D52" s="47"/>
      <c r="E52" s="48">
        <v>-959</v>
      </c>
      <c r="F52" s="82">
        <v>-1759</v>
      </c>
    </row>
    <row r="53" spans="3:8" x14ac:dyDescent="0.25">
      <c r="C53" s="29" t="s">
        <v>50</v>
      </c>
      <c r="D53" s="47"/>
      <c r="E53" s="81">
        <v>4048322</v>
      </c>
      <c r="F53" s="82">
        <v>4209612</v>
      </c>
    </row>
    <row r="54" spans="3:8" ht="15.75" thickBot="1" x14ac:dyDescent="0.3">
      <c r="C54" s="19" t="s">
        <v>51</v>
      </c>
      <c r="D54" s="20"/>
      <c r="E54" s="83">
        <v>5091189</v>
      </c>
      <c r="F54" s="84">
        <v>4809455</v>
      </c>
    </row>
    <row r="55" spans="3:8" x14ac:dyDescent="0.25">
      <c r="C55" s="21" t="s">
        <v>52</v>
      </c>
      <c r="D55" s="47"/>
      <c r="E55" s="81">
        <v>10056235</v>
      </c>
      <c r="F55" s="82">
        <v>9934991</v>
      </c>
      <c r="G55" s="14">
        <f>SUM(E50:E54)-E55</f>
        <v>0</v>
      </c>
      <c r="H55" s="14">
        <f>SUM(F50:F54)-F55</f>
        <v>0</v>
      </c>
    </row>
    <row r="56" spans="3:8" x14ac:dyDescent="0.25">
      <c r="C56" s="29"/>
      <c r="D56" s="47"/>
      <c r="E56" s="48"/>
      <c r="F56" s="22"/>
    </row>
    <row r="57" spans="3:8" ht="15.75" thickBot="1" x14ac:dyDescent="0.3">
      <c r="C57" s="19" t="s">
        <v>120</v>
      </c>
      <c r="D57" s="20"/>
      <c r="E57" s="83">
        <v>-55719</v>
      </c>
      <c r="F57" s="84">
        <v>-61541</v>
      </c>
    </row>
    <row r="58" spans="3:8" ht="15.75" thickBot="1" x14ac:dyDescent="0.3">
      <c r="C58" s="18" t="s">
        <v>53</v>
      </c>
      <c r="D58" s="20"/>
      <c r="E58" s="83">
        <v>10000516</v>
      </c>
      <c r="F58" s="84">
        <v>9873450</v>
      </c>
      <c r="G58" s="14">
        <f>SUM(E55:E57)-E58</f>
        <v>0</v>
      </c>
      <c r="H58" s="14">
        <f>SUM(F55:F57)-F58</f>
        <v>0</v>
      </c>
    </row>
    <row r="59" spans="3:8" x14ac:dyDescent="0.25">
      <c r="C59" s="21"/>
      <c r="D59" s="47"/>
      <c r="E59" s="48"/>
      <c r="F59" s="22"/>
    </row>
    <row r="60" spans="3:8" x14ac:dyDescent="0.25">
      <c r="C60" s="21" t="s">
        <v>54</v>
      </c>
      <c r="D60" s="47"/>
      <c r="E60" s="48"/>
      <c r="F60" s="22"/>
    </row>
    <row r="61" spans="3:8" x14ac:dyDescent="0.25">
      <c r="C61" s="29" t="s">
        <v>151</v>
      </c>
      <c r="D61" s="47">
        <v>19</v>
      </c>
      <c r="E61" s="81">
        <v>3562726</v>
      </c>
      <c r="F61" s="82">
        <v>3775891</v>
      </c>
    </row>
    <row r="62" spans="3:8" x14ac:dyDescent="0.25">
      <c r="C62" s="29" t="s">
        <v>57</v>
      </c>
      <c r="D62" s="47">
        <v>20</v>
      </c>
      <c r="E62" s="81">
        <v>66563</v>
      </c>
      <c r="F62" s="82">
        <v>65872</v>
      </c>
    </row>
    <row r="63" spans="3:8" x14ac:dyDescent="0.25">
      <c r="C63" s="29" t="s">
        <v>58</v>
      </c>
      <c r="D63" s="47">
        <v>22</v>
      </c>
      <c r="E63" s="81">
        <v>14956</v>
      </c>
      <c r="F63" s="82">
        <v>15080</v>
      </c>
    </row>
    <row r="64" spans="3:8" x14ac:dyDescent="0.25">
      <c r="C64" s="29" t="s">
        <v>55</v>
      </c>
      <c r="D64" s="47">
        <v>21</v>
      </c>
      <c r="E64" s="81">
        <v>281724</v>
      </c>
      <c r="F64" s="82">
        <v>276818</v>
      </c>
    </row>
    <row r="65" spans="3:8" x14ac:dyDescent="0.25">
      <c r="C65" s="29" t="s">
        <v>59</v>
      </c>
      <c r="D65" s="47">
        <v>22</v>
      </c>
      <c r="E65" s="81">
        <v>39757</v>
      </c>
      <c r="F65" s="82">
        <v>41548</v>
      </c>
    </row>
    <row r="66" spans="3:8" ht="15.75" thickBot="1" x14ac:dyDescent="0.3">
      <c r="C66" s="19" t="s">
        <v>56</v>
      </c>
      <c r="D66" s="20"/>
      <c r="E66" s="83">
        <v>1006649</v>
      </c>
      <c r="F66" s="84">
        <v>999010</v>
      </c>
    </row>
    <row r="67" spans="3:8" ht="15.75" thickBot="1" x14ac:dyDescent="0.3">
      <c r="C67" s="29"/>
      <c r="D67" s="47"/>
      <c r="E67" s="81">
        <v>4972375</v>
      </c>
      <c r="F67" s="82">
        <v>5174219</v>
      </c>
      <c r="G67" s="14">
        <f>SUM(E61:E66)-E67</f>
        <v>0</v>
      </c>
      <c r="H67" s="14">
        <f>SUM(F61:F66)-F67</f>
        <v>0</v>
      </c>
    </row>
    <row r="68" spans="3:8" x14ac:dyDescent="0.25">
      <c r="C68" s="13"/>
      <c r="D68" s="11"/>
      <c r="E68" s="45"/>
      <c r="F68" s="30"/>
    </row>
    <row r="69" spans="3:8" x14ac:dyDescent="0.25">
      <c r="C69" s="21" t="s">
        <v>60</v>
      </c>
      <c r="D69" s="47"/>
      <c r="E69" s="48"/>
      <c r="F69" s="22"/>
    </row>
    <row r="70" spans="3:8" x14ac:dyDescent="0.25">
      <c r="C70" s="29" t="s">
        <v>62</v>
      </c>
      <c r="D70" s="47">
        <v>22</v>
      </c>
      <c r="E70" s="81">
        <v>435274</v>
      </c>
      <c r="F70" s="82">
        <v>564906</v>
      </c>
    </row>
    <row r="71" spans="3:8" x14ac:dyDescent="0.25">
      <c r="C71" s="29" t="s">
        <v>151</v>
      </c>
      <c r="D71" s="47">
        <v>19</v>
      </c>
      <c r="E71" s="81">
        <v>665997</v>
      </c>
      <c r="F71" s="82">
        <v>367443</v>
      </c>
    </row>
    <row r="72" spans="3:8" x14ac:dyDescent="0.25">
      <c r="C72" s="29" t="s">
        <v>57</v>
      </c>
      <c r="D72" s="47">
        <v>20</v>
      </c>
      <c r="E72" s="81">
        <v>16085</v>
      </c>
      <c r="F72" s="82">
        <v>15682</v>
      </c>
    </row>
    <row r="73" spans="3:8" x14ac:dyDescent="0.25">
      <c r="C73" s="29" t="s">
        <v>64</v>
      </c>
      <c r="D73" s="47">
        <v>22</v>
      </c>
      <c r="E73" s="81">
        <v>299080</v>
      </c>
      <c r="F73" s="82">
        <v>283717</v>
      </c>
    </row>
    <row r="74" spans="3:8" x14ac:dyDescent="0.25">
      <c r="C74" s="29" t="s">
        <v>55</v>
      </c>
      <c r="D74" s="47">
        <v>21</v>
      </c>
      <c r="E74" s="81">
        <v>61925</v>
      </c>
      <c r="F74" s="82">
        <v>63076</v>
      </c>
    </row>
    <row r="75" spans="3:8" x14ac:dyDescent="0.25">
      <c r="C75" s="29" t="s">
        <v>61</v>
      </c>
      <c r="D75" s="47"/>
      <c r="E75" s="81">
        <v>80806</v>
      </c>
      <c r="F75" s="82">
        <v>66648</v>
      </c>
    </row>
    <row r="76" spans="3:8" x14ac:dyDescent="0.25">
      <c r="C76" s="29" t="s">
        <v>63</v>
      </c>
      <c r="D76" s="47">
        <v>23</v>
      </c>
      <c r="E76" s="81">
        <v>121750</v>
      </c>
      <c r="F76" s="82">
        <v>148477</v>
      </c>
    </row>
    <row r="77" spans="3:8" ht="15.75" thickBot="1" x14ac:dyDescent="0.3">
      <c r="C77" s="29" t="s">
        <v>65</v>
      </c>
      <c r="D77" s="47">
        <v>22</v>
      </c>
      <c r="E77" s="81">
        <v>93224</v>
      </c>
      <c r="F77" s="82">
        <v>93145</v>
      </c>
    </row>
    <row r="78" spans="3:8" ht="15.75" thickBot="1" x14ac:dyDescent="0.3">
      <c r="C78" s="3"/>
      <c r="D78" s="17"/>
      <c r="E78" s="87">
        <v>1774141</v>
      </c>
      <c r="F78" s="88">
        <v>1603094</v>
      </c>
      <c r="G78" s="14">
        <f>SUM(E70:E77)-E78</f>
        <v>0</v>
      </c>
      <c r="H78" s="14">
        <f>SUM(F70:F77)-F78</f>
        <v>0</v>
      </c>
    </row>
    <row r="79" spans="3:8" ht="15.75" thickBot="1" x14ac:dyDescent="0.3">
      <c r="C79" s="18" t="s">
        <v>66</v>
      </c>
      <c r="D79" s="20"/>
      <c r="E79" s="83">
        <v>6746516</v>
      </c>
      <c r="F79" s="84">
        <v>6777313</v>
      </c>
      <c r="G79" s="14">
        <f>E78+E67-E79</f>
        <v>0</v>
      </c>
      <c r="H79" s="14">
        <f>F78+F67-F79</f>
        <v>0</v>
      </c>
    </row>
    <row r="80" spans="3:8" ht="15.75" thickBot="1" x14ac:dyDescent="0.3">
      <c r="C80" s="4" t="s">
        <v>67</v>
      </c>
      <c r="D80" s="5"/>
      <c r="E80" s="85">
        <v>16747032</v>
      </c>
      <c r="F80" s="86">
        <v>16650763</v>
      </c>
      <c r="G80" s="14">
        <f>E79+E58-E80</f>
        <v>0</v>
      </c>
      <c r="H80" s="14">
        <f>F79+F58-F80</f>
        <v>0</v>
      </c>
    </row>
    <row r="81" spans="3:6" ht="15.75" thickTop="1" x14ac:dyDescent="0.25">
      <c r="C81" s="21"/>
      <c r="D81" s="47"/>
      <c r="E81" s="48"/>
      <c r="F81" s="22"/>
    </row>
    <row r="82" spans="3:6" ht="15.75" thickBot="1" x14ac:dyDescent="0.3">
      <c r="C82" s="18" t="s">
        <v>152</v>
      </c>
      <c r="D82" s="20"/>
      <c r="E82" s="46">
        <v>14.936999999999999</v>
      </c>
      <c r="F82" s="23">
        <v>14.678000000000001</v>
      </c>
    </row>
    <row r="84" spans="3:6" x14ac:dyDescent="0.25">
      <c r="E84" s="15">
        <f>E80-E40</f>
        <v>0</v>
      </c>
      <c r="F84" s="15">
        <f>F80-F40</f>
        <v>0</v>
      </c>
    </row>
    <row r="87" spans="3:6" ht="15.75" thickBot="1" x14ac:dyDescent="0.3">
      <c r="C87" s="37" t="s">
        <v>123</v>
      </c>
      <c r="E87" s="38"/>
    </row>
    <row r="88" spans="3:6" x14ac:dyDescent="0.25">
      <c r="C88" s="37"/>
      <c r="E88" s="39" t="s">
        <v>147</v>
      </c>
    </row>
    <row r="89" spans="3:6" x14ac:dyDescent="0.25">
      <c r="C89" s="37" t="s">
        <v>2</v>
      </c>
      <c r="E89" s="40"/>
    </row>
    <row r="90" spans="3:6" x14ac:dyDescent="0.25">
      <c r="C90" s="37"/>
      <c r="E90" s="40"/>
    </row>
    <row r="91" spans="3:6" x14ac:dyDescent="0.25">
      <c r="C91" s="37" t="s">
        <v>2</v>
      </c>
      <c r="E91" s="40"/>
    </row>
    <row r="92" spans="3:6" ht="15.75" thickBot="1" x14ac:dyDescent="0.3">
      <c r="C92" s="37" t="s">
        <v>124</v>
      </c>
      <c r="E92" s="38"/>
    </row>
    <row r="93" spans="3:6" x14ac:dyDescent="0.25">
      <c r="C93" s="37"/>
      <c r="E93" s="39" t="s">
        <v>125</v>
      </c>
    </row>
    <row r="94" spans="3:6" x14ac:dyDescent="0.25">
      <c r="C94" s="37"/>
    </row>
  </sheetData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I72"/>
  <sheetViews>
    <sheetView zoomScale="80" zoomScaleNormal="80" workbookViewId="0">
      <selection activeCell="H3" sqref="H3"/>
    </sheetView>
  </sheetViews>
  <sheetFormatPr defaultRowHeight="15" x14ac:dyDescent="0.25"/>
  <cols>
    <col min="4" max="4" width="38.28515625" customWidth="1"/>
    <col min="6" max="6" width="18.5703125" customWidth="1"/>
    <col min="7" max="7" width="16.28515625" customWidth="1"/>
    <col min="8" max="9" width="12.28515625" style="15" customWidth="1"/>
  </cols>
  <sheetData>
    <row r="1" spans="4:9" ht="15.75" x14ac:dyDescent="0.25">
      <c r="D1" s="10" t="s">
        <v>126</v>
      </c>
    </row>
    <row r="2" spans="4:9" ht="15.75" x14ac:dyDescent="0.25">
      <c r="D2" s="10" t="s">
        <v>110</v>
      </c>
    </row>
    <row r="5" spans="4:9" ht="15.75" thickBot="1" x14ac:dyDescent="0.3">
      <c r="D5" s="27"/>
      <c r="E5" s="49"/>
      <c r="F5" s="101" t="s">
        <v>127</v>
      </c>
      <c r="G5" s="101"/>
    </row>
    <row r="6" spans="4:9" ht="23.25" thickBot="1" x14ac:dyDescent="0.3">
      <c r="D6" s="51" t="s">
        <v>0</v>
      </c>
      <c r="E6" s="50" t="s">
        <v>1</v>
      </c>
      <c r="F6" s="52" t="s">
        <v>128</v>
      </c>
      <c r="G6" s="53" t="s">
        <v>129</v>
      </c>
    </row>
    <row r="7" spans="4:9" x14ac:dyDescent="0.25">
      <c r="D7" s="27"/>
      <c r="E7" s="49"/>
      <c r="F7" s="54"/>
      <c r="G7" s="55"/>
    </row>
    <row r="8" spans="4:9" x14ac:dyDescent="0.25">
      <c r="D8" s="25"/>
      <c r="E8" s="49"/>
      <c r="F8" s="54"/>
      <c r="G8" s="55"/>
    </row>
    <row r="9" spans="4:9" x14ac:dyDescent="0.25">
      <c r="D9" s="25" t="s">
        <v>3</v>
      </c>
      <c r="E9" s="49"/>
      <c r="F9" s="54"/>
      <c r="G9" s="55"/>
    </row>
    <row r="10" spans="4:9" x14ac:dyDescent="0.25">
      <c r="D10" s="56" t="s">
        <v>130</v>
      </c>
      <c r="E10" s="57">
        <v>5</v>
      </c>
      <c r="F10" s="58">
        <v>1886921</v>
      </c>
      <c r="G10" s="59">
        <v>2181941</v>
      </c>
    </row>
    <row r="11" spans="4:9" x14ac:dyDescent="0.25">
      <c r="D11" s="56" t="s">
        <v>4</v>
      </c>
      <c r="E11" s="57">
        <v>6</v>
      </c>
      <c r="F11" s="58">
        <v>191697</v>
      </c>
      <c r="G11" s="59">
        <v>272553</v>
      </c>
    </row>
    <row r="12" spans="4:9" x14ac:dyDescent="0.25">
      <c r="D12" s="56" t="s">
        <v>5</v>
      </c>
      <c r="E12" s="57">
        <v>12</v>
      </c>
      <c r="F12" s="58">
        <v>37552</v>
      </c>
      <c r="G12" s="59">
        <v>22538</v>
      </c>
    </row>
    <row r="13" spans="4:9" ht="15.75" thickBot="1" x14ac:dyDescent="0.3">
      <c r="D13" s="56" t="s">
        <v>6</v>
      </c>
      <c r="E13" s="57"/>
      <c r="F13" s="58">
        <v>5813</v>
      </c>
      <c r="G13" s="59">
        <v>7144</v>
      </c>
    </row>
    <row r="14" spans="4:9" ht="15.75" thickBot="1" x14ac:dyDescent="0.3">
      <c r="D14" s="60" t="s">
        <v>7</v>
      </c>
      <c r="E14" s="61"/>
      <c r="F14" s="62">
        <v>2121983</v>
      </c>
      <c r="G14" s="63">
        <v>2484176</v>
      </c>
      <c r="H14" s="15">
        <f>SUM(F10:F13)-F14</f>
        <v>0</v>
      </c>
      <c r="I14" s="15">
        <f>SUM(G10:G13)-G14</f>
        <v>0</v>
      </c>
    </row>
    <row r="15" spans="4:9" x14ac:dyDescent="0.25">
      <c r="D15" s="25" t="s">
        <v>2</v>
      </c>
      <c r="E15" s="49"/>
      <c r="F15" s="54"/>
      <c r="G15" s="55"/>
    </row>
    <row r="16" spans="4:9" x14ac:dyDescent="0.25">
      <c r="D16" s="25" t="s">
        <v>8</v>
      </c>
      <c r="E16" s="57"/>
      <c r="F16" s="54"/>
      <c r="G16" s="55"/>
    </row>
    <row r="17" spans="4:9" ht="22.5" x14ac:dyDescent="0.25">
      <c r="D17" s="56" t="s">
        <v>9</v>
      </c>
      <c r="E17" s="57">
        <v>7</v>
      </c>
      <c r="F17" s="58">
        <v>-1031722</v>
      </c>
      <c r="G17" s="59">
        <v>-1465682</v>
      </c>
    </row>
    <row r="18" spans="4:9" x14ac:dyDescent="0.25">
      <c r="D18" s="56" t="s">
        <v>10</v>
      </c>
      <c r="E18" s="57">
        <v>8</v>
      </c>
      <c r="F18" s="58">
        <v>-260353</v>
      </c>
      <c r="G18" s="59">
        <v>-187450</v>
      </c>
    </row>
    <row r="19" spans="4:9" x14ac:dyDescent="0.25">
      <c r="D19" s="56" t="s">
        <v>11</v>
      </c>
      <c r="E19" s="57">
        <v>9</v>
      </c>
      <c r="F19" s="58">
        <v>-141884</v>
      </c>
      <c r="G19" s="59">
        <v>-125893</v>
      </c>
    </row>
    <row r="20" spans="4:9" x14ac:dyDescent="0.25">
      <c r="D20" s="56" t="s">
        <v>12</v>
      </c>
      <c r="E20" s="57"/>
      <c r="F20" s="58">
        <v>-151868</v>
      </c>
      <c r="G20" s="59">
        <v>-142715</v>
      </c>
    </row>
    <row r="21" spans="4:9" x14ac:dyDescent="0.25">
      <c r="D21" s="56" t="s">
        <v>13</v>
      </c>
      <c r="E21" s="57">
        <v>10</v>
      </c>
      <c r="F21" s="58">
        <v>-61170</v>
      </c>
      <c r="G21" s="59">
        <v>-45799</v>
      </c>
    </row>
    <row r="22" spans="4:9" x14ac:dyDescent="0.25">
      <c r="D22" s="56" t="s">
        <v>14</v>
      </c>
      <c r="E22" s="57">
        <v>11</v>
      </c>
      <c r="F22" s="58">
        <v>-33174</v>
      </c>
      <c r="G22" s="59">
        <v>-33257</v>
      </c>
    </row>
    <row r="23" spans="4:9" x14ac:dyDescent="0.25">
      <c r="D23" s="56" t="s">
        <v>15</v>
      </c>
      <c r="E23" s="57">
        <v>12</v>
      </c>
      <c r="F23" s="58">
        <v>-76607</v>
      </c>
      <c r="G23" s="59">
        <v>-85138</v>
      </c>
    </row>
    <row r="24" spans="4:9" x14ac:dyDescent="0.25">
      <c r="D24" s="56" t="s">
        <v>131</v>
      </c>
      <c r="E24" s="57">
        <v>2</v>
      </c>
      <c r="F24" s="58">
        <v>-7176</v>
      </c>
      <c r="G24" s="59">
        <v>69197</v>
      </c>
    </row>
    <row r="25" spans="4:9" ht="15.75" thickBot="1" x14ac:dyDescent="0.3">
      <c r="D25" s="56" t="s">
        <v>16</v>
      </c>
      <c r="E25" s="57"/>
      <c r="F25" s="58">
        <v>-4600</v>
      </c>
      <c r="G25" s="59">
        <v>-6082</v>
      </c>
    </row>
    <row r="26" spans="4:9" ht="15.75" thickBot="1" x14ac:dyDescent="0.3">
      <c r="D26" s="60" t="s">
        <v>17</v>
      </c>
      <c r="E26" s="61"/>
      <c r="F26" s="62">
        <v>-1768554</v>
      </c>
      <c r="G26" s="63">
        <v>-2022819</v>
      </c>
      <c r="H26" s="15">
        <f>SUM(F17:F25)-F26</f>
        <v>0</v>
      </c>
      <c r="I26" s="15">
        <f>SUM(G17:G25)-G26</f>
        <v>0</v>
      </c>
    </row>
    <row r="27" spans="4:9" x14ac:dyDescent="0.25">
      <c r="D27" s="25" t="s">
        <v>105</v>
      </c>
      <c r="E27" s="57"/>
      <c r="F27" s="58">
        <v>353429</v>
      </c>
      <c r="G27" s="59">
        <v>461357</v>
      </c>
      <c r="H27" s="15">
        <f>F14+F26-F27</f>
        <v>0</v>
      </c>
      <c r="I27" s="15">
        <f>G14+G26-G27</f>
        <v>0</v>
      </c>
    </row>
    <row r="28" spans="4:9" x14ac:dyDescent="0.25">
      <c r="D28" s="56" t="s">
        <v>2</v>
      </c>
      <c r="E28" s="57"/>
      <c r="F28" s="54"/>
      <c r="G28" s="55"/>
    </row>
    <row r="29" spans="4:9" ht="15.75" thickBot="1" x14ac:dyDescent="0.3">
      <c r="D29" s="64" t="s">
        <v>101</v>
      </c>
      <c r="E29" s="65">
        <v>13</v>
      </c>
      <c r="F29" s="66">
        <v>-65873</v>
      </c>
      <c r="G29" s="67">
        <v>-129167</v>
      </c>
    </row>
    <row r="30" spans="4:9" ht="15.75" thickBot="1" x14ac:dyDescent="0.3">
      <c r="D30" s="68" t="s">
        <v>132</v>
      </c>
      <c r="E30" s="69"/>
      <c r="F30" s="70">
        <v>287556</v>
      </c>
      <c r="G30" s="71">
        <v>332190</v>
      </c>
      <c r="H30" s="15">
        <f>SUM(F27:F29)-F30</f>
        <v>0</v>
      </c>
      <c r="I30" s="15">
        <f>SUM(G27:G29)-G30</f>
        <v>0</v>
      </c>
    </row>
    <row r="31" spans="4:9" ht="15.75" thickTop="1" x14ac:dyDescent="0.25"/>
    <row r="33" spans="4:9" ht="15.75" thickBot="1" x14ac:dyDescent="0.3">
      <c r="D33" s="27"/>
      <c r="E33" s="49"/>
      <c r="F33" s="101" t="s">
        <v>127</v>
      </c>
      <c r="G33" s="101"/>
    </row>
    <row r="34" spans="4:9" x14ac:dyDescent="0.25">
      <c r="D34" s="102" t="s">
        <v>0</v>
      </c>
      <c r="E34" s="104" t="s">
        <v>1</v>
      </c>
      <c r="F34" s="54">
        <v>2023</v>
      </c>
      <c r="G34" s="72">
        <v>2022</v>
      </c>
    </row>
    <row r="35" spans="4:9" ht="23.25" thickBot="1" x14ac:dyDescent="0.3">
      <c r="D35" s="103"/>
      <c r="E35" s="101"/>
      <c r="F35" s="52" t="s">
        <v>133</v>
      </c>
      <c r="G35" s="73" t="s">
        <v>134</v>
      </c>
    </row>
    <row r="36" spans="4:9" x14ac:dyDescent="0.25">
      <c r="D36" s="25" t="s">
        <v>2</v>
      </c>
      <c r="E36" s="49"/>
      <c r="F36" s="55"/>
      <c r="G36" s="55"/>
    </row>
    <row r="37" spans="4:9" x14ac:dyDescent="0.25">
      <c r="D37" s="25" t="s">
        <v>135</v>
      </c>
      <c r="E37" s="49"/>
      <c r="F37" s="55"/>
      <c r="G37" s="55"/>
    </row>
    <row r="38" spans="4:9" ht="22.5" x14ac:dyDescent="0.25">
      <c r="D38" s="27" t="s">
        <v>136</v>
      </c>
      <c r="E38" s="56"/>
      <c r="F38" s="55"/>
      <c r="G38" s="55"/>
    </row>
    <row r="39" spans="4:9" x14ac:dyDescent="0.25">
      <c r="D39" s="56" t="s">
        <v>137</v>
      </c>
      <c r="E39" s="57">
        <v>22</v>
      </c>
      <c r="F39" s="54">
        <v>800</v>
      </c>
      <c r="G39" s="59">
        <v>-8467</v>
      </c>
    </row>
    <row r="40" spans="4:9" ht="22.5" x14ac:dyDescent="0.25">
      <c r="D40" s="56" t="s">
        <v>19</v>
      </c>
      <c r="E40" s="57"/>
      <c r="F40" s="58">
        <v>-174984</v>
      </c>
      <c r="G40" s="59">
        <v>560981</v>
      </c>
    </row>
    <row r="41" spans="4:9" ht="15.75" thickBot="1" x14ac:dyDescent="0.3">
      <c r="D41" s="64" t="s">
        <v>20</v>
      </c>
      <c r="E41" s="65"/>
      <c r="F41" s="66">
        <v>13700</v>
      </c>
      <c r="G41" s="67">
        <v>-37818</v>
      </c>
    </row>
    <row r="42" spans="4:9" ht="34.5" thickBot="1" x14ac:dyDescent="0.3">
      <c r="D42" s="26" t="s">
        <v>138</v>
      </c>
      <c r="E42" s="65"/>
      <c r="F42" s="66">
        <v>-160484</v>
      </c>
      <c r="G42" s="67">
        <v>514696</v>
      </c>
      <c r="H42" s="15">
        <f>SUM(F39:F41)-F42</f>
        <v>0</v>
      </c>
      <c r="I42" s="15">
        <f>SUM(G39:G41)-G42</f>
        <v>0</v>
      </c>
    </row>
    <row r="43" spans="4:9" x14ac:dyDescent="0.25">
      <c r="D43" s="27" t="s">
        <v>2</v>
      </c>
      <c r="E43" s="57"/>
      <c r="F43" s="54"/>
      <c r="G43" s="55"/>
    </row>
    <row r="44" spans="4:9" ht="22.5" x14ac:dyDescent="0.25">
      <c r="D44" s="27" t="s">
        <v>139</v>
      </c>
      <c r="E44" s="56"/>
      <c r="F44" s="55"/>
      <c r="G44" s="55"/>
    </row>
    <row r="45" spans="4:9" ht="23.25" thickBot="1" x14ac:dyDescent="0.3">
      <c r="D45" s="56" t="s">
        <v>140</v>
      </c>
      <c r="E45" s="57"/>
      <c r="F45" s="54">
        <v>28</v>
      </c>
      <c r="G45" s="55">
        <v>131</v>
      </c>
    </row>
    <row r="46" spans="4:9" ht="34.5" thickBot="1" x14ac:dyDescent="0.3">
      <c r="D46" s="60" t="s">
        <v>141</v>
      </c>
      <c r="E46" s="74"/>
      <c r="F46" s="75">
        <v>28</v>
      </c>
      <c r="G46" s="53">
        <v>131</v>
      </c>
      <c r="H46" s="15">
        <f>F45-F46</f>
        <v>0</v>
      </c>
      <c r="I46" s="15">
        <f>G45-G46</f>
        <v>0</v>
      </c>
    </row>
    <row r="47" spans="4:9" ht="23.25" thickBot="1" x14ac:dyDescent="0.3">
      <c r="D47" s="26" t="s">
        <v>142</v>
      </c>
      <c r="E47" s="65"/>
      <c r="F47" s="66">
        <v>-160456</v>
      </c>
      <c r="G47" s="67">
        <v>514827</v>
      </c>
      <c r="H47" s="15">
        <f>F42+F46-F47</f>
        <v>0</v>
      </c>
      <c r="I47" s="15">
        <f>G42+G46-G47</f>
        <v>0</v>
      </c>
    </row>
    <row r="48" spans="4:9" ht="23.25" thickBot="1" x14ac:dyDescent="0.3">
      <c r="D48" s="68" t="s">
        <v>143</v>
      </c>
      <c r="E48" s="69"/>
      <c r="F48" s="70">
        <v>127100</v>
      </c>
      <c r="G48" s="71">
        <v>847017</v>
      </c>
      <c r="H48" s="15">
        <f>F47+F30-F48</f>
        <v>0</v>
      </c>
      <c r="I48" s="15">
        <f>G47+G30-G48</f>
        <v>0</v>
      </c>
    </row>
    <row r="49" spans="4:9" ht="15.75" thickTop="1" x14ac:dyDescent="0.25">
      <c r="D49" s="76" t="s">
        <v>2</v>
      </c>
      <c r="E49" s="57"/>
      <c r="F49" s="54"/>
      <c r="G49" s="55"/>
    </row>
    <row r="50" spans="4:9" x14ac:dyDescent="0.25">
      <c r="D50" s="25" t="s">
        <v>144</v>
      </c>
      <c r="E50" s="57"/>
      <c r="F50" s="54"/>
      <c r="G50" s="55"/>
    </row>
    <row r="51" spans="4:9" x14ac:dyDescent="0.25">
      <c r="D51" s="56" t="s">
        <v>18</v>
      </c>
      <c r="E51" s="57"/>
      <c r="F51" s="58">
        <v>281740</v>
      </c>
      <c r="G51" s="59">
        <v>356620</v>
      </c>
    </row>
    <row r="52" spans="4:9" ht="15.75" thickBot="1" x14ac:dyDescent="0.3">
      <c r="D52" s="64" t="s">
        <v>119</v>
      </c>
      <c r="E52" s="65"/>
      <c r="F52" s="66">
        <v>5816</v>
      </c>
      <c r="G52" s="67">
        <v>-24430</v>
      </c>
    </row>
    <row r="53" spans="4:9" ht="15.75" thickBot="1" x14ac:dyDescent="0.3">
      <c r="D53" s="26"/>
      <c r="E53" s="65"/>
      <c r="F53" s="66">
        <v>287556</v>
      </c>
      <c r="G53" s="67">
        <v>332190</v>
      </c>
      <c r="H53" s="15">
        <f>SUM(F51:F52)-F53</f>
        <v>0</v>
      </c>
      <c r="I53" s="15">
        <f>SUM(G51:G52)-G53</f>
        <v>0</v>
      </c>
    </row>
    <row r="54" spans="4:9" x14ac:dyDescent="0.25">
      <c r="D54" s="25"/>
      <c r="E54" s="57"/>
      <c r="F54" s="54"/>
      <c r="G54" s="55"/>
    </row>
    <row r="55" spans="4:9" ht="22.5" x14ac:dyDescent="0.25">
      <c r="D55" s="25" t="s">
        <v>145</v>
      </c>
      <c r="E55" s="57"/>
      <c r="F55" s="54"/>
      <c r="G55" s="55"/>
    </row>
    <row r="56" spans="4:9" x14ac:dyDescent="0.25">
      <c r="D56" s="56" t="s">
        <v>18</v>
      </c>
      <c r="E56" s="57"/>
      <c r="F56" s="58">
        <v>121278</v>
      </c>
      <c r="G56" s="59">
        <v>871128</v>
      </c>
    </row>
    <row r="57" spans="4:9" ht="15.75" thickBot="1" x14ac:dyDescent="0.3">
      <c r="D57" s="64" t="s">
        <v>119</v>
      </c>
      <c r="E57" s="65"/>
      <c r="F57" s="66">
        <v>5822</v>
      </c>
      <c r="G57" s="67">
        <v>-24111</v>
      </c>
    </row>
    <row r="58" spans="4:9" ht="15.75" thickBot="1" x14ac:dyDescent="0.3">
      <c r="D58" s="77"/>
      <c r="E58" s="69"/>
      <c r="F58" s="70">
        <v>127100</v>
      </c>
      <c r="G58" s="71">
        <v>847017</v>
      </c>
      <c r="H58" s="15">
        <f>SUM(F56:F57)-F58</f>
        <v>0</v>
      </c>
      <c r="I58" s="15">
        <f>SUM(G56:G57)-G58</f>
        <v>0</v>
      </c>
    </row>
    <row r="59" spans="4:9" ht="15.75" thickTop="1" x14ac:dyDescent="0.25">
      <c r="D59" s="78" t="s">
        <v>146</v>
      </c>
      <c r="E59" s="57"/>
      <c r="F59" s="54"/>
      <c r="G59" s="55"/>
    </row>
    <row r="60" spans="4:9" ht="15.75" thickBot="1" x14ac:dyDescent="0.3">
      <c r="D60" s="77" t="s">
        <v>21</v>
      </c>
      <c r="E60" s="69"/>
      <c r="F60" s="79">
        <v>0.47</v>
      </c>
      <c r="G60" s="80">
        <v>0.54</v>
      </c>
    </row>
    <row r="61" spans="4:9" ht="15.75" thickTop="1" x14ac:dyDescent="0.25">
      <c r="F61" s="15">
        <f>F58-F48</f>
        <v>0</v>
      </c>
      <c r="G61" s="15">
        <f>G58-G48</f>
        <v>0</v>
      </c>
    </row>
    <row r="62" spans="4:9" x14ac:dyDescent="0.25">
      <c r="F62" s="15">
        <f>F53-F30</f>
        <v>0</v>
      </c>
      <c r="G62" s="15">
        <f>G53-G30</f>
        <v>0</v>
      </c>
    </row>
    <row r="66" spans="4:6" ht="15.75" thickBot="1" x14ac:dyDescent="0.3">
      <c r="D66" s="37" t="s">
        <v>123</v>
      </c>
      <c r="F66" s="38"/>
    </row>
    <row r="67" spans="4:6" x14ac:dyDescent="0.25">
      <c r="D67" s="37"/>
      <c r="F67" s="39" t="s">
        <v>147</v>
      </c>
    </row>
    <row r="68" spans="4:6" x14ac:dyDescent="0.25">
      <c r="D68" s="37" t="s">
        <v>2</v>
      </c>
      <c r="F68" s="40"/>
    </row>
    <row r="69" spans="4:6" x14ac:dyDescent="0.25">
      <c r="D69" s="37"/>
      <c r="F69" s="40"/>
    </row>
    <row r="70" spans="4:6" x14ac:dyDescent="0.25">
      <c r="D70" s="37" t="s">
        <v>2</v>
      </c>
      <c r="F70" s="40"/>
    </row>
    <row r="71" spans="4:6" ht="15.75" thickBot="1" x14ac:dyDescent="0.3">
      <c r="D71" s="37" t="s">
        <v>124</v>
      </c>
      <c r="F71" s="38"/>
    </row>
    <row r="72" spans="4:6" x14ac:dyDescent="0.25">
      <c r="D72" s="37"/>
      <c r="F72" s="39" t="s">
        <v>125</v>
      </c>
    </row>
  </sheetData>
  <mergeCells count="4">
    <mergeCell ref="F5:G5"/>
    <mergeCell ref="F33:G33"/>
    <mergeCell ref="D34:D35"/>
    <mergeCell ref="E34:E35"/>
  </mergeCell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I86"/>
  <sheetViews>
    <sheetView zoomScale="80" zoomScaleNormal="80" workbookViewId="0">
      <selection activeCell="H4" sqref="H4"/>
    </sheetView>
  </sheetViews>
  <sheetFormatPr defaultRowHeight="15" x14ac:dyDescent="0.25"/>
  <cols>
    <col min="4" max="4" width="61.140625" customWidth="1"/>
    <col min="6" max="6" width="17.5703125" customWidth="1"/>
    <col min="7" max="7" width="16.28515625" customWidth="1"/>
    <col min="8" max="9" width="11.85546875" style="15" customWidth="1"/>
  </cols>
  <sheetData>
    <row r="1" spans="4:9" ht="15.75" x14ac:dyDescent="0.25">
      <c r="D1" s="10" t="s">
        <v>126</v>
      </c>
    </row>
    <row r="2" spans="4:9" ht="15.75" x14ac:dyDescent="0.25">
      <c r="D2" s="10" t="s">
        <v>117</v>
      </c>
    </row>
    <row r="5" spans="4:9" x14ac:dyDescent="0.25">
      <c r="D5" s="105"/>
      <c r="E5" s="111"/>
      <c r="F5" s="107" t="s">
        <v>153</v>
      </c>
      <c r="G5" s="107"/>
    </row>
    <row r="6" spans="4:9" ht="15.75" thickBot="1" x14ac:dyDescent="0.3">
      <c r="D6" s="105"/>
      <c r="E6" s="111"/>
      <c r="F6" s="108" t="s">
        <v>154</v>
      </c>
      <c r="G6" s="108"/>
    </row>
    <row r="7" spans="4:9" x14ac:dyDescent="0.25">
      <c r="D7" s="105" t="s">
        <v>0</v>
      </c>
      <c r="E7" s="107" t="s">
        <v>1</v>
      </c>
      <c r="F7" s="48">
        <v>2023</v>
      </c>
      <c r="G7" s="30">
        <v>2022</v>
      </c>
    </row>
    <row r="8" spans="4:9" x14ac:dyDescent="0.25">
      <c r="D8" s="105"/>
      <c r="E8" s="107"/>
      <c r="F8" s="48" t="s">
        <v>133</v>
      </c>
      <c r="G8" s="22" t="s">
        <v>133</v>
      </c>
    </row>
    <row r="9" spans="4:9" ht="15.75" thickBot="1" x14ac:dyDescent="0.3">
      <c r="D9" s="106"/>
      <c r="E9" s="108"/>
      <c r="F9" s="1"/>
      <c r="G9" s="23" t="s">
        <v>116</v>
      </c>
    </row>
    <row r="10" spans="4:9" x14ac:dyDescent="0.25">
      <c r="D10" s="42" t="s">
        <v>2</v>
      </c>
      <c r="E10" s="28"/>
      <c r="F10" s="22"/>
      <c r="G10" s="22"/>
    </row>
    <row r="11" spans="4:9" x14ac:dyDescent="0.25">
      <c r="D11" s="21" t="s">
        <v>68</v>
      </c>
      <c r="E11" s="44"/>
      <c r="F11" s="22"/>
      <c r="G11" s="22"/>
    </row>
    <row r="12" spans="4:9" ht="15.75" thickBot="1" x14ac:dyDescent="0.3">
      <c r="D12" s="29" t="s">
        <v>155</v>
      </c>
      <c r="E12" s="47"/>
      <c r="F12" s="81">
        <v>353429</v>
      </c>
      <c r="G12" s="82">
        <v>461357</v>
      </c>
    </row>
    <row r="13" spans="4:9" x14ac:dyDescent="0.25">
      <c r="D13" s="8" t="s">
        <v>105</v>
      </c>
      <c r="E13" s="89"/>
      <c r="F13" s="90">
        <v>353429</v>
      </c>
      <c r="G13" s="91">
        <v>461357</v>
      </c>
      <c r="H13" s="15">
        <f>F12-F13</f>
        <v>0</v>
      </c>
      <c r="I13" s="15">
        <f>G12-G13</f>
        <v>0</v>
      </c>
    </row>
    <row r="14" spans="4:9" x14ac:dyDescent="0.25">
      <c r="D14" s="21"/>
      <c r="E14" s="109"/>
      <c r="F14" s="110"/>
      <c r="G14" s="110"/>
    </row>
    <row r="15" spans="4:9" x14ac:dyDescent="0.25">
      <c r="D15" s="21" t="s">
        <v>69</v>
      </c>
      <c r="E15" s="109"/>
      <c r="F15" s="110"/>
      <c r="G15" s="110"/>
    </row>
    <row r="16" spans="4:9" x14ac:dyDescent="0.25">
      <c r="D16" s="29" t="s">
        <v>12</v>
      </c>
      <c r="E16" s="47"/>
      <c r="F16" s="81">
        <v>151868</v>
      </c>
      <c r="G16" s="82">
        <v>142715</v>
      </c>
    </row>
    <row r="17" spans="4:9" ht="24" x14ac:dyDescent="0.25">
      <c r="D17" s="29" t="s">
        <v>156</v>
      </c>
      <c r="E17" s="47"/>
      <c r="F17" s="48">
        <v>310</v>
      </c>
      <c r="G17" s="22">
        <v>47</v>
      </c>
    </row>
    <row r="18" spans="4:9" x14ac:dyDescent="0.25">
      <c r="D18" s="29" t="s">
        <v>118</v>
      </c>
      <c r="E18" s="47">
        <v>8</v>
      </c>
      <c r="F18" s="48">
        <v>256</v>
      </c>
      <c r="G18" s="82">
        <v>45015</v>
      </c>
    </row>
    <row r="19" spans="4:9" x14ac:dyDescent="0.25">
      <c r="D19" s="29" t="s">
        <v>5</v>
      </c>
      <c r="E19" s="47">
        <v>12</v>
      </c>
      <c r="F19" s="81">
        <v>-37552</v>
      </c>
      <c r="G19" s="82">
        <v>-22538</v>
      </c>
    </row>
    <row r="20" spans="4:9" x14ac:dyDescent="0.25">
      <c r="D20" s="29" t="s">
        <v>15</v>
      </c>
      <c r="E20" s="47">
        <v>12</v>
      </c>
      <c r="F20" s="81">
        <v>76607</v>
      </c>
      <c r="G20" s="82">
        <v>85138</v>
      </c>
    </row>
    <row r="21" spans="4:9" x14ac:dyDescent="0.25">
      <c r="D21" s="29" t="s">
        <v>4</v>
      </c>
      <c r="E21" s="47">
        <v>6</v>
      </c>
      <c r="F21" s="81">
        <v>-191697</v>
      </c>
      <c r="G21" s="82">
        <v>-272553</v>
      </c>
    </row>
    <row r="22" spans="4:9" x14ac:dyDescent="0.25">
      <c r="D22" s="29" t="s">
        <v>70</v>
      </c>
      <c r="E22" s="47"/>
      <c r="F22" s="81">
        <v>-5592</v>
      </c>
      <c r="G22" s="82">
        <v>6117</v>
      </c>
    </row>
    <row r="23" spans="4:9" x14ac:dyDescent="0.25">
      <c r="D23" s="29" t="s">
        <v>157</v>
      </c>
      <c r="E23" s="47"/>
      <c r="F23" s="48">
        <v>884</v>
      </c>
      <c r="G23" s="82">
        <v>-55256</v>
      </c>
    </row>
    <row r="24" spans="4:9" x14ac:dyDescent="0.25">
      <c r="D24" s="29" t="s">
        <v>158</v>
      </c>
      <c r="E24" s="47"/>
      <c r="F24" s="48">
        <v>-11</v>
      </c>
      <c r="G24" s="22">
        <v>12</v>
      </c>
    </row>
    <row r="25" spans="4:9" ht="24" x14ac:dyDescent="0.25">
      <c r="D25" s="29" t="s">
        <v>159</v>
      </c>
      <c r="E25" s="47"/>
      <c r="F25" s="48">
        <v>-307</v>
      </c>
      <c r="G25" s="22">
        <v>401</v>
      </c>
    </row>
    <row r="26" spans="4:9" ht="15.75" thickBot="1" x14ac:dyDescent="0.3">
      <c r="D26" s="19" t="s">
        <v>71</v>
      </c>
      <c r="E26" s="20"/>
      <c r="F26" s="46">
        <v>244</v>
      </c>
      <c r="G26" s="84">
        <v>1220</v>
      </c>
    </row>
    <row r="27" spans="4:9" x14ac:dyDescent="0.25">
      <c r="D27" s="21" t="s">
        <v>72</v>
      </c>
      <c r="E27" s="44"/>
      <c r="F27" s="81">
        <v>348439</v>
      </c>
      <c r="G27" s="82">
        <v>391675</v>
      </c>
      <c r="H27" s="15">
        <f>SUM(F13:F26)-F27</f>
        <v>0</v>
      </c>
      <c r="I27" s="15">
        <f>SUM(G13:G26)-G27</f>
        <v>0</v>
      </c>
    </row>
    <row r="28" spans="4:9" x14ac:dyDescent="0.25">
      <c r="D28" s="21" t="s">
        <v>2</v>
      </c>
      <c r="E28" s="44"/>
      <c r="F28" s="48"/>
      <c r="G28" s="22"/>
    </row>
    <row r="29" spans="4:9" x14ac:dyDescent="0.25">
      <c r="D29" s="29" t="s">
        <v>73</v>
      </c>
      <c r="E29" s="47"/>
      <c r="F29" s="81">
        <v>-5036</v>
      </c>
      <c r="G29" s="82">
        <v>-1552</v>
      </c>
    </row>
    <row r="30" spans="4:9" x14ac:dyDescent="0.25">
      <c r="D30" s="29" t="s">
        <v>74</v>
      </c>
      <c r="E30" s="47"/>
      <c r="F30" s="81">
        <v>-30059</v>
      </c>
      <c r="G30" s="82">
        <v>-33430</v>
      </c>
    </row>
    <row r="31" spans="4:9" x14ac:dyDescent="0.25">
      <c r="D31" s="29" t="s">
        <v>111</v>
      </c>
      <c r="E31" s="47"/>
      <c r="F31" s="81">
        <v>-55525</v>
      </c>
      <c r="G31" s="82">
        <v>-220255</v>
      </c>
    </row>
    <row r="32" spans="4:9" x14ac:dyDescent="0.25">
      <c r="D32" s="29" t="s">
        <v>75</v>
      </c>
      <c r="E32" s="47"/>
      <c r="F32" s="81">
        <v>-67671</v>
      </c>
      <c r="G32" s="82">
        <v>107595</v>
      </c>
    </row>
    <row r="33" spans="4:9" ht="15.75" thickBot="1" x14ac:dyDescent="0.3">
      <c r="D33" s="19" t="s">
        <v>76</v>
      </c>
      <c r="E33" s="20"/>
      <c r="F33" s="83">
        <v>-26804</v>
      </c>
      <c r="G33" s="84">
        <v>1287</v>
      </c>
    </row>
    <row r="34" spans="4:9" x14ac:dyDescent="0.25">
      <c r="D34" s="21" t="s">
        <v>160</v>
      </c>
      <c r="E34" s="47"/>
      <c r="F34" s="81">
        <v>163344</v>
      </c>
      <c r="G34" s="82">
        <v>245320</v>
      </c>
      <c r="H34" s="15">
        <f>SUM(F27:F33)-F34</f>
        <v>0</v>
      </c>
      <c r="I34" s="15">
        <f>SUM(G27:G33)-G34</f>
        <v>0</v>
      </c>
    </row>
    <row r="35" spans="4:9" x14ac:dyDescent="0.25">
      <c r="D35" s="21" t="s">
        <v>2</v>
      </c>
      <c r="E35" s="47"/>
      <c r="F35" s="48"/>
      <c r="G35" s="22"/>
    </row>
    <row r="36" spans="4:9" x14ac:dyDescent="0.25">
      <c r="D36" s="29" t="s">
        <v>112</v>
      </c>
      <c r="E36" s="47">
        <v>16</v>
      </c>
      <c r="F36" s="48">
        <v>250</v>
      </c>
      <c r="G36" s="82">
        <v>52258</v>
      </c>
    </row>
    <row r="37" spans="4:9" x14ac:dyDescent="0.25">
      <c r="D37" s="29" t="s">
        <v>77</v>
      </c>
      <c r="E37" s="47"/>
      <c r="F37" s="81">
        <v>-31257</v>
      </c>
      <c r="G37" s="82">
        <v>-35636</v>
      </c>
    </row>
    <row r="38" spans="4:9" x14ac:dyDescent="0.25">
      <c r="D38" s="29" t="s">
        <v>78</v>
      </c>
      <c r="E38" s="47"/>
      <c r="F38" s="81">
        <v>22059</v>
      </c>
      <c r="G38" s="82">
        <v>7229</v>
      </c>
    </row>
    <row r="39" spans="4:9" ht="15.75" thickBot="1" x14ac:dyDescent="0.3">
      <c r="D39" s="19" t="s">
        <v>79</v>
      </c>
      <c r="E39" s="20" t="s">
        <v>161</v>
      </c>
      <c r="F39" s="83">
        <v>-18380</v>
      </c>
      <c r="G39" s="84">
        <v>-15573</v>
      </c>
    </row>
    <row r="40" spans="4:9" ht="15.75" thickBot="1" x14ac:dyDescent="0.3">
      <c r="D40" s="18" t="s">
        <v>96</v>
      </c>
      <c r="E40" s="20"/>
      <c r="F40" s="83">
        <v>136016</v>
      </c>
      <c r="G40" s="84">
        <v>253598</v>
      </c>
      <c r="H40" s="15">
        <f>SUM(F34:F39)-F40</f>
        <v>0</v>
      </c>
      <c r="I40" s="15">
        <f>SUM(G34:G39)-G40</f>
        <v>0</v>
      </c>
    </row>
    <row r="44" spans="4:9" x14ac:dyDescent="0.25">
      <c r="D44" s="105"/>
      <c r="E44" s="107"/>
      <c r="F44" s="107" t="s">
        <v>153</v>
      </c>
      <c r="G44" s="107"/>
    </row>
    <row r="45" spans="4:9" ht="15.75" thickBot="1" x14ac:dyDescent="0.3">
      <c r="D45" s="105"/>
      <c r="E45" s="107"/>
      <c r="F45" s="108" t="s">
        <v>154</v>
      </c>
      <c r="G45" s="108"/>
    </row>
    <row r="46" spans="4:9" x14ac:dyDescent="0.25">
      <c r="D46" s="105" t="s">
        <v>0</v>
      </c>
      <c r="E46" s="107" t="s">
        <v>1</v>
      </c>
      <c r="F46" s="48">
        <v>2023</v>
      </c>
      <c r="G46" s="22">
        <v>2022</v>
      </c>
    </row>
    <row r="47" spans="4:9" x14ac:dyDescent="0.25">
      <c r="D47" s="105"/>
      <c r="E47" s="107"/>
      <c r="F47" s="48" t="s">
        <v>133</v>
      </c>
      <c r="G47" s="22" t="s">
        <v>133</v>
      </c>
    </row>
    <row r="48" spans="4:9" ht="15.75" thickBot="1" x14ac:dyDescent="0.3">
      <c r="D48" s="106"/>
      <c r="E48" s="108"/>
      <c r="F48" s="1"/>
      <c r="G48" s="23" t="s">
        <v>116</v>
      </c>
    </row>
    <row r="49" spans="4:9" x14ac:dyDescent="0.25">
      <c r="D49" s="42" t="s">
        <v>2</v>
      </c>
      <c r="E49" s="44"/>
      <c r="F49" s="48"/>
      <c r="G49" s="22"/>
    </row>
    <row r="50" spans="4:9" x14ac:dyDescent="0.25">
      <c r="D50" s="21" t="s">
        <v>80</v>
      </c>
      <c r="E50" s="47"/>
      <c r="F50" s="48"/>
      <c r="G50" s="22"/>
    </row>
    <row r="51" spans="4:9" x14ac:dyDescent="0.25">
      <c r="D51" s="29" t="s">
        <v>106</v>
      </c>
      <c r="E51" s="47"/>
      <c r="F51" s="81">
        <v>-472854</v>
      </c>
      <c r="G51" s="82">
        <v>-204421</v>
      </c>
    </row>
    <row r="52" spans="4:9" x14ac:dyDescent="0.25">
      <c r="D52" s="29" t="s">
        <v>107</v>
      </c>
      <c r="E52" s="47"/>
      <c r="F52" s="81">
        <v>550840</v>
      </c>
      <c r="G52" s="82">
        <v>58096</v>
      </c>
    </row>
    <row r="53" spans="4:9" ht="24" x14ac:dyDescent="0.25">
      <c r="D53" s="29" t="s">
        <v>97</v>
      </c>
      <c r="E53" s="47"/>
      <c r="F53" s="81">
        <v>-188645</v>
      </c>
      <c r="G53" s="82">
        <v>-91285</v>
      </c>
    </row>
    <row r="54" spans="4:9" ht="24" x14ac:dyDescent="0.25">
      <c r="D54" s="29" t="s">
        <v>98</v>
      </c>
      <c r="E54" s="47"/>
      <c r="F54" s="48">
        <v>355</v>
      </c>
      <c r="G54" s="22">
        <v>550</v>
      </c>
    </row>
    <row r="55" spans="4:9" x14ac:dyDescent="0.25">
      <c r="D55" s="29" t="s">
        <v>99</v>
      </c>
      <c r="E55" s="47">
        <v>16</v>
      </c>
      <c r="F55" s="48">
        <v>-17</v>
      </c>
      <c r="G55" s="22">
        <v>-67</v>
      </c>
    </row>
    <row r="56" spans="4:9" x14ac:dyDescent="0.25">
      <c r="D56" s="12" t="s">
        <v>81</v>
      </c>
      <c r="E56" s="47"/>
      <c r="F56" s="81">
        <v>-1140</v>
      </c>
      <c r="G56" s="22">
        <v>-470</v>
      </c>
    </row>
    <row r="57" spans="4:9" x14ac:dyDescent="0.25">
      <c r="D57" s="12" t="s">
        <v>162</v>
      </c>
      <c r="E57" s="47"/>
      <c r="F57" s="81">
        <v>108019</v>
      </c>
      <c r="G57" s="22" t="s">
        <v>104</v>
      </c>
    </row>
    <row r="58" spans="4:9" x14ac:dyDescent="0.25">
      <c r="D58" s="12" t="s">
        <v>121</v>
      </c>
      <c r="E58" s="47"/>
      <c r="F58" s="81">
        <v>-38019</v>
      </c>
      <c r="G58" s="22" t="s">
        <v>104</v>
      </c>
    </row>
    <row r="59" spans="4:9" ht="15.75" thickBot="1" x14ac:dyDescent="0.3">
      <c r="D59" s="12" t="s">
        <v>89</v>
      </c>
      <c r="E59" s="47"/>
      <c r="F59" s="48">
        <v>194</v>
      </c>
      <c r="G59" s="22">
        <v>-803</v>
      </c>
    </row>
    <row r="60" spans="4:9" ht="15.75" thickBot="1" x14ac:dyDescent="0.3">
      <c r="D60" s="2" t="s">
        <v>82</v>
      </c>
      <c r="E60" s="6"/>
      <c r="F60" s="87">
        <v>-41267</v>
      </c>
      <c r="G60" s="88">
        <v>-238400</v>
      </c>
      <c r="H60" s="15">
        <f>SUM(F51:F59)-F60</f>
        <v>0</v>
      </c>
      <c r="I60" s="15">
        <f>SUM(G51:G59)-G60</f>
        <v>0</v>
      </c>
    </row>
    <row r="61" spans="4:9" x14ac:dyDescent="0.25">
      <c r="D61" s="21"/>
      <c r="E61" s="47"/>
      <c r="F61" s="48"/>
      <c r="G61" s="22"/>
    </row>
    <row r="62" spans="4:9" x14ac:dyDescent="0.25">
      <c r="D62" s="21" t="s">
        <v>83</v>
      </c>
      <c r="E62" s="47"/>
      <c r="F62" s="48"/>
      <c r="G62" s="22"/>
    </row>
    <row r="63" spans="4:9" x14ac:dyDescent="0.25">
      <c r="D63" s="29" t="s">
        <v>113</v>
      </c>
      <c r="E63" s="47">
        <v>19</v>
      </c>
      <c r="F63" s="81">
        <v>200942</v>
      </c>
      <c r="G63" s="82">
        <v>135445</v>
      </c>
    </row>
    <row r="64" spans="4:9" x14ac:dyDescent="0.25">
      <c r="D64" s="29" t="s">
        <v>84</v>
      </c>
      <c r="E64" s="47">
        <v>19</v>
      </c>
      <c r="F64" s="81">
        <v>-64271</v>
      </c>
      <c r="G64" s="82">
        <v>-43785</v>
      </c>
    </row>
    <row r="65" spans="4:9" x14ac:dyDescent="0.25">
      <c r="D65" s="29" t="s">
        <v>163</v>
      </c>
      <c r="E65" s="47"/>
      <c r="F65" s="48">
        <v>-108</v>
      </c>
      <c r="G65" s="22">
        <v>-485</v>
      </c>
    </row>
    <row r="66" spans="4:9" x14ac:dyDescent="0.25">
      <c r="D66" s="29" t="s">
        <v>103</v>
      </c>
      <c r="E66" s="47"/>
      <c r="F66" s="48">
        <v>-10</v>
      </c>
      <c r="G66" s="22">
        <v>-8</v>
      </c>
    </row>
    <row r="67" spans="4:9" ht="15.75" thickBot="1" x14ac:dyDescent="0.3">
      <c r="D67" s="29" t="s">
        <v>164</v>
      </c>
      <c r="E67" s="47">
        <v>20</v>
      </c>
      <c r="F67" s="81">
        <v>-5478</v>
      </c>
      <c r="G67" s="82">
        <v>-5527</v>
      </c>
    </row>
    <row r="68" spans="4:9" ht="15.75" thickBot="1" x14ac:dyDescent="0.3">
      <c r="D68" s="8" t="s">
        <v>165</v>
      </c>
      <c r="E68" s="11"/>
      <c r="F68" s="90">
        <v>131075</v>
      </c>
      <c r="G68" s="91">
        <v>85640</v>
      </c>
      <c r="H68" s="15">
        <f>SUM(F63:F67)-F68</f>
        <v>0</v>
      </c>
      <c r="I68" s="15">
        <f>SUM(G63:G67)-G68</f>
        <v>0</v>
      </c>
    </row>
    <row r="69" spans="4:9" x14ac:dyDescent="0.25">
      <c r="D69" s="8"/>
      <c r="E69" s="11"/>
      <c r="F69" s="45"/>
      <c r="G69" s="30"/>
    </row>
    <row r="70" spans="4:9" x14ac:dyDescent="0.25">
      <c r="D70" s="29" t="s">
        <v>114</v>
      </c>
      <c r="E70" s="47"/>
      <c r="F70" s="81">
        <v>-18003</v>
      </c>
      <c r="G70" s="82">
        <v>74023</v>
      </c>
    </row>
    <row r="71" spans="4:9" ht="15.75" thickBot="1" x14ac:dyDescent="0.3">
      <c r="D71" s="19" t="s">
        <v>100</v>
      </c>
      <c r="E71" s="20"/>
      <c r="F71" s="46">
        <v>1</v>
      </c>
      <c r="G71" s="23">
        <v>126</v>
      </c>
    </row>
    <row r="72" spans="4:9" ht="15.75" thickBot="1" x14ac:dyDescent="0.3">
      <c r="D72" s="18" t="s">
        <v>85</v>
      </c>
      <c r="E72" s="20"/>
      <c r="F72" s="83">
        <v>207822</v>
      </c>
      <c r="G72" s="84">
        <v>174987</v>
      </c>
      <c r="H72" s="15">
        <f>SUM(F68:F71,F60,F40)-F72</f>
        <v>0</v>
      </c>
      <c r="I72" s="15">
        <f>SUM(G68:G71,G60,G40)-G72</f>
        <v>0</v>
      </c>
    </row>
    <row r="73" spans="4:9" x14ac:dyDescent="0.25">
      <c r="D73" s="21"/>
      <c r="E73" s="47"/>
      <c r="F73" s="48"/>
      <c r="G73" s="22"/>
    </row>
    <row r="74" spans="4:9" ht="15.75" thickBot="1" x14ac:dyDescent="0.3">
      <c r="D74" s="29" t="s">
        <v>166</v>
      </c>
      <c r="E74" s="47"/>
      <c r="F74" s="81">
        <v>762817</v>
      </c>
      <c r="G74" s="82">
        <v>1144193</v>
      </c>
    </row>
    <row r="75" spans="4:9" ht="15.75" thickBot="1" x14ac:dyDescent="0.3">
      <c r="D75" s="9" t="s">
        <v>167</v>
      </c>
      <c r="E75" s="16"/>
      <c r="F75" s="92">
        <v>970639</v>
      </c>
      <c r="G75" s="93">
        <v>1319180</v>
      </c>
      <c r="H75" s="15">
        <f>SUM(F72:F74)-F75</f>
        <v>0</v>
      </c>
      <c r="I75" s="15">
        <f>SUM(G72:G74)-G75</f>
        <v>0</v>
      </c>
    </row>
    <row r="76" spans="4:9" ht="15.75" thickTop="1" x14ac:dyDescent="0.25"/>
    <row r="80" spans="4:9" ht="15.75" thickBot="1" x14ac:dyDescent="0.3">
      <c r="D80" s="37" t="s">
        <v>123</v>
      </c>
      <c r="F80" s="38"/>
    </row>
    <row r="81" spans="4:6" x14ac:dyDescent="0.25">
      <c r="D81" s="37"/>
      <c r="F81" s="39" t="s">
        <v>147</v>
      </c>
    </row>
    <row r="82" spans="4:6" x14ac:dyDescent="0.25">
      <c r="D82" s="37" t="s">
        <v>2</v>
      </c>
      <c r="F82" s="40"/>
    </row>
    <row r="83" spans="4:6" x14ac:dyDescent="0.25">
      <c r="D83" s="37"/>
      <c r="F83" s="40"/>
    </row>
    <row r="84" spans="4:6" x14ac:dyDescent="0.25">
      <c r="D84" s="37" t="s">
        <v>2</v>
      </c>
      <c r="F84" s="40"/>
    </row>
    <row r="85" spans="4:6" ht="15.75" thickBot="1" x14ac:dyDescent="0.3">
      <c r="D85" s="37" t="s">
        <v>124</v>
      </c>
      <c r="F85" s="38"/>
    </row>
    <row r="86" spans="4:6" x14ac:dyDescent="0.25">
      <c r="D86" s="37"/>
      <c r="F86" s="39" t="s">
        <v>125</v>
      </c>
    </row>
  </sheetData>
  <mergeCells count="15">
    <mergeCell ref="D5:D6"/>
    <mergeCell ref="E5:E6"/>
    <mergeCell ref="F6:G6"/>
    <mergeCell ref="D7:D9"/>
    <mergeCell ref="E7:E9"/>
    <mergeCell ref="F5:G5"/>
    <mergeCell ref="D46:D48"/>
    <mergeCell ref="E46:E48"/>
    <mergeCell ref="E14:E15"/>
    <mergeCell ref="F14:F15"/>
    <mergeCell ref="G14:G15"/>
    <mergeCell ref="D44:D45"/>
    <mergeCell ref="E44:E45"/>
    <mergeCell ref="F44:G44"/>
    <mergeCell ref="F45:G45"/>
  </mergeCell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M42"/>
  <sheetViews>
    <sheetView zoomScale="80" zoomScaleNormal="80" workbookViewId="0">
      <selection activeCell="K36" sqref="K36"/>
    </sheetView>
  </sheetViews>
  <sheetFormatPr defaultRowHeight="15" x14ac:dyDescent="0.25"/>
  <cols>
    <col min="3" max="3" width="51.85546875" customWidth="1"/>
    <col min="4" max="4" width="14.28515625" customWidth="1"/>
    <col min="5" max="5" width="13.5703125" customWidth="1"/>
    <col min="6" max="6" width="11" customWidth="1"/>
    <col min="7" max="7" width="11.85546875" customWidth="1"/>
    <col min="8" max="8" width="13.28515625" customWidth="1"/>
    <col min="9" max="9" width="15.5703125" customWidth="1"/>
    <col min="10" max="10" width="13.85546875" customWidth="1"/>
    <col min="11" max="11" width="16.42578125" customWidth="1"/>
    <col min="12" max="13" width="11.28515625" style="14" customWidth="1"/>
  </cols>
  <sheetData>
    <row r="1" spans="3:13" ht="15.75" x14ac:dyDescent="0.25">
      <c r="C1" s="10" t="s">
        <v>126</v>
      </c>
    </row>
    <row r="2" spans="3:13" ht="20.25" x14ac:dyDescent="0.25">
      <c r="C2" s="10" t="s">
        <v>115</v>
      </c>
    </row>
    <row r="4" spans="3:13" ht="16.5" thickBot="1" x14ac:dyDescent="0.3">
      <c r="C4" s="24"/>
      <c r="D4" s="108" t="s">
        <v>52</v>
      </c>
      <c r="E4" s="108"/>
      <c r="F4" s="108"/>
      <c r="G4" s="108"/>
      <c r="H4" s="108"/>
      <c r="I4" s="108"/>
      <c r="J4" s="112"/>
      <c r="K4" s="112"/>
    </row>
    <row r="5" spans="3:13" x14ac:dyDescent="0.25">
      <c r="C5" s="105" t="s">
        <v>0</v>
      </c>
      <c r="D5" s="113" t="s">
        <v>48</v>
      </c>
      <c r="E5" s="45" t="s">
        <v>87</v>
      </c>
      <c r="F5" s="113" t="s">
        <v>122</v>
      </c>
      <c r="G5" s="45" t="s">
        <v>90</v>
      </c>
      <c r="H5" s="45" t="s">
        <v>93</v>
      </c>
      <c r="I5" s="113" t="s">
        <v>95</v>
      </c>
      <c r="J5" s="48" t="s">
        <v>168</v>
      </c>
      <c r="K5" s="116" t="s">
        <v>95</v>
      </c>
    </row>
    <row r="6" spans="3:13" ht="24" x14ac:dyDescent="0.25">
      <c r="C6" s="105"/>
      <c r="D6" s="114"/>
      <c r="E6" s="48" t="s">
        <v>88</v>
      </c>
      <c r="F6" s="114"/>
      <c r="G6" s="48" t="s">
        <v>91</v>
      </c>
      <c r="H6" s="48" t="s">
        <v>94</v>
      </c>
      <c r="I6" s="114"/>
      <c r="J6" s="48" t="s">
        <v>169</v>
      </c>
      <c r="K6" s="116"/>
    </row>
    <row r="7" spans="3:13" ht="15.75" thickBot="1" x14ac:dyDescent="0.3">
      <c r="C7" s="106"/>
      <c r="D7" s="115"/>
      <c r="E7" s="46" t="s">
        <v>86</v>
      </c>
      <c r="F7" s="115"/>
      <c r="G7" s="46" t="s">
        <v>92</v>
      </c>
      <c r="H7" s="1"/>
      <c r="I7" s="115"/>
      <c r="J7" s="1"/>
      <c r="K7" s="115"/>
    </row>
    <row r="8" spans="3:13" x14ac:dyDescent="0.25">
      <c r="C8" s="24" t="s">
        <v>2</v>
      </c>
      <c r="D8" s="22"/>
      <c r="E8" s="22"/>
      <c r="F8" s="22"/>
      <c r="G8" s="22"/>
      <c r="H8" s="22"/>
      <c r="I8" s="22"/>
      <c r="J8" s="22"/>
      <c r="K8" s="22"/>
    </row>
    <row r="9" spans="3:13" ht="15.75" thickBot="1" x14ac:dyDescent="0.3">
      <c r="C9" s="18" t="s">
        <v>170</v>
      </c>
      <c r="D9" s="95">
        <v>916541</v>
      </c>
      <c r="E9" s="95">
        <v>1142</v>
      </c>
      <c r="F9" s="95">
        <v>10113</v>
      </c>
      <c r="G9" s="95">
        <v>3738581</v>
      </c>
      <c r="H9" s="95">
        <v>5439811</v>
      </c>
      <c r="I9" s="95">
        <v>10106188</v>
      </c>
      <c r="J9" s="95">
        <v>-89282</v>
      </c>
      <c r="K9" s="95">
        <v>10016906</v>
      </c>
      <c r="L9" s="14">
        <f>SUM(D9:H9)-I9</f>
        <v>0</v>
      </c>
      <c r="M9" s="14">
        <f>SUM(I9:J9)-K9</f>
        <v>0</v>
      </c>
    </row>
    <row r="10" spans="3:13" x14ac:dyDescent="0.25">
      <c r="C10" s="29"/>
      <c r="D10" s="33"/>
      <c r="E10" s="33"/>
      <c r="F10" s="33"/>
      <c r="G10" s="33"/>
      <c r="H10" s="33"/>
      <c r="I10" s="33"/>
      <c r="J10" s="33"/>
      <c r="K10" s="33"/>
    </row>
    <row r="11" spans="3:13" x14ac:dyDescent="0.25">
      <c r="C11" s="12" t="s">
        <v>171</v>
      </c>
      <c r="D11" s="32">
        <v>0</v>
      </c>
      <c r="E11" s="32">
        <v>0</v>
      </c>
      <c r="F11" s="32">
        <v>0</v>
      </c>
      <c r="G11" s="32">
        <v>0</v>
      </c>
      <c r="H11" s="32">
        <v>356620</v>
      </c>
      <c r="I11" s="32">
        <v>356620</v>
      </c>
      <c r="J11" s="32">
        <v>-24430</v>
      </c>
      <c r="K11" s="32">
        <v>332190</v>
      </c>
      <c r="L11" s="14">
        <f t="shared" ref="L11:L13" si="0">SUM(D11:H11)-I11</f>
        <v>0</v>
      </c>
      <c r="M11" s="14">
        <f t="shared" ref="M11:M13" si="1">SUM(I11:J11)-K11</f>
        <v>0</v>
      </c>
    </row>
    <row r="12" spans="3:13" ht="15.75" thickBot="1" x14ac:dyDescent="0.3">
      <c r="C12" s="94" t="s">
        <v>172</v>
      </c>
      <c r="D12" s="96">
        <v>0</v>
      </c>
      <c r="E12" s="96">
        <v>0</v>
      </c>
      <c r="F12" s="96">
        <v>-8467</v>
      </c>
      <c r="G12" s="96">
        <v>522844</v>
      </c>
      <c r="H12" s="96">
        <v>131</v>
      </c>
      <c r="I12" s="96">
        <v>514508</v>
      </c>
      <c r="J12" s="96">
        <v>319</v>
      </c>
      <c r="K12" s="96">
        <v>514827</v>
      </c>
      <c r="L12" s="14">
        <f t="shared" si="0"/>
        <v>0</v>
      </c>
      <c r="M12" s="14">
        <f t="shared" si="1"/>
        <v>0</v>
      </c>
    </row>
    <row r="13" spans="3:13" ht="15.75" thickBot="1" x14ac:dyDescent="0.3">
      <c r="C13" s="18" t="s">
        <v>173</v>
      </c>
      <c r="D13" s="95">
        <v>0</v>
      </c>
      <c r="E13" s="95">
        <v>0</v>
      </c>
      <c r="F13" s="95">
        <v>-8467</v>
      </c>
      <c r="G13" s="95">
        <v>522844</v>
      </c>
      <c r="H13" s="95">
        <v>356751</v>
      </c>
      <c r="I13" s="95">
        <v>871128</v>
      </c>
      <c r="J13" s="95">
        <v>-24111</v>
      </c>
      <c r="K13" s="95">
        <v>847017</v>
      </c>
      <c r="L13" s="14">
        <f t="shared" si="0"/>
        <v>0</v>
      </c>
      <c r="M13" s="14">
        <f t="shared" si="1"/>
        <v>0</v>
      </c>
    </row>
    <row r="14" spans="3:13" x14ac:dyDescent="0.25">
      <c r="C14" s="29"/>
      <c r="D14" s="97"/>
      <c r="E14" s="97"/>
      <c r="F14" s="97"/>
      <c r="G14" s="97"/>
      <c r="H14" s="97"/>
      <c r="I14" s="97"/>
      <c r="J14" s="97"/>
      <c r="K14" s="97"/>
    </row>
    <row r="15" spans="3:13" ht="15.75" thickBot="1" x14ac:dyDescent="0.3">
      <c r="C15" s="29" t="s">
        <v>108</v>
      </c>
      <c r="D15" s="97">
        <v>0</v>
      </c>
      <c r="E15" s="97">
        <v>0</v>
      </c>
      <c r="F15" s="97">
        <v>0</v>
      </c>
      <c r="G15" s="97">
        <v>0</v>
      </c>
      <c r="H15" s="97">
        <v>-487</v>
      </c>
      <c r="I15" s="97">
        <v>-487</v>
      </c>
      <c r="J15" s="97">
        <v>0</v>
      </c>
      <c r="K15" s="97">
        <v>-487</v>
      </c>
      <c r="L15" s="14">
        <f t="shared" ref="L15:L16" si="2">SUM(D15:H15)-I15</f>
        <v>0</v>
      </c>
      <c r="M15" s="14">
        <f t="shared" ref="M15:M16" si="3">SUM(I15:J15)-K15</f>
        <v>0</v>
      </c>
    </row>
    <row r="16" spans="3:13" ht="15.75" thickBot="1" x14ac:dyDescent="0.3">
      <c r="C16" s="9" t="s">
        <v>174</v>
      </c>
      <c r="D16" s="98">
        <v>916541</v>
      </c>
      <c r="E16" s="98">
        <v>1142</v>
      </c>
      <c r="F16" s="98">
        <v>1646</v>
      </c>
      <c r="G16" s="98">
        <v>4261425</v>
      </c>
      <c r="H16" s="98">
        <v>5796075</v>
      </c>
      <c r="I16" s="98">
        <v>10976829</v>
      </c>
      <c r="J16" s="98">
        <v>-113393</v>
      </c>
      <c r="K16" s="98">
        <v>10863436</v>
      </c>
      <c r="L16" s="14">
        <f t="shared" si="2"/>
        <v>0</v>
      </c>
      <c r="M16" s="14">
        <f t="shared" si="3"/>
        <v>0</v>
      </c>
    </row>
    <row r="17" spans="3:13" ht="15.75" thickTop="1" x14ac:dyDescent="0.25">
      <c r="D17" s="100">
        <f t="shared" ref="D17:J17" si="4">SUM(D11:D12)-D13</f>
        <v>0</v>
      </c>
      <c r="E17" s="100">
        <f t="shared" si="4"/>
        <v>0</v>
      </c>
      <c r="F17" s="100">
        <f t="shared" si="4"/>
        <v>0</v>
      </c>
      <c r="G17" s="100">
        <f t="shared" si="4"/>
        <v>0</v>
      </c>
      <c r="H17" s="100">
        <f t="shared" si="4"/>
        <v>0</v>
      </c>
      <c r="I17" s="100">
        <f t="shared" si="4"/>
        <v>0</v>
      </c>
      <c r="J17" s="100">
        <f t="shared" si="4"/>
        <v>0</v>
      </c>
      <c r="K17" s="100">
        <f>SUM(K11:K12)-K13</f>
        <v>0</v>
      </c>
    </row>
    <row r="18" spans="3:13" x14ac:dyDescent="0.25">
      <c r="D18" s="100">
        <f t="shared" ref="D18:J18" si="5">SUM(D9,D13,D15)-D16</f>
        <v>0</v>
      </c>
      <c r="E18" s="100">
        <f t="shared" si="5"/>
        <v>0</v>
      </c>
      <c r="F18" s="100">
        <f t="shared" si="5"/>
        <v>0</v>
      </c>
      <c r="G18" s="100">
        <f t="shared" si="5"/>
        <v>0</v>
      </c>
      <c r="H18" s="100">
        <f t="shared" si="5"/>
        <v>0</v>
      </c>
      <c r="I18" s="100">
        <f t="shared" si="5"/>
        <v>0</v>
      </c>
      <c r="J18" s="100">
        <f t="shared" si="5"/>
        <v>0</v>
      </c>
      <c r="K18" s="100">
        <f>SUM(K9,K13,K15)-K16</f>
        <v>0</v>
      </c>
    </row>
    <row r="20" spans="3:13" ht="16.5" thickBot="1" x14ac:dyDescent="0.3">
      <c r="C20" s="24"/>
      <c r="D20" s="108" t="s">
        <v>52</v>
      </c>
      <c r="E20" s="108"/>
      <c r="F20" s="108"/>
      <c r="G20" s="108"/>
      <c r="H20" s="108"/>
      <c r="I20" s="108"/>
      <c r="J20" s="112"/>
      <c r="K20" s="112"/>
    </row>
    <row r="21" spans="3:13" x14ac:dyDescent="0.25">
      <c r="C21" s="105" t="s">
        <v>0</v>
      </c>
      <c r="D21" s="113" t="s">
        <v>48</v>
      </c>
      <c r="E21" s="45" t="s">
        <v>87</v>
      </c>
      <c r="F21" s="113" t="s">
        <v>122</v>
      </c>
      <c r="G21" s="45" t="s">
        <v>90</v>
      </c>
      <c r="H21" s="45" t="s">
        <v>93</v>
      </c>
      <c r="I21" s="113" t="s">
        <v>95</v>
      </c>
      <c r="J21" s="116" t="s">
        <v>120</v>
      </c>
      <c r="K21" s="116" t="s">
        <v>95</v>
      </c>
    </row>
    <row r="22" spans="3:13" x14ac:dyDescent="0.25">
      <c r="C22" s="105"/>
      <c r="D22" s="114"/>
      <c r="E22" s="48" t="s">
        <v>88</v>
      </c>
      <c r="F22" s="114"/>
      <c r="G22" s="48" t="s">
        <v>91</v>
      </c>
      <c r="H22" s="48" t="s">
        <v>94</v>
      </c>
      <c r="I22" s="114"/>
      <c r="J22" s="116"/>
      <c r="K22" s="116"/>
    </row>
    <row r="23" spans="3:13" ht="15.75" thickBot="1" x14ac:dyDescent="0.3">
      <c r="C23" s="106"/>
      <c r="D23" s="115"/>
      <c r="E23" s="46" t="s">
        <v>86</v>
      </c>
      <c r="F23" s="115"/>
      <c r="G23" s="46" t="s">
        <v>92</v>
      </c>
      <c r="H23" s="1"/>
      <c r="I23" s="115"/>
      <c r="J23" s="115"/>
      <c r="K23" s="115"/>
    </row>
    <row r="24" spans="3:13" x14ac:dyDescent="0.25">
      <c r="C24" s="24" t="s">
        <v>2</v>
      </c>
      <c r="D24" s="22"/>
      <c r="E24" s="22"/>
      <c r="F24" s="22"/>
      <c r="G24" s="22"/>
      <c r="H24" s="22"/>
      <c r="I24" s="22"/>
      <c r="J24" s="22"/>
      <c r="K24" s="22"/>
    </row>
    <row r="25" spans="3:13" ht="15.75" thickBot="1" x14ac:dyDescent="0.3">
      <c r="C25" s="18" t="s">
        <v>175</v>
      </c>
      <c r="D25" s="96">
        <v>916541</v>
      </c>
      <c r="E25" s="96">
        <v>1142</v>
      </c>
      <c r="F25" s="96">
        <v>-1759</v>
      </c>
      <c r="G25" s="96">
        <v>4209612</v>
      </c>
      <c r="H25" s="96">
        <v>4809455</v>
      </c>
      <c r="I25" s="96">
        <v>9934991</v>
      </c>
      <c r="J25" s="96">
        <v>-61541</v>
      </c>
      <c r="K25" s="96">
        <v>9873450</v>
      </c>
      <c r="L25" s="14">
        <f>SUM(D25:H25)-I25</f>
        <v>0</v>
      </c>
      <c r="M25" s="14">
        <f>SUM(I25:J25)-K25</f>
        <v>0</v>
      </c>
    </row>
    <row r="26" spans="3:13" x14ac:dyDescent="0.25">
      <c r="C26" s="29"/>
      <c r="D26" s="34"/>
      <c r="E26" s="34"/>
      <c r="F26" s="34"/>
      <c r="G26" s="34"/>
      <c r="H26" s="34"/>
      <c r="I26" s="34"/>
      <c r="J26" s="34"/>
      <c r="K26" s="34"/>
    </row>
    <row r="27" spans="3:13" x14ac:dyDescent="0.25">
      <c r="C27" s="29" t="s">
        <v>132</v>
      </c>
      <c r="D27" s="35">
        <v>0</v>
      </c>
      <c r="E27" s="35">
        <v>0</v>
      </c>
      <c r="F27" s="35">
        <v>0</v>
      </c>
      <c r="G27" s="35">
        <v>0</v>
      </c>
      <c r="H27" s="35">
        <v>281740</v>
      </c>
      <c r="I27" s="35">
        <v>281740</v>
      </c>
      <c r="J27" s="35">
        <v>5816</v>
      </c>
      <c r="K27" s="35">
        <v>287556</v>
      </c>
      <c r="L27" s="14">
        <f t="shared" ref="L27:L29" si="6">SUM(D27:H27)-I27</f>
        <v>0</v>
      </c>
      <c r="M27" s="14">
        <f t="shared" ref="M27:M29" si="7">SUM(I27:J27)-K27</f>
        <v>0</v>
      </c>
    </row>
    <row r="28" spans="3:13" ht="15.75" thickBot="1" x14ac:dyDescent="0.3">
      <c r="C28" s="19" t="s">
        <v>135</v>
      </c>
      <c r="D28" s="95">
        <v>0</v>
      </c>
      <c r="E28" s="95">
        <v>0</v>
      </c>
      <c r="F28" s="95">
        <v>800</v>
      </c>
      <c r="G28" s="95">
        <v>-161290</v>
      </c>
      <c r="H28" s="95">
        <v>28</v>
      </c>
      <c r="I28" s="36">
        <v>-160462</v>
      </c>
      <c r="J28" s="36">
        <v>6</v>
      </c>
      <c r="K28" s="36">
        <v>-160456</v>
      </c>
      <c r="L28" s="14">
        <f t="shared" si="6"/>
        <v>0</v>
      </c>
      <c r="M28" s="14">
        <f t="shared" si="7"/>
        <v>0</v>
      </c>
    </row>
    <row r="29" spans="3:13" ht="15.75" thickBot="1" x14ac:dyDescent="0.3">
      <c r="C29" s="18" t="s">
        <v>176</v>
      </c>
      <c r="D29" s="95">
        <v>0</v>
      </c>
      <c r="E29" s="95">
        <v>0</v>
      </c>
      <c r="F29" s="95">
        <v>800</v>
      </c>
      <c r="G29" s="95">
        <v>-161290</v>
      </c>
      <c r="H29" s="95">
        <v>281768</v>
      </c>
      <c r="I29" s="36">
        <v>121278</v>
      </c>
      <c r="J29" s="36">
        <v>5822</v>
      </c>
      <c r="K29" s="36">
        <v>127100</v>
      </c>
      <c r="L29" s="14">
        <f t="shared" si="6"/>
        <v>0</v>
      </c>
      <c r="M29" s="14">
        <f t="shared" si="7"/>
        <v>0</v>
      </c>
    </row>
    <row r="30" spans="3:13" x14ac:dyDescent="0.25">
      <c r="C30" s="29" t="s">
        <v>2</v>
      </c>
      <c r="D30" s="99"/>
      <c r="E30" s="99"/>
      <c r="F30" s="99"/>
      <c r="G30" s="99"/>
      <c r="H30" s="99"/>
      <c r="I30" s="35"/>
      <c r="J30" s="35"/>
      <c r="K30" s="35"/>
    </row>
    <row r="31" spans="3:13" ht="15.75" thickBot="1" x14ac:dyDescent="0.3">
      <c r="C31" s="29" t="s">
        <v>108</v>
      </c>
      <c r="D31" s="99">
        <v>0</v>
      </c>
      <c r="E31" s="99">
        <v>0</v>
      </c>
      <c r="F31" s="99">
        <v>0</v>
      </c>
      <c r="G31" s="99">
        <v>0</v>
      </c>
      <c r="H31" s="99">
        <v>-34</v>
      </c>
      <c r="I31" s="99">
        <v>-34</v>
      </c>
      <c r="J31" s="99">
        <v>0</v>
      </c>
      <c r="K31" s="99">
        <v>-34</v>
      </c>
      <c r="L31" s="14">
        <f t="shared" ref="L31:L32" si="8">SUM(D31:H31)-I31</f>
        <v>0</v>
      </c>
      <c r="M31" s="14">
        <f t="shared" ref="M31:M32" si="9">SUM(I31:J31)-K31</f>
        <v>0</v>
      </c>
    </row>
    <row r="32" spans="3:13" ht="15.75" thickBot="1" x14ac:dyDescent="0.3">
      <c r="C32" s="9" t="s">
        <v>177</v>
      </c>
      <c r="D32" s="98">
        <v>916541</v>
      </c>
      <c r="E32" s="98">
        <v>1142</v>
      </c>
      <c r="F32" s="98">
        <v>-959</v>
      </c>
      <c r="G32" s="98">
        <v>4048322</v>
      </c>
      <c r="H32" s="98">
        <v>5091189</v>
      </c>
      <c r="I32" s="98">
        <v>10056235</v>
      </c>
      <c r="J32" s="98">
        <v>-55719</v>
      </c>
      <c r="K32" s="98">
        <v>10000516</v>
      </c>
      <c r="L32" s="14">
        <f t="shared" si="8"/>
        <v>0</v>
      </c>
      <c r="M32" s="14">
        <f t="shared" si="9"/>
        <v>0</v>
      </c>
    </row>
    <row r="33" spans="3:11" ht="15.75" thickTop="1" x14ac:dyDescent="0.25">
      <c r="D33" s="100">
        <f t="shared" ref="D33:K33" si="10">SUM(D27:D28)-D29</f>
        <v>0</v>
      </c>
      <c r="E33" s="100">
        <f t="shared" si="10"/>
        <v>0</v>
      </c>
      <c r="F33" s="100">
        <f t="shared" si="10"/>
        <v>0</v>
      </c>
      <c r="G33" s="100">
        <f t="shared" si="10"/>
        <v>0</v>
      </c>
      <c r="H33" s="100">
        <f t="shared" si="10"/>
        <v>0</v>
      </c>
      <c r="I33" s="100">
        <f t="shared" si="10"/>
        <v>0</v>
      </c>
      <c r="J33" s="100">
        <f t="shared" si="10"/>
        <v>0</v>
      </c>
      <c r="K33" s="100">
        <f t="shared" si="10"/>
        <v>0</v>
      </c>
    </row>
    <row r="34" spans="3:11" x14ac:dyDescent="0.25">
      <c r="D34" s="100">
        <f t="shared" ref="D34:K34" si="11">SUM(D25,D29,D31)-D32</f>
        <v>0</v>
      </c>
      <c r="E34" s="100">
        <f t="shared" si="11"/>
        <v>0</v>
      </c>
      <c r="F34" s="100">
        <f t="shared" si="11"/>
        <v>0</v>
      </c>
      <c r="G34" s="100">
        <f t="shared" si="11"/>
        <v>0</v>
      </c>
      <c r="H34" s="100">
        <f t="shared" si="11"/>
        <v>0</v>
      </c>
      <c r="I34" s="100">
        <f t="shared" si="11"/>
        <v>0</v>
      </c>
      <c r="J34" s="100">
        <f t="shared" si="11"/>
        <v>0</v>
      </c>
      <c r="K34" s="100">
        <f t="shared" si="11"/>
        <v>0</v>
      </c>
    </row>
    <row r="36" spans="3:11" ht="15.75" thickBot="1" x14ac:dyDescent="0.3">
      <c r="C36" s="37" t="s">
        <v>123</v>
      </c>
      <c r="E36" s="38"/>
    </row>
    <row r="37" spans="3:11" x14ac:dyDescent="0.25">
      <c r="C37" s="37"/>
      <c r="E37" s="39" t="s">
        <v>147</v>
      </c>
    </row>
    <row r="38" spans="3:11" x14ac:dyDescent="0.25">
      <c r="C38" s="37" t="s">
        <v>2</v>
      </c>
      <c r="E38" s="40"/>
    </row>
    <row r="39" spans="3:11" x14ac:dyDescent="0.25">
      <c r="C39" s="37"/>
      <c r="E39" s="40"/>
    </row>
    <row r="40" spans="3:11" x14ac:dyDescent="0.25">
      <c r="C40" s="37" t="s">
        <v>2</v>
      </c>
      <c r="E40" s="40"/>
    </row>
    <row r="41" spans="3:11" ht="15.75" thickBot="1" x14ac:dyDescent="0.3">
      <c r="C41" s="37" t="s">
        <v>124</v>
      </c>
      <c r="E41" s="38"/>
    </row>
    <row r="42" spans="3:11" ht="25.5" x14ac:dyDescent="0.25">
      <c r="C42" s="37"/>
      <c r="E42" s="39" t="s">
        <v>125</v>
      </c>
    </row>
  </sheetData>
  <mergeCells count="15">
    <mergeCell ref="D4:I4"/>
    <mergeCell ref="J4:K4"/>
    <mergeCell ref="C5:C7"/>
    <mergeCell ref="I5:I7"/>
    <mergeCell ref="K5:K7"/>
    <mergeCell ref="D5:D7"/>
    <mergeCell ref="F5:F7"/>
    <mergeCell ref="D20:I20"/>
    <mergeCell ref="J20:K20"/>
    <mergeCell ref="C21:C23"/>
    <mergeCell ref="D21:D23"/>
    <mergeCell ref="F21:F23"/>
    <mergeCell ref="I21:I23"/>
    <mergeCell ref="J21:J23"/>
    <mergeCell ref="K21:K23"/>
  </mergeCell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 ФИНАНСОВОМ ПОЛОЖЕНИИ</vt:lpstr>
      <vt:lpstr>О СОВОКУПНОМ ДОХОДЕ </vt:lpstr>
      <vt:lpstr>О ДВИЖЕНИИ ДЕНЕЖНЫХ СРЕДСТВ</vt:lpstr>
      <vt:lpstr>ОБ ИЗМЕНЕНИЯХ В КАПИТАЛЕ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Спатаева Айман Маратовна</dc:creator>
  <cp:lastModifiedBy>Ольшевский Александр Владимирович</cp:lastModifiedBy>
  <dcterms:created xsi:type="dcterms:W3CDTF">2020-08-27T05:25:52Z</dcterms:created>
  <dcterms:modified xsi:type="dcterms:W3CDTF">2023-05-25T12:16:48Z</dcterms:modified>
</cp:coreProperties>
</file>