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C:\Users\a.olshevskiy\Desktop\3 мес 2022\KASE\"/>
    </mc:Choice>
  </mc:AlternateContent>
  <xr:revisionPtr revIDLastSave="0" documentId="13_ncr:1_{AE2AB189-56BB-424E-AD73-428EDA9EB3D5}" xr6:coauthVersionLast="36" xr6:coauthVersionMax="36" xr10:uidLastSave="{00000000-0000-0000-0000-000000000000}"/>
  <bookViews>
    <workbookView xWindow="0" yWindow="0" windowWidth="28800" windowHeight="12300" xr2:uid="{00000000-000D-0000-FFFF-FFFF00000000}"/>
  </bookViews>
  <sheets>
    <sheet name="О ФИНАНСОВОМ ПОЛОЖЕНИИ" sheetId="2" r:id="rId1"/>
    <sheet name="О СОВОКУПНОМ ДОХОДЕ " sheetId="1" r:id="rId2"/>
    <sheet name="О ДВИЖЕНИИ ДЕНЕЖНЫХ СРЕДСТВ" sheetId="3" r:id="rId3"/>
    <sheet name="ОБ ИЗМЕНЕНИЯХ В КАПИТАЛЕ" sheetId="4" r:id="rId4"/>
  </sheets>
  <definedNames>
    <definedName name="_Hlk96859761" localSheetId="2">'О ДВИЖЕНИИ ДЕНЕЖНЫХ СРЕДСТВ'!#REF!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4" i="2" l="1"/>
  <c r="F84" i="2"/>
  <c r="H80" i="2"/>
  <c r="G80" i="2"/>
  <c r="H79" i="2"/>
  <c r="G79" i="2"/>
  <c r="H78" i="2"/>
  <c r="G78" i="2"/>
  <c r="H67" i="2"/>
  <c r="G67" i="2"/>
  <c r="H58" i="2"/>
  <c r="G58" i="2"/>
  <c r="H55" i="2"/>
  <c r="G55" i="2"/>
  <c r="H40" i="2"/>
  <c r="G40" i="2"/>
  <c r="H39" i="2"/>
  <c r="G39" i="2"/>
  <c r="H36" i="2"/>
  <c r="G36" i="2"/>
  <c r="H24" i="2"/>
  <c r="G24" i="2"/>
  <c r="I68" i="1"/>
  <c r="H68" i="1"/>
  <c r="I63" i="1"/>
  <c r="H63" i="1"/>
  <c r="I62" i="1"/>
  <c r="H62" i="1"/>
  <c r="I56" i="1"/>
  <c r="H56" i="1"/>
  <c r="F43" i="1"/>
  <c r="G43" i="1"/>
  <c r="I42" i="1"/>
  <c r="H42" i="1"/>
  <c r="I37" i="1"/>
  <c r="H37" i="1"/>
  <c r="I33" i="1"/>
  <c r="H33" i="1"/>
  <c r="I30" i="1"/>
  <c r="H30" i="1"/>
  <c r="I29" i="1"/>
  <c r="H29" i="1"/>
  <c r="I15" i="1"/>
  <c r="H15" i="1"/>
  <c r="I79" i="3"/>
  <c r="H79" i="3"/>
  <c r="I76" i="3"/>
  <c r="H76" i="3"/>
  <c r="I72" i="3"/>
  <c r="H72" i="3"/>
  <c r="I64" i="3"/>
  <c r="H64" i="3"/>
  <c r="I47" i="3"/>
  <c r="H47" i="3"/>
  <c r="I40" i="3"/>
  <c r="H40" i="3"/>
  <c r="I33" i="3"/>
  <c r="H33" i="3"/>
  <c r="I13" i="3"/>
  <c r="H13" i="3"/>
  <c r="J36" i="4"/>
  <c r="I36" i="4"/>
  <c r="H36" i="4"/>
  <c r="G36" i="4"/>
  <c r="F36" i="4"/>
  <c r="E36" i="4"/>
  <c r="D36" i="4"/>
  <c r="J35" i="4"/>
  <c r="I35" i="4"/>
  <c r="H35" i="4"/>
  <c r="G35" i="4"/>
  <c r="F35" i="4"/>
  <c r="E35" i="4"/>
  <c r="D35" i="4"/>
  <c r="K36" i="4"/>
  <c r="K35" i="4"/>
  <c r="M33" i="4"/>
  <c r="L33" i="4"/>
  <c r="M32" i="4"/>
  <c r="L32" i="4"/>
  <c r="M30" i="4"/>
  <c r="L30" i="4"/>
  <c r="M29" i="4"/>
  <c r="L29" i="4"/>
  <c r="M28" i="4"/>
  <c r="L28" i="4"/>
  <c r="M26" i="4"/>
  <c r="L26" i="4"/>
  <c r="J19" i="4"/>
  <c r="I19" i="4"/>
  <c r="H19" i="4"/>
  <c r="G19" i="4"/>
  <c r="F19" i="4"/>
  <c r="E19" i="4"/>
  <c r="D19" i="4"/>
  <c r="J18" i="4"/>
  <c r="I18" i="4"/>
  <c r="H18" i="4"/>
  <c r="G18" i="4"/>
  <c r="F18" i="4"/>
  <c r="E18" i="4"/>
  <c r="D18" i="4"/>
  <c r="K19" i="4"/>
  <c r="K18" i="4"/>
  <c r="M16" i="4"/>
  <c r="L16" i="4"/>
  <c r="M15" i="4"/>
  <c r="L15" i="4"/>
  <c r="M13" i="4"/>
  <c r="L13" i="4"/>
  <c r="M11" i="4"/>
  <c r="L11" i="4"/>
  <c r="M12" i="4"/>
  <c r="L12" i="4"/>
  <c r="M9" i="4"/>
  <c r="L9" i="4"/>
</calcChain>
</file>

<file path=xl/sharedStrings.xml><?xml version="1.0" encoding="utf-8"?>
<sst xmlns="http://schemas.openxmlformats.org/spreadsheetml/2006/main" count="272" uniqueCount="179">
  <si>
    <t>In millions of tenge</t>
  </si>
  <si>
    <t>Note</t>
  </si>
  <si>
    <t xml:space="preserve"> </t>
  </si>
  <si>
    <t>Revenue and other income</t>
  </si>
  <si>
    <t>Revenue</t>
  </si>
  <si>
    <t>Share in profit of joint ventures and associates, net</t>
  </si>
  <si>
    <t>Finance income</t>
  </si>
  <si>
    <t>Other operating income</t>
  </si>
  <si>
    <t>Total revenue and other income</t>
  </si>
  <si>
    <t>Costs and expenses</t>
  </si>
  <si>
    <t>Cost of purchased oil, gas, petroleum products and other materials</t>
  </si>
  <si>
    <t>Production expenses</t>
  </si>
  <si>
    <t>Taxes other than income tax</t>
  </si>
  <si>
    <t>Depreciation, depletion and amortization</t>
  </si>
  <si>
    <t>Transportation and selling expenses</t>
  </si>
  <si>
    <t>General and administrative expenses</t>
  </si>
  <si>
    <t>Finance costs</t>
  </si>
  <si>
    <t>Other expenses</t>
  </si>
  <si>
    <t>Total costs and expenses</t>
  </si>
  <si>
    <t>Equity holders of the Parent Company</t>
  </si>
  <si>
    <t xml:space="preserve">Non-controlling interest </t>
  </si>
  <si>
    <t>Hedging effect</t>
  </si>
  <si>
    <t>Exchange differences on translation of foreign operations</t>
  </si>
  <si>
    <t>Tax effect</t>
  </si>
  <si>
    <t>Basic and diluted</t>
  </si>
  <si>
    <t>Assets</t>
  </si>
  <si>
    <t>Non-current assets</t>
  </si>
  <si>
    <t>Property, plant and equipment</t>
  </si>
  <si>
    <t>Right-of-use assets</t>
  </si>
  <si>
    <t>Exploration and evaluation assets</t>
  </si>
  <si>
    <t>Investment property</t>
  </si>
  <si>
    <t>Intangible assets</t>
  </si>
  <si>
    <t>Long-term bank deposits</t>
  </si>
  <si>
    <t>Investments in joint ventures and associates</t>
  </si>
  <si>
    <t>VAT receivable</t>
  </si>
  <si>
    <t>Advances for non-current assets</t>
  </si>
  <si>
    <t>Loans and receivables due from related parties</t>
  </si>
  <si>
    <t>Other non-current financial assets</t>
  </si>
  <si>
    <t>Other non-current non-financial assets</t>
  </si>
  <si>
    <t>Current assets</t>
  </si>
  <si>
    <t>Inventories</t>
  </si>
  <si>
    <t>Income tax prepaid</t>
  </si>
  <si>
    <t>Trade accounts receivable</t>
  </si>
  <si>
    <t>Short-term bank deposits</t>
  </si>
  <si>
    <t>Other current financial assets</t>
  </si>
  <si>
    <t>Other current non-financial assets</t>
  </si>
  <si>
    <t>Cash and cash equivalents</t>
  </si>
  <si>
    <t>Assets classified as held for sale</t>
  </si>
  <si>
    <t>Total assets</t>
  </si>
  <si>
    <t xml:space="preserve">Equity and liabilities </t>
  </si>
  <si>
    <t>Equity</t>
  </si>
  <si>
    <t>Share capital</t>
  </si>
  <si>
    <t>Additional paid-in capital</t>
  </si>
  <si>
    <t>Other equity</t>
  </si>
  <si>
    <t>Currency translation reserve</t>
  </si>
  <si>
    <t>Retained earnings</t>
  </si>
  <si>
    <t>Attributable to equity holders of the Parent Company</t>
  </si>
  <si>
    <t>Non-controlling interest</t>
  </si>
  <si>
    <t>Total equity</t>
  </si>
  <si>
    <t>Non-current liabilities</t>
  </si>
  <si>
    <t>Provisions</t>
  </si>
  <si>
    <t>Deferred income tax liabilities</t>
  </si>
  <si>
    <t>Lease liabilities</t>
  </si>
  <si>
    <t>Other non-current financial liabilities</t>
  </si>
  <si>
    <t>Other non-current non-financial liabilities</t>
  </si>
  <si>
    <t>Current liabilities</t>
  </si>
  <si>
    <t>Income tax payable</t>
  </si>
  <si>
    <t>Trade accounts payable</t>
  </si>
  <si>
    <t>Other taxes payable</t>
  </si>
  <si>
    <t xml:space="preserve">Other current financial liabilities </t>
  </si>
  <si>
    <t>Other current non-financial liabilities</t>
  </si>
  <si>
    <t>Total liabilities</t>
  </si>
  <si>
    <t>Total equity and liabilities</t>
  </si>
  <si>
    <t>Cash flows from operating activities</t>
  </si>
  <si>
    <t>Adjustments:</t>
  </si>
  <si>
    <t xml:space="preserve">Movements in provisions </t>
  </si>
  <si>
    <t>Other adjustments</t>
  </si>
  <si>
    <t>Operating profit before working capital changes</t>
  </si>
  <si>
    <t>Change in VAT receivable</t>
  </si>
  <si>
    <t>Change in inventory</t>
  </si>
  <si>
    <t>Change in trade and other payables and contract liabilities</t>
  </si>
  <si>
    <t>Change in other taxes payable</t>
  </si>
  <si>
    <t>Income taxes paid</t>
  </si>
  <si>
    <t>Interest received</t>
  </si>
  <si>
    <t>Interest paid</t>
  </si>
  <si>
    <t>Cash flows from investing activities</t>
  </si>
  <si>
    <t>Loans given to related parties</t>
  </si>
  <si>
    <t>Net cash flows used in investing activities</t>
  </si>
  <si>
    <t>Cash flows from financing activities</t>
  </si>
  <si>
    <t xml:space="preserve">Repayment of borrowings </t>
  </si>
  <si>
    <t>Net cash flows used in financing activities</t>
  </si>
  <si>
    <t>Net change in cash and cash equivalents</t>
  </si>
  <si>
    <t>Share</t>
  </si>
  <si>
    <t>capital</t>
  </si>
  <si>
    <t>Additional</t>
  </si>
  <si>
    <t>paid-in</t>
  </si>
  <si>
    <t>Other</t>
  </si>
  <si>
    <t>equity</t>
  </si>
  <si>
    <t>Currency</t>
  </si>
  <si>
    <t>translation</t>
  </si>
  <si>
    <t>reserve</t>
  </si>
  <si>
    <t>Retained</t>
  </si>
  <si>
    <t>earnings</t>
  </si>
  <si>
    <t>Total</t>
  </si>
  <si>
    <t>Net cash flow from operating activities</t>
  </si>
  <si>
    <t>Purchase of property, plant and equipment, intangible assets and exploration and evaluation assets</t>
  </si>
  <si>
    <t>Proceeds from sale of property, plant and equipment, exploration and evaluation assets and assets held for sale</t>
  </si>
  <si>
    <t>Additional contributions to joint ventures without changes in ownership</t>
  </si>
  <si>
    <t>Change in allowance for expected credit losses</t>
  </si>
  <si>
    <t>Exploration expenses</t>
  </si>
  <si>
    <t>Income tax expenses</t>
  </si>
  <si>
    <t>Deferred income tax assets</t>
  </si>
  <si>
    <t>Borrowings</t>
  </si>
  <si>
    <t xml:space="preserve">Dividends paid to non-controlling interests </t>
  </si>
  <si>
    <t>Non-</t>
  </si>
  <si>
    <t>controlling interest</t>
  </si>
  <si>
    <t>−</t>
  </si>
  <si>
    <t>Profit before income tax</t>
  </si>
  <si>
    <t>Placement of bank deposits</t>
  </si>
  <si>
    <t>Withdrawal of bank deposits</t>
  </si>
  <si>
    <t>Distributions to Samruk-Kazyna</t>
  </si>
  <si>
    <t>Discontinued operations</t>
  </si>
  <si>
    <t>CONSOLIDATED STATEMENT OF FINANCIAL POSITION</t>
  </si>
  <si>
    <t>Other comprehensive income/(loss)</t>
  </si>
  <si>
    <t>Other comprehensive income/(loss) to be reclassified to profit or loss in subsequent periods</t>
  </si>
  <si>
    <t>Net other comprehensive income to be reclassified to profit or loss in the subsequent periods, net of tax</t>
  </si>
  <si>
    <t>Basic and diluted, from continuing operations</t>
  </si>
  <si>
    <t>Basic and diluted, from discontinued operations</t>
  </si>
  <si>
    <t xml:space="preserve">CONSOLIDATED STATEMENT OF COMPREHENSIVE INCOME </t>
  </si>
  <si>
    <t>Profit before income tax from discontinued operations</t>
  </si>
  <si>
    <t>Depreciation, depletion and amortization from discontinued operations</t>
  </si>
  <si>
    <t>Unrealized losses from derivatives on petroleum products</t>
  </si>
  <si>
    <t>Finance income from discontinued operations</t>
  </si>
  <si>
    <t>Finance costs from discontinued operations</t>
  </si>
  <si>
    <t>Share in profit of joint ventures and associates from discontinued operations, net</t>
  </si>
  <si>
    <t>Allowance for obsolete inventories</t>
  </si>
  <si>
    <t xml:space="preserve">Change in trade accounts receivable and other current assets </t>
  </si>
  <si>
    <t>Cash generated from operations</t>
  </si>
  <si>
    <t>Dividends received from joint ventures and associates</t>
  </si>
  <si>
    <t>Proceeds from borrowings</t>
  </si>
  <si>
    <t xml:space="preserve">Effects of exchange rate changes on cash and cash equivalents </t>
  </si>
  <si>
    <t>Total comprehensive income/(loss)</t>
  </si>
  <si>
    <r>
      <t>CONSOLIDATED STATEMENT OF CHANGES IN EQUITY</t>
    </r>
    <r>
      <rPr>
        <b/>
        <sz val="16"/>
        <color theme="1"/>
        <rFont val="Times New Roman"/>
        <family val="1"/>
        <charset val="204"/>
      </rPr>
      <t xml:space="preserve"> </t>
    </r>
  </si>
  <si>
    <t>For the three months ended March 31,</t>
  </si>
  <si>
    <t>(unaudited)</t>
  </si>
  <si>
    <t>(restated)*</t>
  </si>
  <si>
    <t>(Impairment)/reversal of impairment of property, plant and equipment, exploration and evaluation assets, intangible assets and assets classified as held for sale</t>
  </si>
  <si>
    <t>Net foreign exchange gain</t>
  </si>
  <si>
    <t>Profit for the period from continuing operations</t>
  </si>
  <si>
    <t>Profit after income tax for the period from discontinued operations</t>
  </si>
  <si>
    <t>Net profit for the period</t>
  </si>
  <si>
    <t xml:space="preserve">Net profit/(loss) for the period attributable to: </t>
  </si>
  <si>
    <t>Other comprehensive income not to be reclassified to profit or loss in subsequent periods</t>
  </si>
  <si>
    <t>Actuarial gain on defined benefit plans of the joint ventures,</t>
  </si>
  <si>
    <t>net of tax</t>
  </si>
  <si>
    <t>Net other comprehensive income not to be reclassified to profit or loss in the subsequent periods, net of tax</t>
  </si>
  <si>
    <t>Net other comprehensive income for the period, net of tax</t>
  </si>
  <si>
    <t>Total comprehensive income for the period, net of tax</t>
  </si>
  <si>
    <t>Total comprehensive income/(loss) attributable to:</t>
  </si>
  <si>
    <r>
      <t xml:space="preserve">Earnings per share** </t>
    </r>
    <r>
      <rPr>
        <sz val="9"/>
        <color theme="1"/>
        <rFont val="Arial"/>
        <family val="2"/>
        <charset val="204"/>
      </rPr>
      <t>− tenge thousands</t>
    </r>
    <r>
      <rPr>
        <b/>
        <sz val="9"/>
        <color theme="1"/>
        <rFont val="Arial"/>
        <family val="2"/>
        <charset val="204"/>
      </rPr>
      <t xml:space="preserve"> </t>
    </r>
  </si>
  <si>
    <t>March 31,</t>
  </si>
  <si>
    <t xml:space="preserve">December 31, 2021 </t>
  </si>
  <si>
    <t>(audited)</t>
  </si>
  <si>
    <r>
      <t xml:space="preserve">Book value per ordinary share* </t>
    </r>
    <r>
      <rPr>
        <sz val="9"/>
        <color theme="1"/>
        <rFont val="Arial"/>
        <family val="2"/>
        <charset val="204"/>
      </rPr>
      <t>−</t>
    </r>
    <r>
      <rPr>
        <b/>
        <sz val="9"/>
        <color theme="1"/>
        <rFont val="Arial"/>
        <family val="2"/>
        <charset val="204"/>
      </rPr>
      <t xml:space="preserve"> </t>
    </r>
    <r>
      <rPr>
        <sz val="9"/>
        <color theme="1"/>
        <rFont val="Arial"/>
        <family val="2"/>
        <charset val="204"/>
      </rPr>
      <t>tenge thousands</t>
    </r>
  </si>
  <si>
    <t>CONSOLIDATED STATEMENT OF CASH FLOWS</t>
  </si>
  <si>
    <t>Profit before income tax from continuing operations</t>
  </si>
  <si>
    <t>Impairment / (reversal of impairment) of property, plant and equipment, exploration and evaluation assets, intangible assets and assets classified as held for sale</t>
  </si>
  <si>
    <t>Realized losses from derivatives on petroleum products</t>
  </si>
  <si>
    <t>Loss/(gain) on disposal of property, plant and equipment, intangible assets, investment property and assets held for sale, net</t>
  </si>
  <si>
    <t>Net receipt of derivative instruments</t>
  </si>
  <si>
    <t>Repayment of principal of lease liabilities</t>
  </si>
  <si>
    <t>Cash and cash equivalents, at the beginning of the period</t>
  </si>
  <si>
    <t>Cash and cash equivalents, at the end of the period</t>
  </si>
  <si>
    <t>As at December 31, 2020 (audited)</t>
  </si>
  <si>
    <t>Net profit/(loss) for the period</t>
  </si>
  <si>
    <t>Transactions with Samruk-Kazyna</t>
  </si>
  <si>
    <t>As at March 31, 2021 (unaudited)</t>
  </si>
  <si>
    <t>As at December 31, 2021 (audited)</t>
  </si>
  <si>
    <t>As at March 31, 2022 (unaudited)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</si>
</sst>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11" x14ac:knownFonts="1">
    <font>
      <sz val="11"/>
      <color theme="1"/>
      <name val="Calibri"/>
      <family val="2"/>
      <charset val="204"/>
      <scheme val="minor"/>
    </font>
    <font>
      <i/>
      <sz val="8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84">
    <xf numFmtId="0" fontId="0" fillId="0" borderId="0" xfId="0"/>
    <xf numFmtId="0" fontId="0" fillId="0" borderId="1" xfId="0" applyBorder="1" applyAlignment="1">
      <alignment wrapText="1"/>
    </xf>
    <xf numFmtId="0" fontId="5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3" fontId="5" fillId="0" borderId="0" xfId="0" applyNumberFormat="1" applyFont="1" applyAlignment="1">
      <alignment vertical="center" wrapText="1"/>
    </xf>
    <xf numFmtId="3" fontId="6" fillId="0" borderId="1" xfId="0" applyNumberFormat="1" applyFont="1" applyBorder="1" applyAlignment="1">
      <alignment vertical="center" wrapText="1"/>
    </xf>
    <xf numFmtId="3" fontId="5" fillId="0" borderId="4" xfId="0" applyNumberFormat="1" applyFont="1" applyBorder="1" applyAlignment="1">
      <alignment vertical="center" wrapText="1"/>
    </xf>
    <xf numFmtId="3" fontId="6" fillId="0" borderId="4" xfId="0" applyNumberFormat="1" applyFont="1" applyBorder="1" applyAlignment="1">
      <alignment vertical="center" wrapText="1"/>
    </xf>
    <xf numFmtId="0" fontId="6" fillId="0" borderId="0" xfId="0" applyFont="1" applyAlignment="1">
      <alignment vertical="top" wrapText="1"/>
    </xf>
    <xf numFmtId="3" fontId="6" fillId="0" borderId="0" xfId="0" applyNumberFormat="1" applyFont="1" applyAlignment="1">
      <alignment vertical="center" wrapText="1"/>
    </xf>
    <xf numFmtId="0" fontId="6" fillId="0" borderId="3" xfId="0" applyFont="1" applyBorder="1" applyAlignment="1">
      <alignment vertical="center" wrapText="1"/>
    </xf>
    <xf numFmtId="3" fontId="5" fillId="0" borderId="2" xfId="0" applyNumberFormat="1" applyFont="1" applyBorder="1" applyAlignment="1">
      <alignment vertical="center" wrapText="1"/>
    </xf>
    <xf numFmtId="3" fontId="6" fillId="0" borderId="2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165" fontId="8" fillId="0" borderId="0" xfId="1" applyNumberFormat="1" applyFont="1"/>
    <xf numFmtId="164" fontId="8" fillId="0" borderId="0" xfId="1" applyFont="1"/>
    <xf numFmtId="0" fontId="6" fillId="0" borderId="6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 wrapText="1"/>
    </xf>
    <xf numFmtId="3" fontId="6" fillId="0" borderId="6" xfId="0" applyNumberFormat="1" applyFont="1" applyBorder="1" applyAlignment="1">
      <alignment vertical="center" wrapText="1"/>
    </xf>
    <xf numFmtId="3" fontId="5" fillId="0" borderId="3" xfId="0" applyNumberFormat="1" applyFont="1" applyBorder="1" applyAlignment="1">
      <alignment vertical="center" wrapText="1"/>
    </xf>
    <xf numFmtId="3" fontId="6" fillId="0" borderId="3" xfId="0" applyNumberFormat="1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3" fontId="5" fillId="0" borderId="6" xfId="0" applyNumberFormat="1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5" fillId="0" borderId="4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right" vertical="center" wrapText="1"/>
    </xf>
    <xf numFmtId="0" fontId="5" fillId="0" borderId="0" xfId="0" applyFont="1" applyAlignment="1">
      <alignment horizontal="justify" vertical="center" wrapText="1"/>
    </xf>
    <xf numFmtId="0" fontId="1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10" fillId="0" borderId="0" xfId="0" applyFont="1"/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0" borderId="5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right" vertical="center" wrapText="1"/>
    </xf>
    <xf numFmtId="164" fontId="0" fillId="0" borderId="0" xfId="1" applyFont="1"/>
    <xf numFmtId="164" fontId="6" fillId="0" borderId="0" xfId="1" applyFont="1" applyAlignment="1">
      <alignment vertical="center" wrapText="1"/>
    </xf>
    <xf numFmtId="164" fontId="6" fillId="0" borderId="1" xfId="1" applyFont="1" applyBorder="1" applyAlignment="1">
      <alignment vertical="center" wrapText="1"/>
    </xf>
    <xf numFmtId="164" fontId="5" fillId="0" borderId="0" xfId="1" applyFont="1" applyAlignment="1">
      <alignment vertical="center" wrapText="1"/>
    </xf>
    <xf numFmtId="164" fontId="5" fillId="0" borderId="1" xfId="1" applyFont="1" applyBorder="1" applyAlignment="1">
      <alignment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H84"/>
  <sheetViews>
    <sheetView tabSelected="1" zoomScale="80" zoomScaleNormal="80" workbookViewId="0">
      <selection activeCell="H1" sqref="H1"/>
    </sheetView>
  </sheetViews>
  <sheetFormatPr defaultRowHeight="15" x14ac:dyDescent="0.25"/>
  <cols>
    <col min="1" max="1" width="9.140625" customWidth="1"/>
    <col min="3" max="3" width="58.140625" customWidth="1"/>
    <col min="5" max="5" width="16.85546875" customWidth="1"/>
    <col min="6" max="6" width="18.42578125" customWidth="1"/>
    <col min="7" max="8" width="12.42578125" style="24" customWidth="1"/>
  </cols>
  <sheetData>
    <row r="2" spans="3:6" ht="15.75" x14ac:dyDescent="0.25">
      <c r="C2" s="11" t="s">
        <v>122</v>
      </c>
    </row>
    <row r="5" spans="3:6" x14ac:dyDescent="0.25">
      <c r="C5" s="56" t="s">
        <v>0</v>
      </c>
      <c r="D5" s="58" t="s">
        <v>1</v>
      </c>
      <c r="E5" s="44" t="s">
        <v>160</v>
      </c>
      <c r="F5" s="42" t="s">
        <v>161</v>
      </c>
    </row>
    <row r="6" spans="3:6" x14ac:dyDescent="0.25">
      <c r="C6" s="56"/>
      <c r="D6" s="58"/>
      <c r="E6" s="44">
        <v>2022</v>
      </c>
      <c r="F6" s="42" t="s">
        <v>162</v>
      </c>
    </row>
    <row r="7" spans="3:6" ht="15.75" thickBot="1" x14ac:dyDescent="0.3">
      <c r="C7" s="57"/>
      <c r="D7" s="54"/>
      <c r="E7" s="43" t="s">
        <v>144</v>
      </c>
      <c r="F7" s="1"/>
    </row>
    <row r="8" spans="3:6" x14ac:dyDescent="0.25">
      <c r="C8" s="33" t="s">
        <v>2</v>
      </c>
      <c r="D8" s="36"/>
      <c r="E8" s="47"/>
      <c r="F8" s="47"/>
    </row>
    <row r="9" spans="3:6" x14ac:dyDescent="0.25">
      <c r="C9" s="46" t="s">
        <v>25</v>
      </c>
      <c r="D9" s="38"/>
      <c r="E9" s="47"/>
      <c r="F9" s="47"/>
    </row>
    <row r="10" spans="3:6" x14ac:dyDescent="0.25">
      <c r="C10" s="46" t="s">
        <v>26</v>
      </c>
      <c r="D10" s="38"/>
      <c r="E10" s="47"/>
      <c r="F10" s="47"/>
    </row>
    <row r="11" spans="3:6" x14ac:dyDescent="0.25">
      <c r="C11" s="47" t="s">
        <v>27</v>
      </c>
      <c r="D11" s="38">
        <v>14</v>
      </c>
      <c r="E11" s="13">
        <v>3492680</v>
      </c>
      <c r="F11" s="18">
        <v>3405980</v>
      </c>
    </row>
    <row r="12" spans="3:6" x14ac:dyDescent="0.25">
      <c r="C12" s="47" t="s">
        <v>28</v>
      </c>
      <c r="D12" s="38"/>
      <c r="E12" s="13">
        <v>45032</v>
      </c>
      <c r="F12" s="18">
        <v>40551</v>
      </c>
    </row>
    <row r="13" spans="3:6" x14ac:dyDescent="0.25">
      <c r="C13" s="47" t="s">
        <v>29</v>
      </c>
      <c r="D13" s="38"/>
      <c r="E13" s="13">
        <v>44937</v>
      </c>
      <c r="F13" s="18">
        <v>43541</v>
      </c>
    </row>
    <row r="14" spans="3:6" x14ac:dyDescent="0.25">
      <c r="C14" s="47" t="s">
        <v>30</v>
      </c>
      <c r="D14" s="48"/>
      <c r="E14" s="13">
        <v>18092</v>
      </c>
      <c r="F14" s="18">
        <v>19711</v>
      </c>
    </row>
    <row r="15" spans="3:6" x14ac:dyDescent="0.25">
      <c r="C15" s="47" t="s">
        <v>31</v>
      </c>
      <c r="D15" s="38"/>
      <c r="E15" s="13">
        <v>186121</v>
      </c>
      <c r="F15" s="18">
        <v>182222</v>
      </c>
    </row>
    <row r="16" spans="3:6" x14ac:dyDescent="0.25">
      <c r="C16" s="47" t="s">
        <v>32</v>
      </c>
      <c r="D16" s="38">
        <v>15</v>
      </c>
      <c r="E16" s="13">
        <v>60124</v>
      </c>
      <c r="F16" s="18">
        <v>56058</v>
      </c>
    </row>
    <row r="17" spans="3:8" x14ac:dyDescent="0.25">
      <c r="C17" s="47" t="s">
        <v>33</v>
      </c>
      <c r="D17" s="38">
        <v>16</v>
      </c>
      <c r="E17" s="13">
        <v>7307157</v>
      </c>
      <c r="F17" s="18">
        <v>6550384</v>
      </c>
    </row>
    <row r="18" spans="3:8" x14ac:dyDescent="0.25">
      <c r="C18" s="47" t="s">
        <v>111</v>
      </c>
      <c r="D18" s="38"/>
      <c r="E18" s="13">
        <v>37436</v>
      </c>
      <c r="F18" s="18">
        <v>34035</v>
      </c>
    </row>
    <row r="19" spans="3:8" x14ac:dyDescent="0.25">
      <c r="C19" s="47" t="s">
        <v>34</v>
      </c>
      <c r="D19" s="38"/>
      <c r="E19" s="13">
        <v>11888</v>
      </c>
      <c r="F19" s="18">
        <v>11972</v>
      </c>
    </row>
    <row r="20" spans="3:8" x14ac:dyDescent="0.25">
      <c r="C20" s="47" t="s">
        <v>35</v>
      </c>
      <c r="D20" s="38"/>
      <c r="E20" s="13">
        <v>44847</v>
      </c>
      <c r="F20" s="18">
        <v>40845</v>
      </c>
    </row>
    <row r="21" spans="3:8" x14ac:dyDescent="0.25">
      <c r="C21" s="47" t="s">
        <v>36</v>
      </c>
      <c r="D21" s="38"/>
      <c r="E21" s="13">
        <v>153391</v>
      </c>
      <c r="F21" s="18">
        <v>142394</v>
      </c>
    </row>
    <row r="22" spans="3:8" x14ac:dyDescent="0.25">
      <c r="C22" s="47" t="s">
        <v>37</v>
      </c>
      <c r="D22" s="38"/>
      <c r="E22" s="13">
        <v>11946</v>
      </c>
      <c r="F22" s="18">
        <v>13248</v>
      </c>
    </row>
    <row r="23" spans="3:8" ht="15.75" thickBot="1" x14ac:dyDescent="0.3">
      <c r="C23" s="23" t="s">
        <v>38</v>
      </c>
      <c r="D23" s="39"/>
      <c r="E23" s="27">
        <v>5603</v>
      </c>
      <c r="F23" s="14">
        <v>4784</v>
      </c>
    </row>
    <row r="24" spans="3:8" ht="15.75" thickBot="1" x14ac:dyDescent="0.3">
      <c r="C24" s="23"/>
      <c r="D24" s="39"/>
      <c r="E24" s="27">
        <v>11419254</v>
      </c>
      <c r="F24" s="14">
        <v>10545725</v>
      </c>
      <c r="G24" s="24">
        <f>SUM(E11:E23)-E24</f>
        <v>0</v>
      </c>
      <c r="H24" s="24">
        <f>SUM(F11:F23)-F24</f>
        <v>0</v>
      </c>
    </row>
    <row r="25" spans="3:8" x14ac:dyDescent="0.25">
      <c r="C25" s="47" t="s">
        <v>2</v>
      </c>
      <c r="D25" s="38"/>
      <c r="E25" s="46"/>
      <c r="F25" s="47"/>
    </row>
    <row r="26" spans="3:8" x14ac:dyDescent="0.25">
      <c r="C26" s="46" t="s">
        <v>39</v>
      </c>
      <c r="D26" s="38"/>
      <c r="E26" s="46"/>
      <c r="F26" s="47"/>
    </row>
    <row r="27" spans="3:8" x14ac:dyDescent="0.25">
      <c r="C27" s="47" t="s">
        <v>40</v>
      </c>
      <c r="D27" s="38"/>
      <c r="E27" s="13">
        <v>279012</v>
      </c>
      <c r="F27" s="18">
        <v>259497</v>
      </c>
    </row>
    <row r="28" spans="3:8" x14ac:dyDescent="0.25">
      <c r="C28" s="47" t="s">
        <v>34</v>
      </c>
      <c r="D28" s="38"/>
      <c r="E28" s="13">
        <v>26609</v>
      </c>
      <c r="F28" s="18">
        <v>24845</v>
      </c>
    </row>
    <row r="29" spans="3:8" x14ac:dyDescent="0.25">
      <c r="C29" s="47" t="s">
        <v>41</v>
      </c>
      <c r="D29" s="38"/>
      <c r="E29" s="13">
        <v>26711</v>
      </c>
      <c r="F29" s="18">
        <v>24900</v>
      </c>
    </row>
    <row r="30" spans="3:8" x14ac:dyDescent="0.25">
      <c r="C30" s="47" t="s">
        <v>42</v>
      </c>
      <c r="D30" s="38">
        <v>17</v>
      </c>
      <c r="E30" s="13">
        <v>652760</v>
      </c>
      <c r="F30" s="18">
        <v>418255</v>
      </c>
    </row>
    <row r="31" spans="3:8" x14ac:dyDescent="0.25">
      <c r="C31" s="47" t="s">
        <v>43</v>
      </c>
      <c r="D31" s="38">
        <v>15</v>
      </c>
      <c r="E31" s="13">
        <v>572501</v>
      </c>
      <c r="F31" s="18">
        <v>510513</v>
      </c>
    </row>
    <row r="32" spans="3:8" x14ac:dyDescent="0.25">
      <c r="C32" s="47" t="s">
        <v>36</v>
      </c>
      <c r="D32" s="38"/>
      <c r="E32" s="13">
        <v>497239</v>
      </c>
      <c r="F32" s="18">
        <v>485765</v>
      </c>
    </row>
    <row r="33" spans="3:8" x14ac:dyDescent="0.25">
      <c r="C33" s="47" t="s">
        <v>44</v>
      </c>
      <c r="D33" s="38">
        <v>17</v>
      </c>
      <c r="E33" s="13">
        <v>113331</v>
      </c>
      <c r="F33" s="18">
        <v>329503</v>
      </c>
    </row>
    <row r="34" spans="3:8" x14ac:dyDescent="0.25">
      <c r="C34" s="47" t="s">
        <v>45</v>
      </c>
      <c r="D34" s="38">
        <v>17</v>
      </c>
      <c r="E34" s="13">
        <v>91360</v>
      </c>
      <c r="F34" s="18">
        <v>76614</v>
      </c>
    </row>
    <row r="35" spans="3:8" ht="15.75" thickBot="1" x14ac:dyDescent="0.3">
      <c r="C35" s="23" t="s">
        <v>46</v>
      </c>
      <c r="D35" s="39">
        <v>18</v>
      </c>
      <c r="E35" s="27">
        <v>1056598</v>
      </c>
      <c r="F35" s="14">
        <v>975849</v>
      </c>
    </row>
    <row r="36" spans="3:8" x14ac:dyDescent="0.25">
      <c r="C36" s="46"/>
      <c r="D36" s="38"/>
      <c r="E36" s="13">
        <v>3316121</v>
      </c>
      <c r="F36" s="18">
        <v>3105741</v>
      </c>
      <c r="G36" s="24">
        <f>SUM(E27:E35)-E36</f>
        <v>0</v>
      </c>
      <c r="H36" s="24">
        <f>SUM(F27:F35)-F36</f>
        <v>0</v>
      </c>
    </row>
    <row r="37" spans="3:8" x14ac:dyDescent="0.25">
      <c r="C37" s="47" t="s">
        <v>2</v>
      </c>
      <c r="D37" s="38"/>
      <c r="E37" s="46"/>
      <c r="F37" s="47"/>
    </row>
    <row r="38" spans="3:8" ht="15.75" thickBot="1" x14ac:dyDescent="0.3">
      <c r="C38" s="23" t="s">
        <v>47</v>
      </c>
      <c r="D38" s="39"/>
      <c r="E38" s="22">
        <v>404</v>
      </c>
      <c r="F38" s="23">
        <v>795</v>
      </c>
    </row>
    <row r="39" spans="3:8" ht="15.75" thickBot="1" x14ac:dyDescent="0.3">
      <c r="C39" s="22"/>
      <c r="D39" s="37"/>
      <c r="E39" s="27">
        <v>3316525</v>
      </c>
      <c r="F39" s="14">
        <v>3106536</v>
      </c>
      <c r="G39" s="24">
        <f>SUM(E36:E38)-E39</f>
        <v>0</v>
      </c>
      <c r="H39" s="24">
        <f>SUM(F36:F38)-F39</f>
        <v>0</v>
      </c>
    </row>
    <row r="40" spans="3:8" ht="15.75" thickBot="1" x14ac:dyDescent="0.3">
      <c r="C40" s="4" t="s">
        <v>48</v>
      </c>
      <c r="D40" s="8"/>
      <c r="E40" s="15">
        <v>14735779</v>
      </c>
      <c r="F40" s="16">
        <v>13652261</v>
      </c>
      <c r="G40" s="24">
        <f>E39+E24-E40</f>
        <v>0</v>
      </c>
      <c r="H40" s="24">
        <f>F39+F24-F40</f>
        <v>0</v>
      </c>
    </row>
    <row r="41" spans="3:8" ht="15.75" thickTop="1" x14ac:dyDescent="0.25"/>
    <row r="44" spans="3:8" x14ac:dyDescent="0.25">
      <c r="C44" s="56" t="s">
        <v>0</v>
      </c>
      <c r="D44" s="58" t="s">
        <v>1</v>
      </c>
      <c r="E44" s="44" t="s">
        <v>160</v>
      </c>
      <c r="F44" s="42" t="s">
        <v>161</v>
      </c>
    </row>
    <row r="45" spans="3:8" x14ac:dyDescent="0.25">
      <c r="C45" s="56"/>
      <c r="D45" s="58"/>
      <c r="E45" s="44">
        <v>2022</v>
      </c>
      <c r="F45" s="42" t="s">
        <v>162</v>
      </c>
    </row>
    <row r="46" spans="3:8" ht="15.75" thickBot="1" x14ac:dyDescent="0.3">
      <c r="C46" s="57"/>
      <c r="D46" s="54"/>
      <c r="E46" s="43" t="s">
        <v>144</v>
      </c>
      <c r="F46" s="1"/>
    </row>
    <row r="47" spans="3:8" x14ac:dyDescent="0.25">
      <c r="C47" s="33" t="s">
        <v>2</v>
      </c>
      <c r="D47" s="36"/>
      <c r="E47" s="47"/>
      <c r="F47" s="47"/>
    </row>
    <row r="48" spans="3:8" x14ac:dyDescent="0.25">
      <c r="C48" s="46" t="s">
        <v>49</v>
      </c>
      <c r="D48" s="38"/>
      <c r="E48" s="47"/>
      <c r="F48" s="47"/>
    </row>
    <row r="49" spans="3:8" x14ac:dyDescent="0.25">
      <c r="C49" s="46" t="s">
        <v>50</v>
      </c>
      <c r="D49" s="38"/>
      <c r="E49" s="47"/>
      <c r="F49" s="47"/>
    </row>
    <row r="50" spans="3:8" x14ac:dyDescent="0.25">
      <c r="C50" s="47" t="s">
        <v>51</v>
      </c>
      <c r="D50" s="38"/>
      <c r="E50" s="13">
        <v>916541</v>
      </c>
      <c r="F50" s="18">
        <v>916541</v>
      </c>
    </row>
    <row r="51" spans="3:8" x14ac:dyDescent="0.25">
      <c r="C51" s="47" t="s">
        <v>52</v>
      </c>
      <c r="D51" s="38"/>
      <c r="E51" s="13">
        <v>1142</v>
      </c>
      <c r="F51" s="18">
        <v>1142</v>
      </c>
    </row>
    <row r="52" spans="3:8" x14ac:dyDescent="0.25">
      <c r="C52" s="47" t="s">
        <v>53</v>
      </c>
      <c r="D52" s="38"/>
      <c r="E52" s="13">
        <v>1646</v>
      </c>
      <c r="F52" s="18">
        <v>10113</v>
      </c>
    </row>
    <row r="53" spans="3:8" x14ac:dyDescent="0.25">
      <c r="C53" s="47" t="s">
        <v>54</v>
      </c>
      <c r="D53" s="38"/>
      <c r="E53" s="13">
        <v>2635748</v>
      </c>
      <c r="F53" s="18">
        <v>2260533</v>
      </c>
    </row>
    <row r="54" spans="3:8" ht="15.75" thickBot="1" x14ac:dyDescent="0.3">
      <c r="C54" s="23" t="s">
        <v>55</v>
      </c>
      <c r="D54" s="39"/>
      <c r="E54" s="27">
        <v>5371139</v>
      </c>
      <c r="F54" s="14">
        <v>5059634</v>
      </c>
    </row>
    <row r="55" spans="3:8" x14ac:dyDescent="0.25">
      <c r="C55" s="46" t="s">
        <v>56</v>
      </c>
      <c r="D55" s="38"/>
      <c r="E55" s="13">
        <v>8926216</v>
      </c>
      <c r="F55" s="18">
        <v>8247963</v>
      </c>
      <c r="G55" s="24">
        <f>SUM(E50:E54)-E55</f>
        <v>0</v>
      </c>
      <c r="H55" s="24">
        <f>SUM(F50:F54)-F55</f>
        <v>0</v>
      </c>
    </row>
    <row r="56" spans="3:8" x14ac:dyDescent="0.25">
      <c r="C56" s="47" t="s">
        <v>2</v>
      </c>
      <c r="D56" s="38"/>
      <c r="E56" s="46"/>
      <c r="F56" s="47"/>
    </row>
    <row r="57" spans="3:8" ht="15.75" thickBot="1" x14ac:dyDescent="0.3">
      <c r="C57" s="23" t="s">
        <v>57</v>
      </c>
      <c r="D57" s="39"/>
      <c r="E57" s="27">
        <v>-113393</v>
      </c>
      <c r="F57" s="14">
        <v>-89282</v>
      </c>
    </row>
    <row r="58" spans="3:8" ht="15.75" thickBot="1" x14ac:dyDescent="0.3">
      <c r="C58" s="22" t="s">
        <v>58</v>
      </c>
      <c r="D58" s="39"/>
      <c r="E58" s="27">
        <v>8812823</v>
      </c>
      <c r="F58" s="14">
        <v>8158681</v>
      </c>
      <c r="G58" s="24">
        <f>SUM(E55:E57)-E58</f>
        <v>0</v>
      </c>
      <c r="H58" s="24">
        <f>SUM(F55:F57)-F58</f>
        <v>0</v>
      </c>
    </row>
    <row r="59" spans="3:8" x14ac:dyDescent="0.25">
      <c r="C59" s="46" t="s">
        <v>2</v>
      </c>
      <c r="D59" s="38"/>
      <c r="E59" s="46"/>
      <c r="F59" s="47"/>
    </row>
    <row r="60" spans="3:8" x14ac:dyDescent="0.25">
      <c r="C60" s="46" t="s">
        <v>59</v>
      </c>
      <c r="D60" s="38"/>
      <c r="E60" s="46"/>
      <c r="F60" s="47"/>
    </row>
    <row r="61" spans="3:8" x14ac:dyDescent="0.25">
      <c r="C61" s="47" t="s">
        <v>112</v>
      </c>
      <c r="D61" s="38">
        <v>19</v>
      </c>
      <c r="E61" s="13">
        <v>3513797</v>
      </c>
      <c r="F61" s="18">
        <v>3261347</v>
      </c>
    </row>
    <row r="62" spans="3:8" x14ac:dyDescent="0.25">
      <c r="C62" s="47" t="s">
        <v>60</v>
      </c>
      <c r="D62" s="38"/>
      <c r="E62" s="13">
        <v>227079</v>
      </c>
      <c r="F62" s="18">
        <v>222936</v>
      </c>
    </row>
    <row r="63" spans="3:8" x14ac:dyDescent="0.25">
      <c r="C63" s="47" t="s">
        <v>61</v>
      </c>
      <c r="D63" s="38"/>
      <c r="E63" s="13">
        <v>631782</v>
      </c>
      <c r="F63" s="18">
        <v>545763</v>
      </c>
    </row>
    <row r="64" spans="3:8" x14ac:dyDescent="0.25">
      <c r="C64" s="47" t="s">
        <v>62</v>
      </c>
      <c r="D64" s="38"/>
      <c r="E64" s="13">
        <v>39591</v>
      </c>
      <c r="F64" s="18">
        <v>36106</v>
      </c>
    </row>
    <row r="65" spans="3:8" x14ac:dyDescent="0.25">
      <c r="C65" s="47" t="s">
        <v>63</v>
      </c>
      <c r="D65" s="38">
        <v>20</v>
      </c>
      <c r="E65" s="13">
        <v>16393</v>
      </c>
      <c r="F65" s="18">
        <v>15915</v>
      </c>
    </row>
    <row r="66" spans="3:8" ht="15.75" thickBot="1" x14ac:dyDescent="0.3">
      <c r="C66" s="23" t="s">
        <v>64</v>
      </c>
      <c r="D66" s="39">
        <v>20</v>
      </c>
      <c r="E66" s="27">
        <v>38218</v>
      </c>
      <c r="F66" s="14">
        <v>39229</v>
      </c>
    </row>
    <row r="67" spans="3:8" ht="15.75" thickBot="1" x14ac:dyDescent="0.3">
      <c r="C67" s="47"/>
      <c r="D67" s="38"/>
      <c r="E67" s="13">
        <v>4466860</v>
      </c>
      <c r="F67" s="18">
        <v>4121296</v>
      </c>
      <c r="G67" s="24">
        <f>SUM(E61:E66)-E67</f>
        <v>0</v>
      </c>
      <c r="H67" s="24">
        <f>SUM(F61:F66)-F67</f>
        <v>0</v>
      </c>
    </row>
    <row r="68" spans="3:8" x14ac:dyDescent="0.25">
      <c r="C68" s="19" t="s">
        <v>2</v>
      </c>
      <c r="D68" s="12"/>
      <c r="E68" s="9"/>
      <c r="F68" s="19"/>
    </row>
    <row r="69" spans="3:8" x14ac:dyDescent="0.25">
      <c r="C69" s="46" t="s">
        <v>65</v>
      </c>
      <c r="D69" s="38"/>
      <c r="E69" s="46"/>
      <c r="F69" s="47"/>
    </row>
    <row r="70" spans="3:8" x14ac:dyDescent="0.25">
      <c r="C70" s="47" t="s">
        <v>112</v>
      </c>
      <c r="D70" s="38">
        <v>19</v>
      </c>
      <c r="E70" s="13">
        <v>364328</v>
      </c>
      <c r="F70" s="18">
        <v>484980</v>
      </c>
    </row>
    <row r="71" spans="3:8" x14ac:dyDescent="0.25">
      <c r="C71" s="47" t="s">
        <v>60</v>
      </c>
      <c r="D71" s="38"/>
      <c r="E71" s="13">
        <v>20209</v>
      </c>
      <c r="F71" s="18">
        <v>22309</v>
      </c>
    </row>
    <row r="72" spans="3:8" x14ac:dyDescent="0.25">
      <c r="C72" s="47" t="s">
        <v>66</v>
      </c>
      <c r="D72" s="38"/>
      <c r="E72" s="13">
        <v>12150</v>
      </c>
      <c r="F72" s="18">
        <v>6882</v>
      </c>
    </row>
    <row r="73" spans="3:8" x14ac:dyDescent="0.25">
      <c r="C73" s="47" t="s">
        <v>67</v>
      </c>
      <c r="D73" s="38">
        <v>20</v>
      </c>
      <c r="E73" s="13">
        <v>692139</v>
      </c>
      <c r="F73" s="18">
        <v>519201</v>
      </c>
    </row>
    <row r="74" spans="3:8" x14ac:dyDescent="0.25">
      <c r="C74" s="47" t="s">
        <v>68</v>
      </c>
      <c r="D74" s="38"/>
      <c r="E74" s="13">
        <v>132799</v>
      </c>
      <c r="F74" s="18">
        <v>126424</v>
      </c>
    </row>
    <row r="75" spans="3:8" x14ac:dyDescent="0.25">
      <c r="C75" s="47" t="s">
        <v>62</v>
      </c>
      <c r="D75" s="38"/>
      <c r="E75" s="13">
        <v>9056</v>
      </c>
      <c r="F75" s="18">
        <v>8988</v>
      </c>
    </row>
    <row r="76" spans="3:8" x14ac:dyDescent="0.25">
      <c r="C76" s="47" t="s">
        <v>69</v>
      </c>
      <c r="D76" s="38">
        <v>20</v>
      </c>
      <c r="E76" s="13">
        <v>105327</v>
      </c>
      <c r="F76" s="18">
        <v>69231</v>
      </c>
    </row>
    <row r="77" spans="3:8" ht="15.75" thickBot="1" x14ac:dyDescent="0.3">
      <c r="C77" s="47" t="s">
        <v>70</v>
      </c>
      <c r="D77" s="38">
        <v>20</v>
      </c>
      <c r="E77" s="13">
        <v>120088</v>
      </c>
      <c r="F77" s="18">
        <v>134269</v>
      </c>
    </row>
    <row r="78" spans="3:8" ht="15.75" thickBot="1" x14ac:dyDescent="0.3">
      <c r="C78" s="3"/>
      <c r="D78" s="28"/>
      <c r="E78" s="20">
        <v>1456096</v>
      </c>
      <c r="F78" s="21">
        <v>1372284</v>
      </c>
      <c r="G78" s="24">
        <f>SUM(E70:E77)-E78</f>
        <v>0</v>
      </c>
      <c r="H78" s="24">
        <f>SUM(F70:F77)-F78</f>
        <v>0</v>
      </c>
    </row>
    <row r="79" spans="3:8" ht="15.75" thickBot="1" x14ac:dyDescent="0.3">
      <c r="C79" s="22" t="s">
        <v>71</v>
      </c>
      <c r="D79" s="39"/>
      <c r="E79" s="27">
        <v>5922956</v>
      </c>
      <c r="F79" s="14">
        <v>5493580</v>
      </c>
      <c r="G79" s="24">
        <f>E78+E67-E79</f>
        <v>0</v>
      </c>
      <c r="H79" s="24">
        <f>F78+F67-F79</f>
        <v>0</v>
      </c>
    </row>
    <row r="80" spans="3:8" ht="15.75" thickBot="1" x14ac:dyDescent="0.3">
      <c r="C80" s="4" t="s">
        <v>72</v>
      </c>
      <c r="D80" s="5"/>
      <c r="E80" s="15">
        <v>14735779</v>
      </c>
      <c r="F80" s="16">
        <v>13652261</v>
      </c>
      <c r="G80" s="24">
        <f>E79+E58-E80</f>
        <v>0</v>
      </c>
      <c r="H80" s="24">
        <f>F79+F58-F80</f>
        <v>0</v>
      </c>
    </row>
    <row r="81" spans="3:6" ht="15.75" thickTop="1" x14ac:dyDescent="0.25">
      <c r="C81" s="46" t="s">
        <v>2</v>
      </c>
      <c r="D81" s="38"/>
      <c r="E81" s="46"/>
      <c r="F81" s="47"/>
    </row>
    <row r="82" spans="3:6" ht="15.75" thickBot="1" x14ac:dyDescent="0.3">
      <c r="C82" s="4" t="s">
        <v>163</v>
      </c>
      <c r="D82" s="5"/>
      <c r="E82" s="49">
        <v>14.138999999999999</v>
      </c>
      <c r="F82" s="50">
        <v>13.074</v>
      </c>
    </row>
    <row r="83" spans="3:6" ht="15.75" thickTop="1" x14ac:dyDescent="0.25"/>
    <row r="84" spans="3:6" x14ac:dyDescent="0.25">
      <c r="E84" s="25">
        <f>E80-E40</f>
        <v>0</v>
      </c>
      <c r="F84" s="25">
        <f>F80-F40</f>
        <v>0</v>
      </c>
    </row>
  </sheetData>
  <mergeCells count="4">
    <mergeCell ref="C5:C7"/>
    <mergeCell ref="D5:D7"/>
    <mergeCell ref="C44:C46"/>
    <mergeCell ref="D44:D46"/>
  </mergeCells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2:I74"/>
  <sheetViews>
    <sheetView zoomScale="80" zoomScaleNormal="80" workbookViewId="0">
      <selection activeCell="G1" sqref="G1"/>
    </sheetView>
  </sheetViews>
  <sheetFormatPr defaultRowHeight="15" x14ac:dyDescent="0.25"/>
  <cols>
    <col min="4" max="4" width="38.28515625" customWidth="1"/>
    <col min="6" max="6" width="19.28515625" customWidth="1"/>
    <col min="7" max="7" width="16.28515625" customWidth="1"/>
    <col min="8" max="9" width="12.5703125" style="25" customWidth="1"/>
  </cols>
  <sheetData>
    <row r="2" spans="4:9" x14ac:dyDescent="0.25">
      <c r="D2" s="74" t="s">
        <v>128</v>
      </c>
    </row>
    <row r="5" spans="4:9" ht="15.75" thickBot="1" x14ac:dyDescent="0.3">
      <c r="D5" s="35"/>
      <c r="E5" s="36"/>
      <c r="F5" s="55" t="s">
        <v>143</v>
      </c>
      <c r="G5" s="55"/>
    </row>
    <row r="6" spans="4:9" x14ac:dyDescent="0.25">
      <c r="D6" s="56" t="s">
        <v>0</v>
      </c>
      <c r="E6" s="58" t="s">
        <v>1</v>
      </c>
      <c r="F6" s="44">
        <v>2022</v>
      </c>
      <c r="G6" s="40">
        <v>2021</v>
      </c>
    </row>
    <row r="7" spans="4:9" x14ac:dyDescent="0.25">
      <c r="D7" s="56"/>
      <c r="E7" s="58"/>
      <c r="F7" s="44" t="s">
        <v>144</v>
      </c>
      <c r="G7" s="42" t="s">
        <v>144</v>
      </c>
    </row>
    <row r="8" spans="4:9" ht="15.75" thickBot="1" x14ac:dyDescent="0.3">
      <c r="D8" s="57"/>
      <c r="E8" s="54"/>
      <c r="F8" s="1"/>
      <c r="G8" s="41" t="s">
        <v>145</v>
      </c>
    </row>
    <row r="9" spans="4:9" x14ac:dyDescent="0.25">
      <c r="D9" s="35" t="s">
        <v>2</v>
      </c>
      <c r="E9" s="36"/>
      <c r="F9" s="47"/>
      <c r="G9" s="47"/>
    </row>
    <row r="10" spans="4:9" x14ac:dyDescent="0.25">
      <c r="D10" s="46" t="s">
        <v>3</v>
      </c>
      <c r="E10" s="36"/>
      <c r="F10" s="47"/>
      <c r="G10" s="47"/>
    </row>
    <row r="11" spans="4:9" x14ac:dyDescent="0.25">
      <c r="D11" s="47" t="s">
        <v>4</v>
      </c>
      <c r="E11" s="38">
        <v>5</v>
      </c>
      <c r="F11" s="13">
        <v>1957153</v>
      </c>
      <c r="G11" s="18">
        <v>1192444</v>
      </c>
    </row>
    <row r="12" spans="4:9" ht="24" x14ac:dyDescent="0.25">
      <c r="D12" s="47" t="s">
        <v>5</v>
      </c>
      <c r="E12" s="38">
        <v>6</v>
      </c>
      <c r="F12" s="13">
        <v>316836</v>
      </c>
      <c r="G12" s="18">
        <v>142119</v>
      </c>
    </row>
    <row r="13" spans="4:9" x14ac:dyDescent="0.25">
      <c r="D13" s="47" t="s">
        <v>6</v>
      </c>
      <c r="E13" s="38">
        <v>12</v>
      </c>
      <c r="F13" s="13">
        <v>22319</v>
      </c>
      <c r="G13" s="18">
        <v>16010</v>
      </c>
    </row>
    <row r="14" spans="4:9" ht="15.75" thickBot="1" x14ac:dyDescent="0.3">
      <c r="D14" s="47" t="s">
        <v>7</v>
      </c>
      <c r="E14" s="38"/>
      <c r="F14" s="13">
        <v>7144</v>
      </c>
      <c r="G14" s="18">
        <v>10217</v>
      </c>
    </row>
    <row r="15" spans="4:9" ht="15.75" thickBot="1" x14ac:dyDescent="0.3">
      <c r="D15" s="2" t="s">
        <v>8</v>
      </c>
      <c r="E15" s="28"/>
      <c r="F15" s="20">
        <v>2303452</v>
      </c>
      <c r="G15" s="21">
        <v>1360790</v>
      </c>
      <c r="H15" s="25">
        <f>SUM(F11:F14)-F15</f>
        <v>0</v>
      </c>
      <c r="I15" s="25">
        <f>SUM(G11:G14)-G15</f>
        <v>0</v>
      </c>
    </row>
    <row r="16" spans="4:9" x14ac:dyDescent="0.25">
      <c r="D16" s="46" t="s">
        <v>2</v>
      </c>
      <c r="E16" s="36"/>
      <c r="F16" s="46"/>
      <c r="G16" s="47"/>
    </row>
    <row r="17" spans="4:9" x14ac:dyDescent="0.25">
      <c r="D17" s="46" t="s">
        <v>9</v>
      </c>
      <c r="E17" s="38"/>
      <c r="F17" s="46"/>
      <c r="G17" s="47"/>
    </row>
    <row r="18" spans="4:9" ht="24" x14ac:dyDescent="0.25">
      <c r="D18" s="47" t="s">
        <v>10</v>
      </c>
      <c r="E18" s="38">
        <v>7</v>
      </c>
      <c r="F18" s="13">
        <v>-1465682</v>
      </c>
      <c r="G18" s="18">
        <v>-728167</v>
      </c>
    </row>
    <row r="19" spans="4:9" x14ac:dyDescent="0.25">
      <c r="D19" s="47" t="s">
        <v>11</v>
      </c>
      <c r="E19" s="38">
        <v>8</v>
      </c>
      <c r="F19" s="13">
        <v>-190397</v>
      </c>
      <c r="G19" s="18">
        <v>-143794</v>
      </c>
    </row>
    <row r="20" spans="4:9" x14ac:dyDescent="0.25">
      <c r="D20" s="47" t="s">
        <v>12</v>
      </c>
      <c r="E20" s="38">
        <v>9</v>
      </c>
      <c r="F20" s="13">
        <v>-109675</v>
      </c>
      <c r="G20" s="18">
        <v>-88012</v>
      </c>
    </row>
    <row r="21" spans="4:9" x14ac:dyDescent="0.25">
      <c r="D21" s="47" t="s">
        <v>13</v>
      </c>
      <c r="E21" s="38"/>
      <c r="F21" s="13">
        <v>-83234</v>
      </c>
      <c r="G21" s="18">
        <v>-79108</v>
      </c>
    </row>
    <row r="22" spans="4:9" x14ac:dyDescent="0.25">
      <c r="D22" s="47" t="s">
        <v>14</v>
      </c>
      <c r="E22" s="38">
        <v>10</v>
      </c>
      <c r="F22" s="13">
        <v>-31568</v>
      </c>
      <c r="G22" s="18">
        <v>-30509</v>
      </c>
    </row>
    <row r="23" spans="4:9" x14ac:dyDescent="0.25">
      <c r="D23" s="47" t="s">
        <v>15</v>
      </c>
      <c r="E23" s="38">
        <v>11</v>
      </c>
      <c r="F23" s="13">
        <v>-32614</v>
      </c>
      <c r="G23" s="18">
        <v>-25845</v>
      </c>
    </row>
    <row r="24" spans="4:9" ht="48" x14ac:dyDescent="0.25">
      <c r="D24" s="47" t="s">
        <v>146</v>
      </c>
      <c r="E24" s="38"/>
      <c r="F24" s="46">
        <v>-47</v>
      </c>
      <c r="G24" s="47">
        <v>6</v>
      </c>
    </row>
    <row r="25" spans="4:9" x14ac:dyDescent="0.25">
      <c r="D25" s="47" t="s">
        <v>109</v>
      </c>
      <c r="E25" s="38"/>
      <c r="F25" s="46">
        <v>0</v>
      </c>
      <c r="G25" s="18">
        <v>-19800</v>
      </c>
    </row>
    <row r="26" spans="4:9" x14ac:dyDescent="0.25">
      <c r="D26" s="47" t="s">
        <v>16</v>
      </c>
      <c r="E26" s="38">
        <v>12</v>
      </c>
      <c r="F26" s="13">
        <v>-83703</v>
      </c>
      <c r="G26" s="18">
        <v>-58218</v>
      </c>
    </row>
    <row r="27" spans="4:9" x14ac:dyDescent="0.25">
      <c r="D27" s="47" t="s">
        <v>147</v>
      </c>
      <c r="E27" s="38"/>
      <c r="F27" s="13">
        <v>69574</v>
      </c>
      <c r="G27" s="18">
        <v>2642</v>
      </c>
    </row>
    <row r="28" spans="4:9" ht="15.75" thickBot="1" x14ac:dyDescent="0.3">
      <c r="D28" s="47" t="s">
        <v>17</v>
      </c>
      <c r="E28" s="38"/>
      <c r="F28" s="13">
        <v>-6032</v>
      </c>
      <c r="G28" s="18">
        <v>-5362</v>
      </c>
    </row>
    <row r="29" spans="4:9" ht="15.75" thickBot="1" x14ac:dyDescent="0.3">
      <c r="D29" s="2" t="s">
        <v>18</v>
      </c>
      <c r="E29" s="28"/>
      <c r="F29" s="20">
        <v>-1933378</v>
      </c>
      <c r="G29" s="21">
        <v>-1176167</v>
      </c>
      <c r="H29" s="25">
        <f>SUM(F18:F28)-F29</f>
        <v>0</v>
      </c>
      <c r="I29" s="25">
        <f>SUM(G18:G28)-G29</f>
        <v>0</v>
      </c>
    </row>
    <row r="30" spans="4:9" x14ac:dyDescent="0.25">
      <c r="D30" s="46" t="s">
        <v>117</v>
      </c>
      <c r="E30" s="38"/>
      <c r="F30" s="13">
        <v>370074</v>
      </c>
      <c r="G30" s="18">
        <v>184623</v>
      </c>
      <c r="H30" s="25">
        <f>F15+F29-F30</f>
        <v>0</v>
      </c>
      <c r="I30" s="25">
        <f>G15+G29-G30</f>
        <v>0</v>
      </c>
    </row>
    <row r="31" spans="4:9" x14ac:dyDescent="0.25">
      <c r="D31" s="47" t="s">
        <v>2</v>
      </c>
      <c r="E31" s="38"/>
      <c r="F31" s="46"/>
      <c r="G31" s="47"/>
    </row>
    <row r="32" spans="4:9" ht="15.75" thickBot="1" x14ac:dyDescent="0.3">
      <c r="D32" s="23" t="s">
        <v>110</v>
      </c>
      <c r="E32" s="39">
        <v>13</v>
      </c>
      <c r="F32" s="27">
        <v>-82643</v>
      </c>
      <c r="G32" s="14">
        <v>-42324</v>
      </c>
    </row>
    <row r="33" spans="4:9" ht="24" x14ac:dyDescent="0.25">
      <c r="D33" s="46" t="s">
        <v>148</v>
      </c>
      <c r="E33" s="38"/>
      <c r="F33" s="13">
        <v>287431</v>
      </c>
      <c r="G33" s="18">
        <v>142299</v>
      </c>
      <c r="H33" s="25">
        <f>SUM(F30:F32)-F33</f>
        <v>0</v>
      </c>
      <c r="I33" s="25">
        <f>SUM(G30:G32)-G33</f>
        <v>0</v>
      </c>
    </row>
    <row r="34" spans="4:9" x14ac:dyDescent="0.25">
      <c r="D34" s="47" t="s">
        <v>2</v>
      </c>
      <c r="E34" s="38"/>
      <c r="F34" s="46"/>
      <c r="G34" s="47"/>
    </row>
    <row r="35" spans="4:9" x14ac:dyDescent="0.25">
      <c r="D35" s="46" t="s">
        <v>121</v>
      </c>
      <c r="E35" s="36"/>
      <c r="F35" s="46"/>
      <c r="G35" s="47"/>
    </row>
    <row r="36" spans="4:9" ht="24.75" thickBot="1" x14ac:dyDescent="0.3">
      <c r="D36" s="23" t="s">
        <v>149</v>
      </c>
      <c r="E36" s="39">
        <v>4</v>
      </c>
      <c r="F36" s="22">
        <v>0</v>
      </c>
      <c r="G36" s="14">
        <v>143821</v>
      </c>
    </row>
    <row r="37" spans="4:9" ht="15.75" thickBot="1" x14ac:dyDescent="0.3">
      <c r="D37" s="4" t="s">
        <v>150</v>
      </c>
      <c r="E37" s="5"/>
      <c r="F37" s="15">
        <v>287431</v>
      </c>
      <c r="G37" s="16">
        <v>286120</v>
      </c>
      <c r="H37" s="25">
        <f>SUM(F33:F36)-F37</f>
        <v>0</v>
      </c>
      <c r="I37" s="25">
        <f>SUM(G33:G36)-G37</f>
        <v>0</v>
      </c>
    </row>
    <row r="38" spans="4:9" ht="15.75" thickTop="1" x14ac:dyDescent="0.25">
      <c r="D38" s="46"/>
      <c r="E38" s="60"/>
      <c r="F38" s="62"/>
      <c r="G38" s="64"/>
    </row>
    <row r="39" spans="4:9" ht="28.5" customHeight="1" x14ac:dyDescent="0.25">
      <c r="D39" s="46" t="s">
        <v>151</v>
      </c>
      <c r="E39" s="61"/>
      <c r="F39" s="63"/>
      <c r="G39" s="65"/>
    </row>
    <row r="40" spans="4:9" x14ac:dyDescent="0.25">
      <c r="D40" s="47" t="s">
        <v>19</v>
      </c>
      <c r="E40" s="38"/>
      <c r="F40" s="13">
        <v>311861</v>
      </c>
      <c r="G40" s="18">
        <v>286703</v>
      </c>
    </row>
    <row r="41" spans="4:9" ht="15.75" thickBot="1" x14ac:dyDescent="0.3">
      <c r="D41" s="23" t="s">
        <v>20</v>
      </c>
      <c r="E41" s="39"/>
      <c r="F41" s="27">
        <v>-24430</v>
      </c>
      <c r="G41" s="23">
        <v>-583</v>
      </c>
    </row>
    <row r="42" spans="4:9" ht="15.75" thickBot="1" x14ac:dyDescent="0.3">
      <c r="D42" s="6"/>
      <c r="E42" s="5"/>
      <c r="F42" s="15">
        <v>287431</v>
      </c>
      <c r="G42" s="16">
        <v>286120</v>
      </c>
      <c r="H42" s="25">
        <f>SUM(F40:F41)-F42</f>
        <v>0</v>
      </c>
      <c r="I42" s="25">
        <f>SUM(G40:G41)-G42</f>
        <v>0</v>
      </c>
    </row>
    <row r="43" spans="4:9" ht="15.75" thickTop="1" x14ac:dyDescent="0.25">
      <c r="F43" s="25">
        <f>F42-F37</f>
        <v>0</v>
      </c>
      <c r="G43" s="25">
        <f>G42-G37</f>
        <v>0</v>
      </c>
    </row>
    <row r="46" spans="4:9" ht="15.75" thickBot="1" x14ac:dyDescent="0.3">
      <c r="D46" s="35"/>
      <c r="E46" s="36"/>
      <c r="F46" s="55" t="s">
        <v>143</v>
      </c>
      <c r="G46" s="55"/>
    </row>
    <row r="47" spans="4:9" x14ac:dyDescent="0.25">
      <c r="D47" s="56" t="s">
        <v>0</v>
      </c>
      <c r="E47" s="58" t="s">
        <v>1</v>
      </c>
      <c r="F47" s="44">
        <v>2022</v>
      </c>
      <c r="G47" s="40">
        <v>2021</v>
      </c>
    </row>
    <row r="48" spans="4:9" x14ac:dyDescent="0.25">
      <c r="D48" s="56"/>
      <c r="E48" s="58"/>
      <c r="F48" s="44" t="s">
        <v>144</v>
      </c>
      <c r="G48" s="42" t="s">
        <v>144</v>
      </c>
    </row>
    <row r="49" spans="4:9" ht="15.75" thickBot="1" x14ac:dyDescent="0.3">
      <c r="D49" s="57"/>
      <c r="E49" s="54"/>
      <c r="F49" s="1"/>
      <c r="G49" s="41" t="s">
        <v>145</v>
      </c>
    </row>
    <row r="50" spans="4:9" x14ac:dyDescent="0.25">
      <c r="D50" s="46" t="s">
        <v>2</v>
      </c>
      <c r="E50" s="36"/>
      <c r="F50" s="47"/>
      <c r="G50" s="47"/>
    </row>
    <row r="51" spans="4:9" x14ac:dyDescent="0.25">
      <c r="D51" s="46" t="s">
        <v>123</v>
      </c>
      <c r="E51" s="36"/>
      <c r="F51" s="47"/>
      <c r="G51" s="47"/>
    </row>
    <row r="52" spans="4:9" ht="36" x14ac:dyDescent="0.25">
      <c r="D52" s="33" t="s">
        <v>124</v>
      </c>
      <c r="E52" s="47"/>
      <c r="F52" s="47"/>
      <c r="G52" s="47"/>
    </row>
    <row r="53" spans="4:9" x14ac:dyDescent="0.25">
      <c r="D53" s="47" t="s">
        <v>21</v>
      </c>
      <c r="E53" s="38"/>
      <c r="F53" s="13">
        <v>-8467</v>
      </c>
      <c r="G53" s="18">
        <v>-1238</v>
      </c>
    </row>
    <row r="54" spans="4:9" ht="24" x14ac:dyDescent="0.25">
      <c r="D54" s="47" t="s">
        <v>22</v>
      </c>
      <c r="E54" s="38"/>
      <c r="F54" s="13">
        <v>413352</v>
      </c>
      <c r="G54" s="18">
        <v>45409</v>
      </c>
    </row>
    <row r="55" spans="4:9" ht="15.75" thickBot="1" x14ac:dyDescent="0.3">
      <c r="D55" s="23" t="s">
        <v>23</v>
      </c>
      <c r="E55" s="39"/>
      <c r="F55" s="27">
        <v>-37818</v>
      </c>
      <c r="G55" s="14">
        <v>-4120</v>
      </c>
    </row>
    <row r="56" spans="4:9" ht="36.75" thickBot="1" x14ac:dyDescent="0.3">
      <c r="D56" s="22" t="s">
        <v>125</v>
      </c>
      <c r="E56" s="39"/>
      <c r="F56" s="27">
        <v>367067</v>
      </c>
      <c r="G56" s="14">
        <v>40051</v>
      </c>
      <c r="H56" s="25">
        <f>SUM(F53:F55)-F56</f>
        <v>0</v>
      </c>
      <c r="I56" s="25">
        <f>SUM(G53:G55)-G56</f>
        <v>0</v>
      </c>
    </row>
    <row r="57" spans="4:9" x14ac:dyDescent="0.25">
      <c r="D57" s="33" t="s">
        <v>2</v>
      </c>
      <c r="E57" s="38"/>
      <c r="F57" s="46"/>
      <c r="G57" s="47"/>
    </row>
    <row r="58" spans="4:9" ht="36" x14ac:dyDescent="0.25">
      <c r="D58" s="33" t="s">
        <v>152</v>
      </c>
      <c r="E58" s="47"/>
      <c r="F58" s="47"/>
      <c r="G58" s="47"/>
    </row>
    <row r="59" spans="4:9" ht="24" x14ac:dyDescent="0.25">
      <c r="D59" s="47" t="s">
        <v>153</v>
      </c>
      <c r="E59" s="61"/>
      <c r="F59" s="63">
        <v>131</v>
      </c>
      <c r="G59" s="65">
        <v>53</v>
      </c>
    </row>
    <row r="60" spans="4:9" ht="15.75" thickBot="1" x14ac:dyDescent="0.3">
      <c r="D60" s="47" t="s">
        <v>154</v>
      </c>
      <c r="E60" s="69"/>
      <c r="F60" s="75"/>
      <c r="G60" s="76"/>
    </row>
    <row r="61" spans="4:9" ht="36.75" thickBot="1" x14ac:dyDescent="0.3">
      <c r="D61" s="2" t="s">
        <v>155</v>
      </c>
      <c r="E61" s="7"/>
      <c r="F61" s="2">
        <v>131</v>
      </c>
      <c r="G61" s="3">
        <v>53</v>
      </c>
    </row>
    <row r="62" spans="4:9" ht="24.75" thickBot="1" x14ac:dyDescent="0.3">
      <c r="D62" s="22" t="s">
        <v>156</v>
      </c>
      <c r="E62" s="39"/>
      <c r="F62" s="27">
        <v>367198</v>
      </c>
      <c r="G62" s="14">
        <v>40104</v>
      </c>
      <c r="H62" s="25">
        <f>SUM(F56,F61)-F62</f>
        <v>0</v>
      </c>
      <c r="I62" s="25">
        <f>SUM(G56,G61)-G62</f>
        <v>0</v>
      </c>
    </row>
    <row r="63" spans="4:9" ht="24.75" thickBot="1" x14ac:dyDescent="0.3">
      <c r="D63" s="4" t="s">
        <v>157</v>
      </c>
      <c r="E63" s="5"/>
      <c r="F63" s="15">
        <v>654629</v>
      </c>
      <c r="G63" s="16">
        <v>326224</v>
      </c>
      <c r="H63" s="25">
        <f>F42+F62-F63</f>
        <v>0</v>
      </c>
      <c r="I63" s="25">
        <f>G42+G62-G63</f>
        <v>0</v>
      </c>
    </row>
    <row r="64" spans="4:9" ht="15.75" thickTop="1" x14ac:dyDescent="0.25">
      <c r="D64" s="29" t="s">
        <v>2</v>
      </c>
      <c r="E64" s="38"/>
      <c r="F64" s="46"/>
      <c r="G64" s="47"/>
    </row>
    <row r="65" spans="4:9" ht="24" x14ac:dyDescent="0.25">
      <c r="D65" s="46" t="s">
        <v>158</v>
      </c>
      <c r="E65" s="38"/>
      <c r="F65" s="46"/>
      <c r="G65" s="47"/>
    </row>
    <row r="66" spans="4:9" x14ac:dyDescent="0.25">
      <c r="D66" s="47" t="s">
        <v>19</v>
      </c>
      <c r="E66" s="38"/>
      <c r="F66" s="13">
        <v>678740</v>
      </c>
      <c r="G66" s="18">
        <v>326819</v>
      </c>
    </row>
    <row r="67" spans="4:9" ht="15.75" thickBot="1" x14ac:dyDescent="0.3">
      <c r="D67" s="23" t="s">
        <v>20</v>
      </c>
      <c r="E67" s="39"/>
      <c r="F67" s="27">
        <v>-24111</v>
      </c>
      <c r="G67" s="23">
        <v>-595</v>
      </c>
    </row>
    <row r="68" spans="4:9" ht="15.75" thickBot="1" x14ac:dyDescent="0.3">
      <c r="D68" s="6"/>
      <c r="E68" s="5"/>
      <c r="F68" s="15">
        <v>654629</v>
      </c>
      <c r="G68" s="16">
        <v>326224</v>
      </c>
      <c r="H68" s="25">
        <f>SUM(F66:F67)-F68</f>
        <v>0</v>
      </c>
      <c r="I68" s="25">
        <f>SUM(G66:G67)-G68</f>
        <v>0</v>
      </c>
    </row>
    <row r="69" spans="4:9" ht="15.75" thickTop="1" x14ac:dyDescent="0.25">
      <c r="D69" s="51"/>
      <c r="E69" s="60"/>
      <c r="F69" s="77"/>
      <c r="G69" s="78"/>
    </row>
    <row r="70" spans="4:9" x14ac:dyDescent="0.25">
      <c r="D70" s="51" t="s">
        <v>159</v>
      </c>
      <c r="E70" s="61"/>
      <c r="F70" s="68"/>
      <c r="G70" s="73"/>
    </row>
    <row r="71" spans="4:9" x14ac:dyDescent="0.25">
      <c r="D71" s="47" t="s">
        <v>24</v>
      </c>
      <c r="E71" s="38"/>
      <c r="F71" s="44">
        <v>0.47099999999999997</v>
      </c>
      <c r="G71" s="42">
        <v>0.46899999999999997</v>
      </c>
    </row>
    <row r="72" spans="4:9" x14ac:dyDescent="0.25">
      <c r="D72" s="47" t="s">
        <v>126</v>
      </c>
      <c r="E72" s="38"/>
      <c r="F72" s="44">
        <v>0.47099999999999997</v>
      </c>
      <c r="G72" s="42">
        <v>0.23300000000000001</v>
      </c>
    </row>
    <row r="73" spans="4:9" ht="24.75" thickBot="1" x14ac:dyDescent="0.3">
      <c r="D73" s="6" t="s">
        <v>127</v>
      </c>
      <c r="E73" s="5"/>
      <c r="F73" s="49" t="s">
        <v>116</v>
      </c>
      <c r="G73" s="50">
        <v>0.23599999999999999</v>
      </c>
    </row>
    <row r="74" spans="4:9" ht="15.75" thickTop="1" x14ac:dyDescent="0.25"/>
  </sheetData>
  <mergeCells count="15">
    <mergeCell ref="E59:E60"/>
    <mergeCell ref="F59:F60"/>
    <mergeCell ref="G59:G60"/>
    <mergeCell ref="E69:E70"/>
    <mergeCell ref="F69:F70"/>
    <mergeCell ref="G69:G70"/>
    <mergeCell ref="F5:G5"/>
    <mergeCell ref="D6:D8"/>
    <mergeCell ref="E6:E8"/>
    <mergeCell ref="E38:E39"/>
    <mergeCell ref="F38:F39"/>
    <mergeCell ref="G38:G39"/>
    <mergeCell ref="F46:G46"/>
    <mergeCell ref="D47:D49"/>
    <mergeCell ref="E47:E49"/>
  </mergeCells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2:I80"/>
  <sheetViews>
    <sheetView zoomScale="80" zoomScaleNormal="80" workbookViewId="0">
      <selection activeCell="H49" sqref="H49"/>
    </sheetView>
  </sheetViews>
  <sheetFormatPr defaultRowHeight="15" x14ac:dyDescent="0.25"/>
  <cols>
    <col min="4" max="4" width="61.140625" customWidth="1"/>
    <col min="6" max="7" width="16.28515625" customWidth="1"/>
    <col min="8" max="9" width="11.85546875" style="25" customWidth="1"/>
  </cols>
  <sheetData>
    <row r="2" spans="4:9" ht="15.75" x14ac:dyDescent="0.25">
      <c r="D2" s="11" t="s">
        <v>164</v>
      </c>
    </row>
    <row r="5" spans="4:9" ht="29.25" customHeight="1" thickBot="1" x14ac:dyDescent="0.3">
      <c r="D5" s="35"/>
      <c r="E5" s="52"/>
      <c r="F5" s="55" t="s">
        <v>143</v>
      </c>
      <c r="G5" s="55"/>
    </row>
    <row r="6" spans="4:9" x14ac:dyDescent="0.25">
      <c r="D6" s="56" t="s">
        <v>0</v>
      </c>
      <c r="E6" s="58" t="s">
        <v>1</v>
      </c>
      <c r="F6" s="46">
        <v>2022</v>
      </c>
      <c r="G6" s="19">
        <v>2021</v>
      </c>
    </row>
    <row r="7" spans="4:9" x14ac:dyDescent="0.25">
      <c r="D7" s="56"/>
      <c r="E7" s="58"/>
      <c r="F7" s="46" t="s">
        <v>144</v>
      </c>
      <c r="G7" s="47" t="s">
        <v>144</v>
      </c>
    </row>
    <row r="8" spans="4:9" ht="15.75" thickBot="1" x14ac:dyDescent="0.3">
      <c r="D8" s="57"/>
      <c r="E8" s="54"/>
      <c r="F8" s="1"/>
      <c r="G8" s="23" t="s">
        <v>145</v>
      </c>
    </row>
    <row r="9" spans="4:9" x14ac:dyDescent="0.25">
      <c r="D9" s="35" t="s">
        <v>2</v>
      </c>
      <c r="E9" s="52"/>
      <c r="F9" s="47"/>
      <c r="G9" s="47"/>
    </row>
    <row r="10" spans="4:9" x14ac:dyDescent="0.25">
      <c r="D10" s="46" t="s">
        <v>73</v>
      </c>
      <c r="E10" s="36"/>
      <c r="F10" s="47"/>
      <c r="G10" s="47"/>
    </row>
    <row r="11" spans="4:9" x14ac:dyDescent="0.25">
      <c r="D11" s="47" t="s">
        <v>165</v>
      </c>
      <c r="E11" s="38"/>
      <c r="F11" s="13">
        <v>370074</v>
      </c>
      <c r="G11" s="18">
        <v>184623</v>
      </c>
    </row>
    <row r="12" spans="4:9" ht="15.75" thickBot="1" x14ac:dyDescent="0.3">
      <c r="D12" s="23" t="s">
        <v>129</v>
      </c>
      <c r="E12" s="39"/>
      <c r="F12" s="22">
        <v>0</v>
      </c>
      <c r="G12" s="14">
        <v>154758</v>
      </c>
    </row>
    <row r="13" spans="4:9" x14ac:dyDescent="0.25">
      <c r="D13" s="46" t="s">
        <v>117</v>
      </c>
      <c r="E13" s="36"/>
      <c r="F13" s="13">
        <v>370074</v>
      </c>
      <c r="G13" s="18">
        <v>339381</v>
      </c>
      <c r="H13" s="25">
        <f>SUM(F11:F12)-F13</f>
        <v>0</v>
      </c>
      <c r="I13" s="25">
        <f>SUM(G11:G12)-G13</f>
        <v>0</v>
      </c>
    </row>
    <row r="14" spans="4:9" x14ac:dyDescent="0.25">
      <c r="D14" s="33"/>
      <c r="E14" s="61"/>
      <c r="F14" s="65"/>
      <c r="G14" s="65"/>
    </row>
    <row r="15" spans="4:9" x14ac:dyDescent="0.25">
      <c r="D15" s="33" t="s">
        <v>74</v>
      </c>
      <c r="E15" s="61"/>
      <c r="F15" s="65"/>
      <c r="G15" s="65"/>
    </row>
    <row r="16" spans="4:9" x14ac:dyDescent="0.25">
      <c r="D16" s="47" t="s">
        <v>13</v>
      </c>
      <c r="E16" s="38"/>
      <c r="F16" s="13">
        <v>83234</v>
      </c>
      <c r="G16" s="18">
        <v>79108</v>
      </c>
    </row>
    <row r="17" spans="4:7" x14ac:dyDescent="0.25">
      <c r="D17" s="47" t="s">
        <v>130</v>
      </c>
      <c r="E17" s="38">
        <v>4</v>
      </c>
      <c r="F17" s="46">
        <v>0</v>
      </c>
      <c r="G17" s="18">
        <v>18995</v>
      </c>
    </row>
    <row r="18" spans="4:7" ht="36" x14ac:dyDescent="0.25">
      <c r="D18" s="47" t="s">
        <v>166</v>
      </c>
      <c r="E18" s="38"/>
      <c r="F18" s="46">
        <v>47</v>
      </c>
      <c r="G18" s="47">
        <v>-6</v>
      </c>
    </row>
    <row r="19" spans="4:7" x14ac:dyDescent="0.25">
      <c r="D19" s="47" t="s">
        <v>109</v>
      </c>
      <c r="E19" s="38"/>
      <c r="F19" s="46">
        <v>0</v>
      </c>
      <c r="G19" s="18">
        <v>19800</v>
      </c>
    </row>
    <row r="20" spans="4:7" x14ac:dyDescent="0.25">
      <c r="D20" s="47" t="s">
        <v>131</v>
      </c>
      <c r="E20" s="38"/>
      <c r="F20" s="13">
        <v>15018</v>
      </c>
      <c r="G20" s="47">
        <v>0</v>
      </c>
    </row>
    <row r="21" spans="4:7" x14ac:dyDescent="0.25">
      <c r="D21" s="47" t="s">
        <v>167</v>
      </c>
      <c r="E21" s="38"/>
      <c r="F21" s="13">
        <v>45015</v>
      </c>
      <c r="G21" s="18">
        <v>2060</v>
      </c>
    </row>
    <row r="22" spans="4:7" x14ac:dyDescent="0.25">
      <c r="D22" s="47" t="s">
        <v>6</v>
      </c>
      <c r="E22" s="38">
        <v>12</v>
      </c>
      <c r="F22" s="13">
        <v>-22319</v>
      </c>
      <c r="G22" s="18">
        <v>-16010</v>
      </c>
    </row>
    <row r="23" spans="4:7" x14ac:dyDescent="0.25">
      <c r="D23" s="47" t="s">
        <v>132</v>
      </c>
      <c r="E23" s="38">
        <v>4</v>
      </c>
      <c r="F23" s="46">
        <v>0</v>
      </c>
      <c r="G23" s="18">
        <v>-5538</v>
      </c>
    </row>
    <row r="24" spans="4:7" x14ac:dyDescent="0.25">
      <c r="D24" s="47" t="s">
        <v>16</v>
      </c>
      <c r="E24" s="38">
        <v>12</v>
      </c>
      <c r="F24" s="13">
        <v>83703</v>
      </c>
      <c r="G24" s="18">
        <v>58218</v>
      </c>
    </row>
    <row r="25" spans="4:7" x14ac:dyDescent="0.25">
      <c r="D25" s="47" t="s">
        <v>133</v>
      </c>
      <c r="E25" s="38">
        <v>4</v>
      </c>
      <c r="F25" s="46">
        <v>0</v>
      </c>
      <c r="G25" s="18">
        <v>9801</v>
      </c>
    </row>
    <row r="26" spans="4:7" x14ac:dyDescent="0.25">
      <c r="D26" s="47" t="s">
        <v>5</v>
      </c>
      <c r="E26" s="38">
        <v>6</v>
      </c>
      <c r="F26" s="13">
        <v>-316836</v>
      </c>
      <c r="G26" s="18">
        <v>-142119</v>
      </c>
    </row>
    <row r="27" spans="4:7" ht="24" x14ac:dyDescent="0.25">
      <c r="D27" s="47" t="s">
        <v>134</v>
      </c>
      <c r="E27" s="38">
        <v>4</v>
      </c>
      <c r="F27" s="46">
        <v>0</v>
      </c>
      <c r="G27" s="18">
        <v>-75607</v>
      </c>
    </row>
    <row r="28" spans="4:7" x14ac:dyDescent="0.25">
      <c r="D28" s="47" t="s">
        <v>75</v>
      </c>
      <c r="E28" s="38"/>
      <c r="F28" s="13">
        <v>6117</v>
      </c>
      <c r="G28" s="18">
        <v>-2463</v>
      </c>
    </row>
    <row r="29" spans="4:7" x14ac:dyDescent="0.25">
      <c r="D29" s="47" t="s">
        <v>147</v>
      </c>
      <c r="E29" s="38"/>
      <c r="F29" s="13">
        <v>-55256</v>
      </c>
      <c r="G29" s="47">
        <v>-831</v>
      </c>
    </row>
    <row r="30" spans="4:7" x14ac:dyDescent="0.25">
      <c r="D30" s="47" t="s">
        <v>135</v>
      </c>
      <c r="E30" s="38"/>
      <c r="F30" s="46">
        <v>12</v>
      </c>
      <c r="G30" s="18">
        <v>1573</v>
      </c>
    </row>
    <row r="31" spans="4:7" ht="24" x14ac:dyDescent="0.25">
      <c r="D31" s="47" t="s">
        <v>168</v>
      </c>
      <c r="E31" s="38"/>
      <c r="F31" s="46">
        <v>401</v>
      </c>
      <c r="G31" s="18">
        <v>-7034</v>
      </c>
    </row>
    <row r="32" spans="4:7" ht="15.75" thickBot="1" x14ac:dyDescent="0.3">
      <c r="D32" s="23" t="s">
        <v>76</v>
      </c>
      <c r="E32" s="39"/>
      <c r="F32" s="27">
        <v>1281</v>
      </c>
      <c r="G32" s="14">
        <v>1167</v>
      </c>
    </row>
    <row r="33" spans="4:9" x14ac:dyDescent="0.25">
      <c r="D33" s="46" t="s">
        <v>77</v>
      </c>
      <c r="E33" s="36"/>
      <c r="F33" s="13">
        <v>210491</v>
      </c>
      <c r="G33" s="18">
        <v>280495</v>
      </c>
      <c r="H33" s="25">
        <f>SUM(F13:F32)-F33</f>
        <v>0</v>
      </c>
      <c r="I33" s="25">
        <f>SUM(G13:G32)-G33</f>
        <v>0</v>
      </c>
    </row>
    <row r="34" spans="4:9" x14ac:dyDescent="0.25">
      <c r="D34" s="46" t="s">
        <v>2</v>
      </c>
      <c r="E34" s="36"/>
      <c r="F34" s="46"/>
      <c r="G34" s="47"/>
    </row>
    <row r="35" spans="4:9" x14ac:dyDescent="0.25">
      <c r="D35" s="47" t="s">
        <v>78</v>
      </c>
      <c r="E35" s="38"/>
      <c r="F35" s="13">
        <v>-1489</v>
      </c>
      <c r="G35" s="18">
        <v>48926</v>
      </c>
    </row>
    <row r="36" spans="4:9" x14ac:dyDescent="0.25">
      <c r="D36" s="47" t="s">
        <v>79</v>
      </c>
      <c r="E36" s="38"/>
      <c r="F36" s="13">
        <v>-38683</v>
      </c>
      <c r="G36" s="18">
        <v>-14584</v>
      </c>
    </row>
    <row r="37" spans="4:9" x14ac:dyDescent="0.25">
      <c r="D37" s="47" t="s">
        <v>136</v>
      </c>
      <c r="E37" s="38"/>
      <c r="F37" s="13">
        <v>-248770</v>
      </c>
      <c r="G37" s="18">
        <v>-250791</v>
      </c>
    </row>
    <row r="38" spans="4:9" x14ac:dyDescent="0.25">
      <c r="D38" s="47" t="s">
        <v>80</v>
      </c>
      <c r="E38" s="38"/>
      <c r="F38" s="13">
        <v>104778</v>
      </c>
      <c r="G38" s="18">
        <v>69300</v>
      </c>
    </row>
    <row r="39" spans="4:9" ht="15.75" thickBot="1" x14ac:dyDescent="0.3">
      <c r="D39" s="23" t="s">
        <v>81</v>
      </c>
      <c r="E39" s="39"/>
      <c r="F39" s="27">
        <v>1287</v>
      </c>
      <c r="G39" s="14">
        <v>16340</v>
      </c>
    </row>
    <row r="40" spans="4:9" x14ac:dyDescent="0.25">
      <c r="D40" s="46" t="s">
        <v>137</v>
      </c>
      <c r="E40" s="38"/>
      <c r="F40" s="13">
        <v>27614</v>
      </c>
      <c r="G40" s="18">
        <v>149686</v>
      </c>
      <c r="H40" s="25">
        <f>SUM(F33:F39)-F40</f>
        <v>0</v>
      </c>
      <c r="I40" s="25">
        <f>SUM(G33:G39)-G40</f>
        <v>0</v>
      </c>
    </row>
    <row r="41" spans="4:9" x14ac:dyDescent="0.25">
      <c r="D41" s="46" t="s">
        <v>2</v>
      </c>
      <c r="E41" s="38"/>
      <c r="F41" s="46"/>
      <c r="G41" s="47"/>
    </row>
    <row r="42" spans="4:9" x14ac:dyDescent="0.25">
      <c r="D42" s="47" t="s">
        <v>138</v>
      </c>
      <c r="E42" s="38">
        <v>16</v>
      </c>
      <c r="F42" s="13">
        <v>52258</v>
      </c>
      <c r="G42" s="47">
        <v>380</v>
      </c>
    </row>
    <row r="43" spans="4:9" x14ac:dyDescent="0.25">
      <c r="D43" s="47" t="s">
        <v>169</v>
      </c>
      <c r="E43" s="38"/>
      <c r="F43" s="46">
        <v>0</v>
      </c>
      <c r="G43" s="18">
        <v>1911</v>
      </c>
    </row>
    <row r="44" spans="4:9" x14ac:dyDescent="0.25">
      <c r="D44" s="47" t="s">
        <v>82</v>
      </c>
      <c r="E44" s="38"/>
      <c r="F44" s="13">
        <v>-35630</v>
      </c>
      <c r="G44" s="18">
        <v>-18507</v>
      </c>
    </row>
    <row r="45" spans="4:9" x14ac:dyDescent="0.25">
      <c r="D45" s="47" t="s">
        <v>83</v>
      </c>
      <c r="E45" s="38"/>
      <c r="F45" s="13">
        <v>7021</v>
      </c>
      <c r="G45" s="18">
        <v>8759</v>
      </c>
    </row>
    <row r="46" spans="4:9" ht="15.75" thickBot="1" x14ac:dyDescent="0.3">
      <c r="D46" s="23" t="s">
        <v>84</v>
      </c>
      <c r="E46" s="39"/>
      <c r="F46" s="27">
        <v>-15132</v>
      </c>
      <c r="G46" s="14">
        <v>-25871</v>
      </c>
    </row>
    <row r="47" spans="4:9" ht="15.75" thickBot="1" x14ac:dyDescent="0.3">
      <c r="D47" s="22" t="s">
        <v>104</v>
      </c>
      <c r="E47" s="39"/>
      <c r="F47" s="27">
        <v>36131</v>
      </c>
      <c r="G47" s="14">
        <v>116358</v>
      </c>
      <c r="H47" s="25">
        <f>SUM(F40:F46)-F47</f>
        <v>0</v>
      </c>
      <c r="I47" s="25">
        <f>SUM(G40:G46)-G47</f>
        <v>0</v>
      </c>
    </row>
    <row r="51" spans="4:9" ht="25.5" customHeight="1" thickBot="1" x14ac:dyDescent="0.3">
      <c r="D51" s="35"/>
      <c r="E51" s="36"/>
      <c r="F51" s="55" t="s">
        <v>143</v>
      </c>
      <c r="G51" s="55"/>
    </row>
    <row r="52" spans="4:9" x14ac:dyDescent="0.25">
      <c r="D52" s="56" t="s">
        <v>0</v>
      </c>
      <c r="E52" s="58" t="s">
        <v>1</v>
      </c>
      <c r="F52" s="44">
        <v>2022</v>
      </c>
      <c r="G52" s="42">
        <v>2021</v>
      </c>
    </row>
    <row r="53" spans="4:9" x14ac:dyDescent="0.25">
      <c r="D53" s="56"/>
      <c r="E53" s="58"/>
      <c r="F53" s="44" t="s">
        <v>144</v>
      </c>
      <c r="G53" s="42" t="s">
        <v>144</v>
      </c>
    </row>
    <row r="54" spans="4:9" ht="15.75" thickBot="1" x14ac:dyDescent="0.3">
      <c r="D54" s="57"/>
      <c r="E54" s="54"/>
      <c r="F54" s="1"/>
      <c r="G54" s="41" t="s">
        <v>145</v>
      </c>
    </row>
    <row r="55" spans="4:9" x14ac:dyDescent="0.25">
      <c r="D55" s="35" t="s">
        <v>2</v>
      </c>
      <c r="E55" s="36"/>
      <c r="F55" s="46"/>
      <c r="G55" s="47"/>
    </row>
    <row r="56" spans="4:9" x14ac:dyDescent="0.25">
      <c r="D56" s="46" t="s">
        <v>85</v>
      </c>
      <c r="E56" s="38"/>
      <c r="F56" s="46"/>
      <c r="G56" s="47"/>
    </row>
    <row r="57" spans="4:9" x14ac:dyDescent="0.25">
      <c r="D57" s="47" t="s">
        <v>118</v>
      </c>
      <c r="E57" s="38"/>
      <c r="F57" s="13">
        <v>-83218</v>
      </c>
      <c r="G57" s="18">
        <v>-69465</v>
      </c>
    </row>
    <row r="58" spans="4:9" x14ac:dyDescent="0.25">
      <c r="D58" s="47" t="s">
        <v>119</v>
      </c>
      <c r="E58" s="38"/>
      <c r="F58" s="13">
        <v>58096</v>
      </c>
      <c r="G58" s="18">
        <v>85400</v>
      </c>
    </row>
    <row r="59" spans="4:9" ht="24" x14ac:dyDescent="0.25">
      <c r="D59" s="47" t="s">
        <v>105</v>
      </c>
      <c r="E59" s="38"/>
      <c r="F59" s="13">
        <v>-76312</v>
      </c>
      <c r="G59" s="18">
        <v>-81632</v>
      </c>
    </row>
    <row r="60" spans="4:9" ht="24" x14ac:dyDescent="0.25">
      <c r="D60" s="47" t="s">
        <v>106</v>
      </c>
      <c r="E60" s="38"/>
      <c r="F60" s="46">
        <v>550</v>
      </c>
      <c r="G60" s="18">
        <v>27508</v>
      </c>
    </row>
    <row r="61" spans="4:9" x14ac:dyDescent="0.25">
      <c r="D61" s="47" t="s">
        <v>107</v>
      </c>
      <c r="E61" s="38"/>
      <c r="F61" s="46">
        <v>-67</v>
      </c>
      <c r="G61" s="18">
        <v>-1716</v>
      </c>
    </row>
    <row r="62" spans="4:9" x14ac:dyDescent="0.25">
      <c r="D62" s="17" t="s">
        <v>86</v>
      </c>
      <c r="E62" s="38"/>
      <c r="F62" s="46">
        <v>-470</v>
      </c>
      <c r="G62" s="18">
        <v>-6639</v>
      </c>
    </row>
    <row r="63" spans="4:9" ht="15.75" thickBot="1" x14ac:dyDescent="0.3">
      <c r="D63" s="17" t="s">
        <v>96</v>
      </c>
      <c r="E63" s="38"/>
      <c r="F63" s="46">
        <v>-803</v>
      </c>
      <c r="G63" s="47">
        <v>-296</v>
      </c>
    </row>
    <row r="64" spans="4:9" ht="15.75" thickBot="1" x14ac:dyDescent="0.3">
      <c r="D64" s="2" t="s">
        <v>87</v>
      </c>
      <c r="E64" s="7"/>
      <c r="F64" s="20">
        <v>-102224</v>
      </c>
      <c r="G64" s="21">
        <v>-46840</v>
      </c>
      <c r="H64" s="25">
        <f>SUM(F57:F63)-F64</f>
        <v>0</v>
      </c>
      <c r="I64" s="25">
        <f>SUM(G57:G63)-G64</f>
        <v>0</v>
      </c>
    </row>
    <row r="65" spans="4:9" x14ac:dyDescent="0.25">
      <c r="D65" s="46" t="s">
        <v>2</v>
      </c>
      <c r="E65" s="38"/>
      <c r="F65" s="46"/>
      <c r="G65" s="47"/>
    </row>
    <row r="66" spans="4:9" x14ac:dyDescent="0.25">
      <c r="D66" s="46" t="s">
        <v>88</v>
      </c>
      <c r="E66" s="38"/>
      <c r="F66" s="46"/>
      <c r="G66" s="47"/>
    </row>
    <row r="67" spans="4:9" x14ac:dyDescent="0.25">
      <c r="D67" s="47" t="s">
        <v>139</v>
      </c>
      <c r="E67" s="38">
        <v>19</v>
      </c>
      <c r="F67" s="13">
        <v>135445</v>
      </c>
      <c r="G67" s="18">
        <v>121201</v>
      </c>
    </row>
    <row r="68" spans="4:9" x14ac:dyDescent="0.25">
      <c r="D68" s="47" t="s">
        <v>89</v>
      </c>
      <c r="E68" s="38">
        <v>19</v>
      </c>
      <c r="F68" s="13">
        <v>-43785</v>
      </c>
      <c r="G68" s="18">
        <v>-162757</v>
      </c>
    </row>
    <row r="69" spans="4:9" x14ac:dyDescent="0.25">
      <c r="D69" s="47" t="s">
        <v>113</v>
      </c>
      <c r="E69" s="38"/>
      <c r="F69" s="46">
        <v>-8</v>
      </c>
      <c r="G69" s="47">
        <v>0</v>
      </c>
    </row>
    <row r="70" spans="4:9" x14ac:dyDescent="0.25">
      <c r="D70" s="47" t="s">
        <v>120</v>
      </c>
      <c r="E70" s="38"/>
      <c r="F70" s="46">
        <v>-485</v>
      </c>
      <c r="G70" s="47">
        <v>-600</v>
      </c>
    </row>
    <row r="71" spans="4:9" ht="15.75" thickBot="1" x14ac:dyDescent="0.3">
      <c r="D71" s="47" t="s">
        <v>170</v>
      </c>
      <c r="E71" s="38"/>
      <c r="F71" s="13">
        <v>-3798</v>
      </c>
      <c r="G71" s="18">
        <v>-5507</v>
      </c>
    </row>
    <row r="72" spans="4:9" ht="15.75" thickBot="1" x14ac:dyDescent="0.3">
      <c r="D72" s="9" t="s">
        <v>90</v>
      </c>
      <c r="E72" s="12"/>
      <c r="F72" s="31">
        <v>87369</v>
      </c>
      <c r="G72" s="32">
        <v>-47663</v>
      </c>
      <c r="H72" s="25">
        <f>SUM(F67:F71)-F72</f>
        <v>0</v>
      </c>
      <c r="I72" s="25">
        <f>SUM(G67:G71)-G72</f>
        <v>0</v>
      </c>
    </row>
    <row r="73" spans="4:9" x14ac:dyDescent="0.25">
      <c r="D73" s="9" t="s">
        <v>2</v>
      </c>
      <c r="E73" s="12"/>
      <c r="F73" s="9"/>
      <c r="G73" s="19"/>
    </row>
    <row r="74" spans="4:9" x14ac:dyDescent="0.25">
      <c r="D74" s="47" t="s">
        <v>140</v>
      </c>
      <c r="E74" s="38"/>
      <c r="F74" s="13">
        <v>59347</v>
      </c>
      <c r="G74" s="18">
        <v>6536</v>
      </c>
    </row>
    <row r="75" spans="4:9" ht="15.75" thickBot="1" x14ac:dyDescent="0.3">
      <c r="D75" s="23" t="s">
        <v>108</v>
      </c>
      <c r="E75" s="39"/>
      <c r="F75" s="22">
        <v>126</v>
      </c>
      <c r="G75" s="23">
        <v>1</v>
      </c>
    </row>
    <row r="76" spans="4:9" x14ac:dyDescent="0.25">
      <c r="D76" s="46" t="s">
        <v>91</v>
      </c>
      <c r="E76" s="38"/>
      <c r="F76" s="13">
        <v>80749</v>
      </c>
      <c r="G76" s="18">
        <v>28392</v>
      </c>
      <c r="H76" s="25">
        <f>SUM(F72:F75,F64,F47)-F76</f>
        <v>0</v>
      </c>
      <c r="I76" s="25">
        <f>SUM(G72:G75,G64,G47)-G76</f>
        <v>0</v>
      </c>
    </row>
    <row r="77" spans="4:9" x14ac:dyDescent="0.25">
      <c r="D77" s="46" t="s">
        <v>2</v>
      </c>
      <c r="E77" s="38"/>
      <c r="F77" s="46"/>
      <c r="G77" s="47"/>
    </row>
    <row r="78" spans="4:9" ht="15.75" thickBot="1" x14ac:dyDescent="0.3">
      <c r="D78" s="47" t="s">
        <v>171</v>
      </c>
      <c r="E78" s="38"/>
      <c r="F78" s="13">
        <v>975849</v>
      </c>
      <c r="G78" s="18">
        <v>1145864</v>
      </c>
    </row>
    <row r="79" spans="4:9" ht="15.75" thickBot="1" x14ac:dyDescent="0.3">
      <c r="D79" s="10" t="s">
        <v>172</v>
      </c>
      <c r="E79" s="26"/>
      <c r="F79" s="34">
        <v>1056598</v>
      </c>
      <c r="G79" s="30">
        <v>1174256</v>
      </c>
      <c r="H79" s="25">
        <f>SUM(F76:F78)-F79</f>
        <v>0</v>
      </c>
      <c r="I79" s="25">
        <f>SUM(G76:G78)-G79</f>
        <v>0</v>
      </c>
    </row>
    <row r="80" spans="4:9" ht="15.75" thickTop="1" x14ac:dyDescent="0.25"/>
  </sheetData>
  <mergeCells count="9">
    <mergeCell ref="F5:G5"/>
    <mergeCell ref="D6:D8"/>
    <mergeCell ref="E6:E8"/>
    <mergeCell ref="E14:E15"/>
    <mergeCell ref="F14:F15"/>
    <mergeCell ref="G14:G15"/>
    <mergeCell ref="F51:G51"/>
    <mergeCell ref="D52:D54"/>
    <mergeCell ref="E52:E54"/>
  </mergeCells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M36"/>
  <sheetViews>
    <sheetView zoomScale="80" zoomScaleNormal="80" workbookViewId="0">
      <selection activeCell="K38" sqref="K38"/>
    </sheetView>
  </sheetViews>
  <sheetFormatPr defaultRowHeight="15" x14ac:dyDescent="0.25"/>
  <cols>
    <col min="3" max="3" width="51.85546875" customWidth="1"/>
    <col min="4" max="4" width="14.28515625" customWidth="1"/>
    <col min="5" max="5" width="13.5703125" customWidth="1"/>
    <col min="6" max="6" width="11" customWidth="1"/>
    <col min="7" max="7" width="11.85546875" customWidth="1"/>
    <col min="8" max="8" width="13.28515625" customWidth="1"/>
    <col min="9" max="9" width="15.5703125" customWidth="1"/>
    <col min="10" max="10" width="13.85546875" customWidth="1"/>
    <col min="11" max="11" width="16.42578125" customWidth="1"/>
    <col min="12" max="13" width="11.28515625" style="24" customWidth="1"/>
  </cols>
  <sheetData>
    <row r="1" spans="3:13" ht="20.25" x14ac:dyDescent="0.25">
      <c r="C1" s="11" t="s">
        <v>142</v>
      </c>
    </row>
    <row r="4" spans="3:13" ht="16.5" thickBot="1" x14ac:dyDescent="0.3">
      <c r="C4" s="33"/>
      <c r="D4" s="69" t="s">
        <v>56</v>
      </c>
      <c r="E4" s="69"/>
      <c r="F4" s="69"/>
      <c r="G4" s="69"/>
      <c r="H4" s="69"/>
      <c r="I4" s="69"/>
      <c r="J4" s="66"/>
      <c r="K4" s="66"/>
    </row>
    <row r="5" spans="3:13" x14ac:dyDescent="0.25">
      <c r="C5" s="56" t="s">
        <v>0</v>
      </c>
      <c r="D5" s="40" t="s">
        <v>92</v>
      </c>
      <c r="E5" s="40" t="s">
        <v>94</v>
      </c>
      <c r="F5" s="40" t="s">
        <v>96</v>
      </c>
      <c r="G5" s="40" t="s">
        <v>98</v>
      </c>
      <c r="H5" s="40" t="s">
        <v>101</v>
      </c>
      <c r="I5" s="70" t="s">
        <v>103</v>
      </c>
      <c r="J5" s="42" t="s">
        <v>114</v>
      </c>
      <c r="K5" s="73" t="s">
        <v>103</v>
      </c>
    </row>
    <row r="6" spans="3:13" ht="24" x14ac:dyDescent="0.25">
      <c r="C6" s="56"/>
      <c r="D6" s="42" t="s">
        <v>93</v>
      </c>
      <c r="E6" s="42" t="s">
        <v>95</v>
      </c>
      <c r="F6" s="42" t="s">
        <v>97</v>
      </c>
      <c r="G6" s="42" t="s">
        <v>99</v>
      </c>
      <c r="H6" s="42" t="s">
        <v>102</v>
      </c>
      <c r="I6" s="71"/>
      <c r="J6" s="42" t="s">
        <v>115</v>
      </c>
      <c r="K6" s="73"/>
    </row>
    <row r="7" spans="3:13" ht="15.75" thickBot="1" x14ac:dyDescent="0.3">
      <c r="C7" s="57"/>
      <c r="D7" s="1"/>
      <c r="E7" s="41" t="s">
        <v>93</v>
      </c>
      <c r="F7" s="1"/>
      <c r="G7" s="41" t="s">
        <v>100</v>
      </c>
      <c r="H7" s="1"/>
      <c r="I7" s="72"/>
      <c r="J7" s="1"/>
      <c r="K7" s="72"/>
    </row>
    <row r="8" spans="3:13" x14ac:dyDescent="0.25">
      <c r="C8" s="33" t="s">
        <v>2</v>
      </c>
      <c r="D8" s="47"/>
      <c r="E8" s="47"/>
      <c r="F8" s="47"/>
      <c r="G8" s="47"/>
      <c r="H8" s="47"/>
      <c r="I8" s="47"/>
      <c r="J8" s="47"/>
      <c r="K8" s="47"/>
    </row>
    <row r="9" spans="3:13" ht="15.75" thickBot="1" x14ac:dyDescent="0.3">
      <c r="C9" s="22" t="s">
        <v>173</v>
      </c>
      <c r="D9" s="14">
        <v>916541</v>
      </c>
      <c r="E9" s="14">
        <v>8981</v>
      </c>
      <c r="F9" s="23">
        <v>58</v>
      </c>
      <c r="G9" s="14">
        <v>2146035</v>
      </c>
      <c r="H9" s="14">
        <v>5636705</v>
      </c>
      <c r="I9" s="14">
        <v>8708320</v>
      </c>
      <c r="J9" s="14">
        <v>-71641</v>
      </c>
      <c r="K9" s="14">
        <v>8636679</v>
      </c>
      <c r="L9" s="24">
        <f>SUM(D9:H9)-I9</f>
        <v>0</v>
      </c>
      <c r="M9" s="24">
        <f>SUM(I9:J9)-K9</f>
        <v>0</v>
      </c>
    </row>
    <row r="10" spans="3:13" x14ac:dyDescent="0.25">
      <c r="C10" s="47"/>
      <c r="D10" s="19"/>
      <c r="E10" s="19"/>
      <c r="F10" s="19"/>
      <c r="G10" s="19"/>
      <c r="H10" s="32"/>
      <c r="I10" s="32"/>
      <c r="J10" s="19"/>
      <c r="K10" s="32"/>
    </row>
    <row r="11" spans="3:13" x14ac:dyDescent="0.25">
      <c r="C11" s="17" t="s">
        <v>174</v>
      </c>
      <c r="D11" s="80">
        <v>0</v>
      </c>
      <c r="E11" s="80">
        <v>0</v>
      </c>
      <c r="F11" s="80">
        <v>0</v>
      </c>
      <c r="G11" s="80">
        <v>0</v>
      </c>
      <c r="H11" s="18">
        <v>286703</v>
      </c>
      <c r="I11" s="18">
        <v>286703</v>
      </c>
      <c r="J11" s="47">
        <v>-583</v>
      </c>
      <c r="K11" s="18">
        <v>286120</v>
      </c>
      <c r="L11" s="24">
        <f>SUM(D11:H11)-I11</f>
        <v>0</v>
      </c>
      <c r="M11" s="24">
        <f>SUM(I11:J11)-K11</f>
        <v>0</v>
      </c>
    </row>
    <row r="12" spans="3:13" ht="15.75" thickBot="1" x14ac:dyDescent="0.3">
      <c r="C12" s="53" t="s">
        <v>123</v>
      </c>
      <c r="D12" s="81">
        <v>0</v>
      </c>
      <c r="E12" s="81">
        <v>0</v>
      </c>
      <c r="F12" s="14">
        <v>-1238</v>
      </c>
      <c r="G12" s="14">
        <v>41301</v>
      </c>
      <c r="H12" s="23">
        <v>53</v>
      </c>
      <c r="I12" s="14">
        <v>40116</v>
      </c>
      <c r="J12" s="23">
        <v>-12</v>
      </c>
      <c r="K12" s="14">
        <v>40104</v>
      </c>
      <c r="L12" s="24">
        <f>SUM(D12:H12)-I12</f>
        <v>0</v>
      </c>
      <c r="M12" s="24">
        <f>SUM(I12:J12)-K12</f>
        <v>0</v>
      </c>
    </row>
    <row r="13" spans="3:13" ht="15.75" thickBot="1" x14ac:dyDescent="0.3">
      <c r="C13" s="22" t="s">
        <v>141</v>
      </c>
      <c r="D13" s="81">
        <v>0</v>
      </c>
      <c r="E13" s="81">
        <v>0</v>
      </c>
      <c r="F13" s="14">
        <v>-1238</v>
      </c>
      <c r="G13" s="14">
        <v>41301</v>
      </c>
      <c r="H13" s="14">
        <v>286756</v>
      </c>
      <c r="I13" s="14">
        <v>326819</v>
      </c>
      <c r="J13" s="23">
        <v>-595</v>
      </c>
      <c r="K13" s="14">
        <v>326224</v>
      </c>
      <c r="L13" s="24">
        <f>SUM(D13:H13)-I13</f>
        <v>0</v>
      </c>
      <c r="M13" s="24">
        <f>SUM(I13:J13)-K13</f>
        <v>0</v>
      </c>
    </row>
    <row r="14" spans="3:13" x14ac:dyDescent="0.25">
      <c r="C14" s="47"/>
      <c r="D14" s="47"/>
      <c r="E14" s="47"/>
      <c r="F14" s="47"/>
      <c r="G14" s="47"/>
      <c r="H14" s="47"/>
      <c r="I14" s="47"/>
      <c r="J14" s="47"/>
      <c r="K14" s="47"/>
    </row>
    <row r="15" spans="3:13" ht="15.75" thickBot="1" x14ac:dyDescent="0.3">
      <c r="C15" s="47" t="s">
        <v>175</v>
      </c>
      <c r="D15" s="80">
        <v>0</v>
      </c>
      <c r="E15" s="80">
        <v>0</v>
      </c>
      <c r="F15" s="80">
        <v>0</v>
      </c>
      <c r="G15" s="80">
        <v>0</v>
      </c>
      <c r="H15" s="47">
        <v>-750</v>
      </c>
      <c r="I15" s="47">
        <v>-750</v>
      </c>
      <c r="J15" s="80">
        <v>0</v>
      </c>
      <c r="K15" s="47">
        <v>-750</v>
      </c>
      <c r="L15" s="24">
        <f t="shared" ref="L15:L16" si="0">SUM(D15:H15)-I15</f>
        <v>0</v>
      </c>
      <c r="M15" s="24">
        <f t="shared" ref="M15:M16" si="1">SUM(I15:J15)-K15</f>
        <v>0</v>
      </c>
    </row>
    <row r="16" spans="3:13" ht="15.75" thickBot="1" x14ac:dyDescent="0.3">
      <c r="C16" s="10" t="s">
        <v>176</v>
      </c>
      <c r="D16" s="30">
        <v>916541</v>
      </c>
      <c r="E16" s="30">
        <v>8981</v>
      </c>
      <c r="F16" s="30">
        <v>-1180</v>
      </c>
      <c r="G16" s="30">
        <v>2187336</v>
      </c>
      <c r="H16" s="30">
        <v>5922711</v>
      </c>
      <c r="I16" s="30">
        <v>9034389</v>
      </c>
      <c r="J16" s="30">
        <v>-72236</v>
      </c>
      <c r="K16" s="30">
        <v>8962153</v>
      </c>
      <c r="L16" s="24">
        <f t="shared" si="0"/>
        <v>0</v>
      </c>
      <c r="M16" s="24">
        <f t="shared" si="1"/>
        <v>0</v>
      </c>
    </row>
    <row r="17" spans="3:13" ht="15.75" thickTop="1" x14ac:dyDescent="0.25"/>
    <row r="18" spans="3:13" x14ac:dyDescent="0.25">
      <c r="D18" s="25">
        <f t="shared" ref="D18:J18" si="2">SUM(D11:D12)-D13</f>
        <v>0</v>
      </c>
      <c r="E18" s="25">
        <f t="shared" si="2"/>
        <v>0</v>
      </c>
      <c r="F18" s="25">
        <f t="shared" si="2"/>
        <v>0</v>
      </c>
      <c r="G18" s="25">
        <f t="shared" si="2"/>
        <v>0</v>
      </c>
      <c r="H18" s="25">
        <f t="shared" si="2"/>
        <v>0</v>
      </c>
      <c r="I18" s="25">
        <f t="shared" si="2"/>
        <v>0</v>
      </c>
      <c r="J18" s="25">
        <f t="shared" si="2"/>
        <v>0</v>
      </c>
      <c r="K18" s="25">
        <f>SUM(K11:K12)-K13</f>
        <v>0</v>
      </c>
    </row>
    <row r="19" spans="3:13" x14ac:dyDescent="0.25">
      <c r="D19" s="25">
        <f t="shared" ref="D19:J19" si="3">SUM(D9,D13,D15)-D16</f>
        <v>0</v>
      </c>
      <c r="E19" s="25">
        <f t="shared" si="3"/>
        <v>0</v>
      </c>
      <c r="F19" s="25">
        <f t="shared" si="3"/>
        <v>0</v>
      </c>
      <c r="G19" s="25">
        <f t="shared" si="3"/>
        <v>0</v>
      </c>
      <c r="H19" s="25">
        <f t="shared" si="3"/>
        <v>0</v>
      </c>
      <c r="I19" s="25">
        <f t="shared" si="3"/>
        <v>0</v>
      </c>
      <c r="J19" s="25">
        <f t="shared" si="3"/>
        <v>0</v>
      </c>
      <c r="K19" s="25">
        <f>SUM(K9,K13,K15)-K16</f>
        <v>0</v>
      </c>
    </row>
    <row r="20" spans="3:13" x14ac:dyDescent="0.25">
      <c r="D20" s="79"/>
      <c r="E20" s="79"/>
      <c r="F20" s="79"/>
      <c r="G20" s="79"/>
      <c r="H20" s="79"/>
      <c r="I20" s="79"/>
      <c r="J20" s="79"/>
      <c r="K20" s="79"/>
    </row>
    <row r="21" spans="3:13" ht="16.5" thickBot="1" x14ac:dyDescent="0.3">
      <c r="C21" s="33"/>
      <c r="D21" s="54" t="s">
        <v>56</v>
      </c>
      <c r="E21" s="54"/>
      <c r="F21" s="54"/>
      <c r="G21" s="54"/>
      <c r="H21" s="54"/>
      <c r="I21" s="54"/>
      <c r="J21" s="66"/>
      <c r="K21" s="66"/>
    </row>
    <row r="22" spans="3:13" x14ac:dyDescent="0.25">
      <c r="C22" s="56" t="s">
        <v>0</v>
      </c>
      <c r="D22" s="45" t="s">
        <v>92</v>
      </c>
      <c r="E22" s="45" t="s">
        <v>94</v>
      </c>
      <c r="F22" s="45" t="s">
        <v>96</v>
      </c>
      <c r="G22" s="45" t="s">
        <v>98</v>
      </c>
      <c r="H22" s="45" t="s">
        <v>101</v>
      </c>
      <c r="I22" s="59" t="s">
        <v>103</v>
      </c>
      <c r="J22" s="68" t="s">
        <v>57</v>
      </c>
      <c r="K22" s="68" t="s">
        <v>103</v>
      </c>
    </row>
    <row r="23" spans="3:13" x14ac:dyDescent="0.25">
      <c r="C23" s="56"/>
      <c r="D23" s="44" t="s">
        <v>93</v>
      </c>
      <c r="E23" s="44" t="s">
        <v>95</v>
      </c>
      <c r="F23" s="44" t="s">
        <v>97</v>
      </c>
      <c r="G23" s="44" t="s">
        <v>99</v>
      </c>
      <c r="H23" s="44" t="s">
        <v>102</v>
      </c>
      <c r="I23" s="67"/>
      <c r="J23" s="68"/>
      <c r="K23" s="68"/>
    </row>
    <row r="24" spans="3:13" ht="15.75" thickBot="1" x14ac:dyDescent="0.3">
      <c r="C24" s="57"/>
      <c r="D24" s="1"/>
      <c r="E24" s="43" t="s">
        <v>93</v>
      </c>
      <c r="F24" s="1"/>
      <c r="G24" s="43" t="s">
        <v>100</v>
      </c>
      <c r="H24" s="1"/>
      <c r="I24" s="55"/>
      <c r="J24" s="55"/>
      <c r="K24" s="55"/>
    </row>
    <row r="25" spans="3:13" x14ac:dyDescent="0.25">
      <c r="C25" s="33" t="s">
        <v>2</v>
      </c>
      <c r="D25" s="47"/>
      <c r="E25" s="47"/>
      <c r="F25" s="47"/>
      <c r="G25" s="47"/>
      <c r="H25" s="47"/>
      <c r="I25" s="47"/>
      <c r="J25" s="47"/>
      <c r="K25" s="47"/>
    </row>
    <row r="26" spans="3:13" ht="15.75" thickBot="1" x14ac:dyDescent="0.3">
      <c r="C26" s="22" t="s">
        <v>177</v>
      </c>
      <c r="D26" s="14">
        <v>916541</v>
      </c>
      <c r="E26" s="14">
        <v>1142</v>
      </c>
      <c r="F26" s="14">
        <v>10113</v>
      </c>
      <c r="G26" s="14">
        <v>2260533</v>
      </c>
      <c r="H26" s="14">
        <v>5059634</v>
      </c>
      <c r="I26" s="14">
        <v>8247963</v>
      </c>
      <c r="J26" s="14">
        <v>-89282</v>
      </c>
      <c r="K26" s="14">
        <v>8158681</v>
      </c>
      <c r="L26" s="24">
        <f t="shared" ref="L26" si="4">SUM(D26:H26)-I26</f>
        <v>0</v>
      </c>
      <c r="M26" s="24">
        <f t="shared" ref="M26" si="5">SUM(I26:J26)-K26</f>
        <v>0</v>
      </c>
    </row>
    <row r="27" spans="3:13" x14ac:dyDescent="0.25">
      <c r="C27" s="47"/>
      <c r="D27" s="9"/>
      <c r="E27" s="9"/>
      <c r="F27" s="9"/>
      <c r="G27" s="9"/>
      <c r="H27" s="31"/>
      <c r="I27" s="31"/>
      <c r="J27" s="31"/>
      <c r="K27" s="31"/>
    </row>
    <row r="28" spans="3:13" x14ac:dyDescent="0.25">
      <c r="C28" s="47" t="s">
        <v>174</v>
      </c>
      <c r="D28" s="82">
        <v>0</v>
      </c>
      <c r="E28" s="82">
        <v>0</v>
      </c>
      <c r="F28" s="82">
        <v>0</v>
      </c>
      <c r="G28" s="82">
        <v>0</v>
      </c>
      <c r="H28" s="13">
        <v>311861</v>
      </c>
      <c r="I28" s="13">
        <v>311861</v>
      </c>
      <c r="J28" s="13">
        <v>-24430</v>
      </c>
      <c r="K28" s="13">
        <v>287431</v>
      </c>
      <c r="L28" s="24">
        <f t="shared" ref="L28:L30" si="6">SUM(D28:H28)-I28</f>
        <v>0</v>
      </c>
      <c r="M28" s="24">
        <f t="shared" ref="M28:M30" si="7">SUM(I28:J28)-K28</f>
        <v>0</v>
      </c>
    </row>
    <row r="29" spans="3:13" ht="15.75" thickBot="1" x14ac:dyDescent="0.3">
      <c r="C29" s="23" t="s">
        <v>123</v>
      </c>
      <c r="D29" s="83">
        <v>0</v>
      </c>
      <c r="E29" s="83">
        <v>0</v>
      </c>
      <c r="F29" s="27">
        <v>-8467</v>
      </c>
      <c r="G29" s="27">
        <v>375215</v>
      </c>
      <c r="H29" s="22">
        <v>131</v>
      </c>
      <c r="I29" s="27">
        <v>366879</v>
      </c>
      <c r="J29" s="22">
        <v>319</v>
      </c>
      <c r="K29" s="27">
        <v>367198</v>
      </c>
      <c r="L29" s="24">
        <f t="shared" si="6"/>
        <v>0</v>
      </c>
      <c r="M29" s="24">
        <f t="shared" si="7"/>
        <v>0</v>
      </c>
    </row>
    <row r="30" spans="3:13" ht="15.75" thickBot="1" x14ac:dyDescent="0.3">
      <c r="C30" s="22" t="s">
        <v>141</v>
      </c>
      <c r="D30" s="83">
        <v>0</v>
      </c>
      <c r="E30" s="83">
        <v>0</v>
      </c>
      <c r="F30" s="27">
        <v>-8467</v>
      </c>
      <c r="G30" s="27">
        <v>375215</v>
      </c>
      <c r="H30" s="27">
        <v>311992</v>
      </c>
      <c r="I30" s="27">
        <v>678740</v>
      </c>
      <c r="J30" s="27">
        <v>-24111</v>
      </c>
      <c r="K30" s="27">
        <v>654629</v>
      </c>
      <c r="L30" s="24">
        <f t="shared" si="6"/>
        <v>0</v>
      </c>
      <c r="M30" s="24">
        <f t="shared" si="7"/>
        <v>0</v>
      </c>
    </row>
    <row r="31" spans="3:13" x14ac:dyDescent="0.25">
      <c r="C31" s="47" t="s">
        <v>2</v>
      </c>
      <c r="D31" s="82"/>
      <c r="E31" s="82"/>
      <c r="F31" s="46"/>
      <c r="G31" s="46"/>
      <c r="H31" s="46"/>
      <c r="I31" s="46"/>
      <c r="J31" s="46"/>
      <c r="K31" s="46"/>
    </row>
    <row r="32" spans="3:13" ht="15.75" thickBot="1" x14ac:dyDescent="0.3">
      <c r="C32" s="47" t="s">
        <v>120</v>
      </c>
      <c r="D32" s="82">
        <v>0</v>
      </c>
      <c r="E32" s="82">
        <v>0</v>
      </c>
      <c r="F32" s="82">
        <v>0</v>
      </c>
      <c r="G32" s="82">
        <v>0</v>
      </c>
      <c r="H32" s="46">
        <v>-487</v>
      </c>
      <c r="I32" s="46">
        <v>-487</v>
      </c>
      <c r="J32" s="82">
        <v>0</v>
      </c>
      <c r="K32" s="46">
        <v>-487</v>
      </c>
      <c r="L32" s="24">
        <f t="shared" ref="L32:L33" si="8">SUM(D32:H32)-I32</f>
        <v>0</v>
      </c>
      <c r="M32" s="24">
        <f t="shared" ref="M32:M33" si="9">SUM(I32:J32)-K32</f>
        <v>0</v>
      </c>
    </row>
    <row r="33" spans="3:13" ht="15.75" thickBot="1" x14ac:dyDescent="0.3">
      <c r="C33" s="10" t="s">
        <v>178</v>
      </c>
      <c r="D33" s="34">
        <v>916541</v>
      </c>
      <c r="E33" s="34">
        <v>1142</v>
      </c>
      <c r="F33" s="34">
        <v>1646</v>
      </c>
      <c r="G33" s="34">
        <v>2635748</v>
      </c>
      <c r="H33" s="34">
        <v>5371139</v>
      </c>
      <c r="I33" s="34">
        <v>8926216</v>
      </c>
      <c r="J33" s="34">
        <v>-113393</v>
      </c>
      <c r="K33" s="34">
        <v>8812823</v>
      </c>
      <c r="L33" s="24">
        <f t="shared" si="8"/>
        <v>0</v>
      </c>
      <c r="M33" s="24">
        <f t="shared" si="9"/>
        <v>0</v>
      </c>
    </row>
    <row r="34" spans="3:13" ht="15.75" thickTop="1" x14ac:dyDescent="0.25"/>
    <row r="35" spans="3:13" x14ac:dyDescent="0.25">
      <c r="D35" s="25">
        <f t="shared" ref="D35:K35" si="10">SUM(D28:D29)-D30</f>
        <v>0</v>
      </c>
      <c r="E35" s="25">
        <f t="shared" si="10"/>
        <v>0</v>
      </c>
      <c r="F35" s="25">
        <f t="shared" si="10"/>
        <v>0</v>
      </c>
      <c r="G35" s="25">
        <f t="shared" si="10"/>
        <v>0</v>
      </c>
      <c r="H35" s="25">
        <f t="shared" si="10"/>
        <v>0</v>
      </c>
      <c r="I35" s="25">
        <f t="shared" si="10"/>
        <v>0</v>
      </c>
      <c r="J35" s="25">
        <f t="shared" si="10"/>
        <v>0</v>
      </c>
      <c r="K35" s="25">
        <f>SUM(K28:K29)-K30</f>
        <v>0</v>
      </c>
    </row>
    <row r="36" spans="3:13" x14ac:dyDescent="0.25">
      <c r="D36" s="25">
        <f t="shared" ref="D36:K36" si="11">SUM(D26,D30,D32)-D33</f>
        <v>0</v>
      </c>
      <c r="E36" s="25">
        <f t="shared" si="11"/>
        <v>0</v>
      </c>
      <c r="F36" s="25">
        <f t="shared" si="11"/>
        <v>0</v>
      </c>
      <c r="G36" s="25">
        <f t="shared" si="11"/>
        <v>0</v>
      </c>
      <c r="H36" s="25">
        <f t="shared" si="11"/>
        <v>0</v>
      </c>
      <c r="I36" s="25">
        <f t="shared" si="11"/>
        <v>0</v>
      </c>
      <c r="J36" s="25">
        <f t="shared" si="11"/>
        <v>0</v>
      </c>
      <c r="K36" s="25">
        <f>SUM(K26,K30,K32)-K33</f>
        <v>0</v>
      </c>
    </row>
  </sheetData>
  <mergeCells count="11">
    <mergeCell ref="D21:I21"/>
    <mergeCell ref="J21:K21"/>
    <mergeCell ref="C22:C24"/>
    <mergeCell ref="I22:I24"/>
    <mergeCell ref="J22:J24"/>
    <mergeCell ref="K22:K24"/>
    <mergeCell ref="D4:I4"/>
    <mergeCell ref="J4:K4"/>
    <mergeCell ref="C5:C7"/>
    <mergeCell ref="I5:I7"/>
    <mergeCell ref="K5:K7"/>
  </mergeCells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 ФИНАНСОВОМ ПОЛОЖЕНИИ</vt:lpstr>
      <vt:lpstr>О СОВОКУПНОМ ДОХОДЕ </vt:lpstr>
      <vt:lpstr>О ДВИЖЕНИИ ДЕНЕЖНЫХ СРЕДСТВ</vt:lpstr>
      <vt:lpstr>ОБ ИЗМЕНЕНИЯХ В КАПИТАЛЕ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Спатаева Айман Маратовна</dc:creator>
  <cp:lastModifiedBy>Ольшевский Александр Владимирович</cp:lastModifiedBy>
  <dcterms:created xsi:type="dcterms:W3CDTF">2020-08-27T05:25:52Z</dcterms:created>
  <dcterms:modified xsi:type="dcterms:W3CDTF">2022-06-07T11:39:57Z</dcterms:modified>
</cp:coreProperties>
</file>