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filterPrivacy="1" defaultThemeVersion="124226"/>
  <xr:revisionPtr revIDLastSave="0" documentId="13_ncr:1_{C174F0D3-25AC-4B15-9A7C-4395082EC3AA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ОФП" sheetId="2" r:id="rId1"/>
    <sheet name="ОСД" sheetId="3" r:id="rId2"/>
    <sheet name="ОДД" sheetId="4" r:id="rId3"/>
    <sheet name="ОИК" sheetId="5" r:id="rId4"/>
  </sheets>
  <definedNames>
    <definedName name="_xlnm._FilterDatabase" localSheetId="0" hidden="1">ОФП!$A$28:$WTL$28</definedName>
  </definedNames>
  <calcPr calcId="191029"/>
</workbook>
</file>

<file path=xl/calcChain.xml><?xml version="1.0" encoding="utf-8"?>
<calcChain xmlns="http://schemas.openxmlformats.org/spreadsheetml/2006/main">
  <c r="C29" i="3" l="1"/>
  <c r="C20" i="3"/>
  <c r="D12" i="3"/>
  <c r="D30" i="3" s="1"/>
  <c r="D32" i="3" s="1"/>
  <c r="D34" i="3" s="1"/>
  <c r="D41" i="3" s="1"/>
  <c r="D42" i="3" s="1"/>
  <c r="C12" i="3"/>
  <c r="C30" i="3" s="1"/>
  <c r="C32" i="3" s="1"/>
  <c r="C34" i="3" s="1"/>
  <c r="C41" i="3" s="1"/>
  <c r="C42" i="3" s="1"/>
  <c r="H27" i="5" l="1"/>
  <c r="H25" i="5"/>
  <c r="I25" i="5" s="1"/>
  <c r="I24" i="5"/>
  <c r="H24" i="5"/>
  <c r="C21" i="5"/>
  <c r="C27" i="5" s="1"/>
  <c r="I19" i="5"/>
  <c r="H19" i="5"/>
  <c r="I17" i="5"/>
  <c r="H16" i="5"/>
  <c r="I16" i="5" s="1"/>
  <c r="D16" i="5"/>
  <c r="D28" i="5" s="1"/>
  <c r="C16" i="5"/>
  <c r="I15" i="5"/>
  <c r="I14" i="5"/>
  <c r="C28" i="5" l="1"/>
  <c r="H28" i="5"/>
  <c r="I21" i="5"/>
  <c r="I27" i="5" s="1"/>
  <c r="I28" i="5" l="1"/>
  <c r="D47" i="4" l="1"/>
  <c r="D43" i="4"/>
  <c r="C43" i="4"/>
  <c r="D32" i="4"/>
  <c r="C32" i="4"/>
  <c r="D17" i="4"/>
  <c r="D19" i="4" s="1"/>
  <c r="D45" i="4" s="1"/>
  <c r="D48" i="4" s="1"/>
  <c r="D16" i="4"/>
  <c r="C16" i="4"/>
  <c r="C19" i="4" s="1"/>
  <c r="C45" i="4" s="1"/>
  <c r="C48" i="4" s="1"/>
  <c r="C29" i="2" l="1"/>
  <c r="C40" i="2"/>
  <c r="C28" i="2"/>
  <c r="C10" i="2"/>
  <c r="C34" i="2" l="1"/>
  <c r="D41" i="2"/>
  <c r="C41" i="2"/>
  <c r="C24" i="2" l="1"/>
  <c r="C42" i="2" l="1"/>
  <c r="C43" i="2" l="1"/>
  <c r="D24" i="2"/>
  <c r="D42" i="2" l="1"/>
  <c r="D43" i="2" s="1"/>
</calcChain>
</file>

<file path=xl/sharedStrings.xml><?xml version="1.0" encoding="utf-8"?>
<sst xmlns="http://schemas.openxmlformats.org/spreadsheetml/2006/main" count="175" uniqueCount="142">
  <si>
    <t xml:space="preserve">Отчет о финансовом положении </t>
  </si>
  <si>
    <t>Наименование группы субсчетов</t>
  </si>
  <si>
    <t>Главный бухгалтер</t>
  </si>
  <si>
    <r>
      <t xml:space="preserve">Исполнитель </t>
    </r>
    <r>
      <rPr>
        <b/>
        <i/>
        <sz val="11"/>
        <rFont val="Times New Roman Cyr"/>
        <charset val="204"/>
      </rPr>
      <t>Есимжанова А.Б., телефон +7 727-277-20-25, внутренний 7307</t>
    </r>
  </si>
  <si>
    <t>в тысячах тенге</t>
  </si>
  <si>
    <t>Деньги, вклады размещенные (за вычетом резервов на обесценение)</t>
  </si>
  <si>
    <t xml:space="preserve">Финансовые инвестиции, оцениваемые по справедливой стоимости через прибыль или убыток </t>
  </si>
  <si>
    <t xml:space="preserve">Финансовые инвестиции, оцениваемые по справедливой стоимости через прочий совокупный доход </t>
  </si>
  <si>
    <t xml:space="preserve">Финансовые инвестиции, оцениваемые по амортизированной стоимости (за вычетом резервов на обесценение) </t>
  </si>
  <si>
    <t xml:space="preserve">Основные средства и нематериальные активы </t>
  </si>
  <si>
    <t xml:space="preserve">Заемные операции (за вычетом резервов на обесценение) </t>
  </si>
  <si>
    <t>Прочие активы</t>
  </si>
  <si>
    <t>Активы, предназначенные для продажи</t>
  </si>
  <si>
    <t xml:space="preserve">Текущие налоговые активы </t>
  </si>
  <si>
    <t xml:space="preserve">Запасы </t>
  </si>
  <si>
    <t>Торговая и прочая дебиторская задолженность</t>
  </si>
  <si>
    <t>Инвестиции в дочерние организации, ассоциированные организации и совместные организации</t>
  </si>
  <si>
    <t>Отложенные налоговые активы</t>
  </si>
  <si>
    <t>Займы полученные</t>
  </si>
  <si>
    <t>Выпущенные долговые ценные бумаги</t>
  </si>
  <si>
    <t>Торговая и прочая кредиторская задолженность</t>
  </si>
  <si>
    <t xml:space="preserve">Текущие налоговые обязательства </t>
  </si>
  <si>
    <t xml:space="preserve">Прочие обязательства </t>
  </si>
  <si>
    <t>Обязательства, предназначенных для продажи</t>
  </si>
  <si>
    <t xml:space="preserve">Прочие финансовые обязательства </t>
  </si>
  <si>
    <t>Отложенные налоговые обязательства</t>
  </si>
  <si>
    <t xml:space="preserve">Уставный капитал </t>
  </si>
  <si>
    <t xml:space="preserve">Дополнительно оплаченный капитал </t>
  </si>
  <si>
    <t>Выкупленные собственные долевые инструменты</t>
  </si>
  <si>
    <t xml:space="preserve">Резервный капитал </t>
  </si>
  <si>
    <t xml:space="preserve">Прочие резервы </t>
  </si>
  <si>
    <t>Вклады размещенные (за вычетом резервов на обесценение</t>
  </si>
  <si>
    <t>Руководитель</t>
  </si>
  <si>
    <t>Суанкулова А.Н.</t>
  </si>
  <si>
    <t>Усабаев А.К.</t>
  </si>
  <si>
    <t>Всего обязательств (сумма строк 16-24)</t>
  </si>
  <si>
    <t>Всего активы (сумма строк 1-14)</t>
  </si>
  <si>
    <t>Всего обязательства и капитал (сумма строк 25, 33)</t>
  </si>
  <si>
    <r>
      <t xml:space="preserve">Наименование организации: </t>
    </r>
    <r>
      <rPr>
        <b/>
        <sz val="11"/>
        <rFont val="Times New Roman"/>
        <family val="1"/>
        <charset val="204"/>
      </rPr>
      <t>АО "Казахстанский фонд устойчивости"</t>
    </r>
  </si>
  <si>
    <t>Краткосрочные оценочные обязательства</t>
  </si>
  <si>
    <t>Итого капитал (сумма строк 26-33)</t>
  </si>
  <si>
    <t>31 декабря 2019 года</t>
  </si>
  <si>
    <t>Балансовая стоимость одной акции в тенге</t>
  </si>
  <si>
    <t>по состоянию на 30 сентября 2020 года</t>
  </si>
  <si>
    <t xml:space="preserve"> 30 сентября 2020 года</t>
  </si>
  <si>
    <t>Код строки</t>
  </si>
  <si>
    <t>Накопленный убыток</t>
  </si>
  <si>
    <t>Наименование организации: АО "Казахстанский фонд устойчивости"</t>
  </si>
  <si>
    <t>Отчет о совокупном доходе</t>
  </si>
  <si>
    <t>за период, закончившийся 30 сентября 2020 года</t>
  </si>
  <si>
    <t>За период, закончившийся 30 сентября 2020 года</t>
  </si>
  <si>
    <t>За период, закончившийся 30 сентября 2019 года</t>
  </si>
  <si>
    <t xml:space="preserve">Выручка </t>
  </si>
  <si>
    <t xml:space="preserve">Себестоимость реализованной продукции и услуг </t>
  </si>
  <si>
    <t>Валовая прибыль (убыток) (сумма строк 1, 2)</t>
  </si>
  <si>
    <t xml:space="preserve">Доходы в виде вознаграждения по размещенным вкладам </t>
  </si>
  <si>
    <t xml:space="preserve">Доходы в виде вознаграждения по приобретенным ценным бумагам </t>
  </si>
  <si>
    <t xml:space="preserve">Доходы в виде вознаграждения по заемным операциям </t>
  </si>
  <si>
    <t>Доходы (расходы) от купли-продажи ценных бумаг</t>
  </si>
  <si>
    <t xml:space="preserve">Доходы (расходы) от изменения стоимости ценных бумаг, оцениваемых по справедливой стоимости через прибыль или убыток </t>
  </si>
  <si>
    <t xml:space="preserve">Доходы (расходы) от изменения стоимости ценных бумаг, оцениваемых по справедливой стоимости через прочий совокупный доход </t>
  </si>
  <si>
    <t xml:space="preserve">Доходы от восстановления (аннулирования) резервов (провизий) </t>
  </si>
  <si>
    <t xml:space="preserve">Прочие доходы </t>
  </si>
  <si>
    <t>Доходы от безвозмездно полученных активов</t>
  </si>
  <si>
    <t>Расходы в виде вознаграждения по приобретенным ценным бумагам</t>
  </si>
  <si>
    <t xml:space="preserve">Расходы в виде вознаграждения по заемным операциям и аренде </t>
  </si>
  <si>
    <t>Расходы по реализации</t>
  </si>
  <si>
    <t xml:space="preserve">Административные расходы </t>
  </si>
  <si>
    <t>Расходы по выпущенным ценным бумагам</t>
  </si>
  <si>
    <t>Расходы по формированию резервов (провизий)</t>
  </si>
  <si>
    <t xml:space="preserve">Расходы по суммам требований (курсовая разница и госпошлина) по вкладам, оцениваемым по справедливой стоимости через прибыль или убыток </t>
  </si>
  <si>
    <t xml:space="preserve">Прочие расходы </t>
  </si>
  <si>
    <t>Прибыль (убыток) до налогообложения (сумма строк 3-19)</t>
  </si>
  <si>
    <t xml:space="preserve">Расходы по подоходному налогу </t>
  </si>
  <si>
    <t>Прибыль (убыток) после налогообложения от продолжающейся деятельности (сумма строк 20, 21)</t>
  </si>
  <si>
    <t xml:space="preserve">Прибыль (убыток) от прекращенной деятельности </t>
  </si>
  <si>
    <t>Чистая прибыль (убыток) (сумма строк 22, 23)</t>
  </si>
  <si>
    <t>Прочий совокупный доход за вычетом подоходного налога</t>
  </si>
  <si>
    <t>Чистое изменение справедливой стоимости финансовых активов, учитываемых по справедливой стоимости через прочий совокупный доход</t>
  </si>
  <si>
    <t>Чистое изменение справедливой стоимости финансовых активов, учитываемых по справедливой стоимости через прочий совокупный доход, перенесенное в состав прибыли или убытка</t>
  </si>
  <si>
    <t>Пересчет иностранной валюты по зарубежной деятельности</t>
  </si>
  <si>
    <t>Переоценка основных средств</t>
  </si>
  <si>
    <t>Прибыли и убытки от инвестиций в долевые финансовые инструменты, учитываемые по справедливой стоимости через прочий совокупный доход</t>
  </si>
  <si>
    <t>Всего совокупного дохода (сумма строк 24, 25-30)</t>
  </si>
  <si>
    <t>Отчет о движении денег (прямой метод)</t>
  </si>
  <si>
    <t>за период, закончившийся 30 сентября 2020 года.</t>
  </si>
  <si>
    <t>Наименование показателей</t>
  </si>
  <si>
    <t>Движение денег от операционной деятельности</t>
  </si>
  <si>
    <t>Поступление денег от реализации товаров и услуг</t>
  </si>
  <si>
    <t>Расчеты с поставщиками за товары и услуги</t>
  </si>
  <si>
    <t>Авансы, полученные от покупателей и заказчиков</t>
  </si>
  <si>
    <t>Авансы выплаченые поставщикам за товары и услуги</t>
  </si>
  <si>
    <t>Расчеты с работниками и от имени работников</t>
  </si>
  <si>
    <t>Прочие поступления</t>
  </si>
  <si>
    <t>Прочие выплаты</t>
  </si>
  <si>
    <t>Расчеты по подоходному налогу</t>
  </si>
  <si>
    <t>Чистое движение денег от операционной деятельности (сумма строк 2-9)</t>
  </si>
  <si>
    <t>Движение денег от инвестиционной деятельности</t>
  </si>
  <si>
    <t>Поступление денег от реализации основных средств</t>
  </si>
  <si>
    <t>Выбытие денег при приобретении основных средств</t>
  </si>
  <si>
    <t>Поступление денег от реализации нематериальных активов</t>
  </si>
  <si>
    <t>Выбытие денег при приобретении нематериальных активов</t>
  </si>
  <si>
    <t>Поступление денег от реализации финансовых инвестиций</t>
  </si>
  <si>
    <t>Выбытие денег при приобретении финансовых инвестиций</t>
  </si>
  <si>
    <t>Вознаграждение полученное от финансовых инвестиций</t>
  </si>
  <si>
    <t>Дивиденды полученные от финансовых инвестиций и ассоциированных организаций</t>
  </si>
  <si>
    <t>Чистое движение денег от инвестиционной деятельности 
(сумма строк 12-21)</t>
  </si>
  <si>
    <t>Движение денег от финансовой деятельности</t>
  </si>
  <si>
    <t>Поступление денег от выпуска собственных долевых инструментов</t>
  </si>
  <si>
    <t>Выбытие денег при выкупе собственных долевых инструментов</t>
  </si>
  <si>
    <t>Поступление денег от выпуска финансовых обязательств</t>
  </si>
  <si>
    <t>Выбытие денег при погашении финансовых обязательств</t>
  </si>
  <si>
    <t>Вознаграждение выплаченное по финансовым обязательствам</t>
  </si>
  <si>
    <t>Дивиденды выплаченные по собственным долевым инструментам</t>
  </si>
  <si>
    <t>Чистое движение денег от финансовой деятельности (сумма строк 24-31)</t>
  </si>
  <si>
    <t>Чистое движение денег (сумма строк 10, 22, 32)</t>
  </si>
  <si>
    <t>Влияние обменных курсов валют</t>
  </si>
  <si>
    <t>Деньги на начало отчетного периода</t>
  </si>
  <si>
    <t>Деньги на конец отчетного периода (сумма строк 33-35)</t>
  </si>
  <si>
    <t xml:space="preserve">Отчет об изменениях в капитале </t>
  </si>
  <si>
    <t>Уставный капитал</t>
  </si>
  <si>
    <t>Дополнительно оплаченный капитал</t>
  </si>
  <si>
    <t>Резервный капитал</t>
  </si>
  <si>
    <t>Прочие резервы</t>
  </si>
  <si>
    <t>Нераспределенная прибыль (непокрытый убыток)</t>
  </si>
  <si>
    <t>Всего (гр.3+гр.4+гр.5+гр.6+гр.7+гр.8)</t>
  </si>
  <si>
    <t>Остаток на начало текущего отчетного периода на 31 декабря 2019</t>
  </si>
  <si>
    <t>Изменения в учетной политике и ошибки</t>
  </si>
  <si>
    <t>Остаток на начало текущего отчетного периода (сумма строк 1, 2)</t>
  </si>
  <si>
    <t>Чистая прибыль (убыток) за период</t>
  </si>
  <si>
    <t xml:space="preserve">Прочий совокупный доход за период </t>
  </si>
  <si>
    <t>Всего совокупного дохода за период (сумма строк 4, 5)</t>
  </si>
  <si>
    <t>Операции с собственниками, отраженные непосредственно в составе капитала</t>
  </si>
  <si>
    <t>Взносы в уставный капитал</t>
  </si>
  <si>
    <t xml:space="preserve">Взносы в резервный капитал </t>
  </si>
  <si>
    <t>Дополнительные взносы в капитал</t>
  </si>
  <si>
    <t>Выплата дивидендов</t>
  </si>
  <si>
    <t>Прочие операции с собственниками</t>
  </si>
  <si>
    <t>Подоходный налог по операциям с собственниками</t>
  </si>
  <si>
    <t>Операции с собственниками, отраженные непосредственно в составе капитала за период (сумма строк 8-13)</t>
  </si>
  <si>
    <t>Остаток на конец текущего отчетного периода (сумма строк 3, 6, 14) на 30 сентября 2020 года</t>
  </si>
  <si>
    <t>Базовая прибыль  (убыток) на одну акцию в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</si>
</sst>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_р_.;\(#,##0\)_р_."/>
    <numFmt numFmtId="167" formatCode="_-* #,##0.00\ _₽_-;\-* #,##0.00\ _₽_-;_-* &quot;-&quot;??\ _₽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 Cyr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1"/>
      <color theme="1"/>
      <name val="Times New Roman Cyr"/>
      <family val="2"/>
      <charset val="204"/>
    </font>
    <font>
      <b/>
      <sz val="11"/>
      <color rgb="FFC00000"/>
      <name val="Times New Roman"/>
      <family val="1"/>
      <charset val="204"/>
    </font>
    <font>
      <sz val="11"/>
      <name val="Times New Roman"/>
      <family val="2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Times New Roman"/>
      <family val="2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2"/>
      <charset val="204"/>
    </font>
    <font>
      <sz val="11"/>
      <color theme="1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2" fillId="0" borderId="0"/>
    <xf numFmtId="0" fontId="1" fillId="0" borderId="0"/>
    <xf numFmtId="0" fontId="13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5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48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/>
    <xf numFmtId="0" fontId="3" fillId="0" borderId="1" xfId="0" applyFont="1" applyFill="1" applyBorder="1"/>
    <xf numFmtId="4" fontId="3" fillId="0" borderId="0" xfId="0" applyNumberFormat="1" applyFont="1" applyFill="1"/>
    <xf numFmtId="0" fontId="5" fillId="0" borderId="1" xfId="0" applyFont="1" applyFill="1" applyBorder="1" applyAlignment="1">
      <alignment vertical="top" wrapText="1"/>
    </xf>
    <xf numFmtId="0" fontId="9" fillId="0" borderId="0" xfId="0" applyFont="1" applyFill="1" applyAlignment="1" applyProtection="1">
      <alignment horizontal="left" vertical="top"/>
      <protection hidden="1"/>
    </xf>
    <xf numFmtId="0" fontId="7" fillId="0" borderId="0" xfId="0" applyFont="1" applyFill="1"/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 applyProtection="1">
      <alignment horizontal="center" vertical="top" wrapText="1"/>
      <protection hidden="1"/>
    </xf>
    <xf numFmtId="0" fontId="9" fillId="0" borderId="0" xfId="0" applyFont="1" applyFill="1" applyAlignment="1" applyProtection="1">
      <alignment horizontal="center" vertical="top"/>
      <protection hidden="1"/>
    </xf>
    <xf numFmtId="0" fontId="9" fillId="0" borderId="0" xfId="1" applyFont="1" applyFill="1" applyAlignment="1">
      <alignment horizontal="left"/>
    </xf>
    <xf numFmtId="0" fontId="9" fillId="0" borderId="0" xfId="0" applyFont="1" applyFill="1" applyAlignment="1">
      <alignment vertical="top"/>
    </xf>
    <xf numFmtId="0" fontId="1" fillId="0" borderId="0" xfId="3"/>
    <xf numFmtId="0" fontId="9" fillId="0" borderId="1" xfId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vertical="top" wrapText="1"/>
    </xf>
    <xf numFmtId="0" fontId="9" fillId="0" borderId="1" xfId="3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1" fillId="0" borderId="0" xfId="3" applyFill="1"/>
    <xf numFmtId="0" fontId="11" fillId="0" borderId="0" xfId="0" applyFont="1" applyFill="1" applyAlignment="1" applyProtection="1">
      <alignment horizontal="left" vertical="top"/>
      <protection hidden="1"/>
    </xf>
    <xf numFmtId="3" fontId="16" fillId="0" borderId="1" xfId="0" applyNumberFormat="1" applyFont="1" applyFill="1" applyBorder="1"/>
    <xf numFmtId="3" fontId="3" fillId="0" borderId="1" xfId="0" applyNumberFormat="1" applyFont="1" applyFill="1" applyBorder="1"/>
    <xf numFmtId="3" fontId="5" fillId="0" borderId="1" xfId="0" applyNumberFormat="1" applyFont="1" applyFill="1" applyBorder="1"/>
    <xf numFmtId="0" fontId="3" fillId="0" borderId="1" xfId="0" applyFont="1" applyFill="1" applyBorder="1" applyAlignment="1">
      <alignment vertical="top" wrapText="1"/>
    </xf>
    <xf numFmtId="0" fontId="4" fillId="0" borderId="1" xfId="2" applyFont="1" applyFill="1" applyBorder="1" applyAlignment="1">
      <alignment vertical="top" wrapText="1"/>
    </xf>
    <xf numFmtId="0" fontId="9" fillId="0" borderId="0" xfId="3" applyFont="1" applyFill="1" applyBorder="1" applyAlignment="1">
      <alignment horizontal="right" vertical="center" wrapText="1"/>
    </xf>
    <xf numFmtId="0" fontId="5" fillId="0" borderId="1" xfId="2" applyFont="1" applyFill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3" fontId="6" fillId="0" borderId="1" xfId="0" applyNumberFormat="1" applyFont="1" applyFill="1" applyBorder="1"/>
    <xf numFmtId="3" fontId="3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3" fontId="19" fillId="0" borderId="1" xfId="0" applyNumberFormat="1" applyFont="1" applyFill="1" applyBorder="1"/>
    <xf numFmtId="3" fontId="18" fillId="0" borderId="1" xfId="0" applyNumberFormat="1" applyFont="1" applyFill="1" applyBorder="1"/>
    <xf numFmtId="0" fontId="18" fillId="0" borderId="1" xfId="0" applyFont="1" applyFill="1" applyBorder="1"/>
    <xf numFmtId="0" fontId="2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5" fontId="7" fillId="0" borderId="0" xfId="0" applyNumberFormat="1" applyFont="1" applyFill="1"/>
    <xf numFmtId="165" fontId="9" fillId="0" borderId="0" xfId="0" applyNumberFormat="1" applyFont="1" applyFill="1" applyAlignment="1">
      <alignment vertical="top" wrapText="1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 vertical="top"/>
    </xf>
    <xf numFmtId="0" fontId="3" fillId="0" borderId="0" xfId="0" applyFont="1"/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right" vertical="top"/>
    </xf>
    <xf numFmtId="0" fontId="20" fillId="0" borderId="0" xfId="0" applyFont="1" applyAlignment="1">
      <alignment horizontal="right" vertical="top"/>
    </xf>
    <xf numFmtId="0" fontId="3" fillId="2" borderId="0" xfId="0" applyFont="1" applyFill="1"/>
    <xf numFmtId="0" fontId="20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/>
    </xf>
    <xf numFmtId="0" fontId="21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vertical="top"/>
    </xf>
    <xf numFmtId="0" fontId="23" fillId="0" borderId="0" xfId="0" applyFont="1"/>
    <xf numFmtId="0" fontId="5" fillId="0" borderId="1" xfId="0" applyFont="1" applyBorder="1" applyAlignment="1">
      <alignment horizontal="center" vertical="top"/>
    </xf>
    <xf numFmtId="3" fontId="24" fillId="0" borderId="1" xfId="0" applyNumberFormat="1" applyFont="1" applyBorder="1" applyAlignment="1">
      <alignment vertical="top"/>
    </xf>
    <xf numFmtId="4" fontId="23" fillId="0" borderId="0" xfId="0" applyNumberFormat="1" applyFont="1"/>
    <xf numFmtId="0" fontId="24" fillId="0" borderId="1" xfId="0" applyFont="1" applyBorder="1" applyAlignment="1">
      <alignment horizontal="center" vertical="top"/>
    </xf>
    <xf numFmtId="0" fontId="7" fillId="0" borderId="0" xfId="0" applyFont="1"/>
    <xf numFmtId="4" fontId="7" fillId="0" borderId="0" xfId="0" applyNumberFormat="1" applyFont="1"/>
    <xf numFmtId="4" fontId="3" fillId="0" borderId="0" xfId="0" applyNumberFormat="1" applyFont="1"/>
    <xf numFmtId="165" fontId="24" fillId="0" borderId="1" xfId="0" applyNumberFormat="1" applyFont="1" applyBorder="1" applyAlignment="1">
      <alignment vertical="top"/>
    </xf>
    <xf numFmtId="4" fontId="3" fillId="2" borderId="0" xfId="0" applyNumberFormat="1" applyFont="1" applyFill="1"/>
    <xf numFmtId="3" fontId="24" fillId="0" borderId="1" xfId="0" applyNumberFormat="1" applyFont="1" applyBorder="1" applyAlignment="1">
      <alignment horizontal="right" vertical="center"/>
    </xf>
    <xf numFmtId="0" fontId="7" fillId="2" borderId="0" xfId="0" applyFont="1" applyFill="1"/>
    <xf numFmtId="4" fontId="7" fillId="2" borderId="0" xfId="0" applyNumberFormat="1" applyFont="1" applyFill="1"/>
    <xf numFmtId="0" fontId="24" fillId="0" borderId="1" xfId="0" applyFont="1" applyBorder="1" applyAlignment="1">
      <alignment vertical="top"/>
    </xf>
    <xf numFmtId="0" fontId="5" fillId="0" borderId="0" xfId="0" applyFont="1"/>
    <xf numFmtId="4" fontId="5" fillId="0" borderId="0" xfId="0" applyNumberFormat="1" applyFont="1"/>
    <xf numFmtId="0" fontId="21" fillId="0" borderId="1" xfId="0" applyFont="1" applyBorder="1" applyAlignment="1">
      <alignment horizontal="center" vertical="top"/>
    </xf>
    <xf numFmtId="165" fontId="21" fillId="0" borderId="1" xfId="0" applyNumberFormat="1" applyFont="1" applyBorder="1" applyAlignment="1">
      <alignment vertical="top"/>
    </xf>
    <xf numFmtId="3" fontId="21" fillId="0" borderId="1" xfId="0" applyNumberFormat="1" applyFont="1" applyBorder="1" applyAlignment="1">
      <alignment vertical="top"/>
    </xf>
    <xf numFmtId="0" fontId="25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top"/>
    </xf>
    <xf numFmtId="3" fontId="25" fillId="0" borderId="1" xfId="0" applyNumberFormat="1" applyFont="1" applyBorder="1" applyAlignment="1">
      <alignment vertical="top"/>
    </xf>
    <xf numFmtId="3" fontId="20" fillId="0" borderId="1" xfId="0" applyNumberFormat="1" applyFont="1" applyBorder="1" applyAlignment="1">
      <alignment vertical="top"/>
    </xf>
    <xf numFmtId="0" fontId="25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center" vertical="top"/>
    </xf>
    <xf numFmtId="165" fontId="24" fillId="0" borderId="0" xfId="0" applyNumberFormat="1" applyFont="1" applyAlignment="1">
      <alignment vertical="top"/>
    </xf>
    <xf numFmtId="3" fontId="24" fillId="0" borderId="0" xfId="0" applyNumberFormat="1" applyFont="1" applyAlignment="1">
      <alignment vertical="top"/>
    </xf>
    <xf numFmtId="0" fontId="11" fillId="0" borderId="0" xfId="0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0" applyFont="1" applyAlignment="1">
      <alignment vertical="top" wrapText="1"/>
    </xf>
    <xf numFmtId="0" fontId="9" fillId="0" borderId="0" xfId="0" applyFont="1" applyAlignment="1" applyProtection="1">
      <alignment horizontal="center" vertical="top" wrapText="1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9" fillId="0" borderId="0" xfId="1" applyFont="1" applyAlignment="1">
      <alignment horizontal="left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top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6" fillId="0" borderId="1" xfId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4" fontId="0" fillId="0" borderId="1" xfId="0" applyNumberFormat="1" applyBorder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vertical="center" wrapText="1"/>
    </xf>
    <xf numFmtId="165" fontId="6" fillId="0" borderId="1" xfId="0" applyNumberFormat="1" applyFont="1" applyBorder="1"/>
    <xf numFmtId="3" fontId="7" fillId="0" borderId="1" xfId="0" applyNumberFormat="1" applyFont="1" applyBorder="1" applyAlignment="1">
      <alignment vertical="center" wrapText="1"/>
    </xf>
    <xf numFmtId="3" fontId="0" fillId="0" borderId="1" xfId="0" applyNumberFormat="1" applyBorder="1"/>
    <xf numFmtId="3" fontId="3" fillId="0" borderId="1" xfId="0" applyNumberFormat="1" applyFont="1" applyBorder="1" applyAlignment="1">
      <alignment horizontal="center" vertical="center"/>
    </xf>
    <xf numFmtId="43" fontId="3" fillId="0" borderId="1" xfId="0" applyNumberFormat="1" applyFont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165" fontId="6" fillId="0" borderId="1" xfId="0" applyNumberFormat="1" applyFont="1" applyBorder="1" applyAlignment="1">
      <alignment vertical="top"/>
    </xf>
    <xf numFmtId="3" fontId="6" fillId="0" borderId="1" xfId="0" applyNumberFormat="1" applyFont="1" applyBorder="1" applyAlignment="1">
      <alignment vertical="center" wrapText="1"/>
    </xf>
    <xf numFmtId="3" fontId="7" fillId="0" borderId="0" xfId="0" applyNumberFormat="1" applyFont="1"/>
    <xf numFmtId="3" fontId="9" fillId="0" borderId="0" xfId="0" applyNumberFormat="1" applyFont="1" applyAlignment="1">
      <alignment vertical="top" wrapText="1"/>
    </xf>
    <xf numFmtId="3" fontId="9" fillId="0" borderId="0" xfId="0" applyNumberFormat="1" applyFont="1" applyAlignment="1" applyProtection="1">
      <alignment horizontal="left" vertical="top"/>
      <protection hidden="1"/>
    </xf>
    <xf numFmtId="0" fontId="4" fillId="0" borderId="0" xfId="0" applyFont="1" applyAlignment="1">
      <alignment horizontal="right" vertical="center"/>
    </xf>
    <xf numFmtId="0" fontId="5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left" vertical="top" wrapText="1"/>
    </xf>
    <xf numFmtId="166" fontId="6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/>
    <xf numFmtId="165" fontId="21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left" vertical="top" wrapText="1"/>
    </xf>
    <xf numFmtId="166" fontId="5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/>
    <xf numFmtId="165" fontId="24" fillId="0" borderId="1" xfId="0" applyNumberFormat="1" applyFont="1" applyBorder="1" applyAlignment="1">
      <alignment horizontal="right"/>
    </xf>
    <xf numFmtId="3" fontId="6" fillId="0" borderId="1" xfId="0" applyNumberFormat="1" applyFont="1" applyBorder="1"/>
    <xf numFmtId="166" fontId="6" fillId="0" borderId="1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166" fontId="5" fillId="0" borderId="1" xfId="0" applyNumberFormat="1" applyFont="1" applyBorder="1" applyAlignment="1">
      <alignment vertical="top" wrapText="1"/>
    </xf>
    <xf numFmtId="4" fontId="0" fillId="0" borderId="0" xfId="0" applyNumberFormat="1"/>
    <xf numFmtId="167" fontId="3" fillId="0" borderId="0" xfId="0" applyNumberFormat="1" applyFont="1"/>
    <xf numFmtId="3" fontId="3" fillId="0" borderId="0" xfId="0" applyNumberFormat="1" applyFont="1"/>
    <xf numFmtId="0" fontId="9" fillId="0" borderId="0" xfId="0" applyFont="1" applyAlignment="1">
      <alignment vertical="top"/>
    </xf>
    <xf numFmtId="0" fontId="5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/>
    </xf>
    <xf numFmtId="0" fontId="21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5" fillId="0" borderId="0" xfId="3" applyFont="1" applyAlignment="1">
      <alignment horizontal="center"/>
    </xf>
  </cellXfs>
  <cellStyles count="12">
    <cellStyle name="Normal_22" xfId="4" xr:uid="{00000000-0005-0000-0000-000000000000}"/>
    <cellStyle name="Обычный" xfId="0" builtinId="0"/>
    <cellStyle name="Обычный 2" xfId="2" xr:uid="{00000000-0005-0000-0000-000002000000}"/>
    <cellStyle name="Обычный 2 2" xfId="5" xr:uid="{00000000-0005-0000-0000-000003000000}"/>
    <cellStyle name="Обычный 2 2 2" xfId="6" xr:uid="{00000000-0005-0000-0000-000004000000}"/>
    <cellStyle name="Обычный 3" xfId="7" xr:uid="{00000000-0005-0000-0000-000005000000}"/>
    <cellStyle name="Обычный 4" xfId="8" xr:uid="{00000000-0005-0000-0000-000006000000}"/>
    <cellStyle name="Обычный 5" xfId="9" xr:uid="{00000000-0005-0000-0000-000007000000}"/>
    <cellStyle name="Обычный 6" xfId="3" xr:uid="{00000000-0005-0000-0000-000008000000}"/>
    <cellStyle name="Обычный_ФормОтчет" xfId="1" xr:uid="{00000000-0005-0000-0000-00000A000000}"/>
    <cellStyle name="Финансовый 2" xfId="10" xr:uid="{00000000-0005-0000-0000-00000B000000}"/>
    <cellStyle name="Финансовый 2 2" xfId="11" xr:uid="{00000000-0005-0000-0000-00000C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4"/>
  <sheetViews>
    <sheetView topLeftCell="A31" zoomScale="115" zoomScaleNormal="115" workbookViewId="0">
      <selection activeCell="A45" sqref="A45"/>
    </sheetView>
  </sheetViews>
  <sheetFormatPr defaultRowHeight="15" x14ac:dyDescent="0.25"/>
  <cols>
    <col min="1" max="1" width="54.140625" style="2" customWidth="1"/>
    <col min="2" max="2" width="12.7109375" style="2" customWidth="1"/>
    <col min="3" max="3" width="16.5703125" style="2" customWidth="1"/>
    <col min="4" max="4" width="16.85546875" style="2" customWidth="1"/>
    <col min="5" max="201" width="9.140625" style="2"/>
    <col min="202" max="202" width="11.85546875" style="2" customWidth="1"/>
    <col min="203" max="203" width="66.85546875" style="2" customWidth="1"/>
    <col min="204" max="204" width="8.42578125" style="2" customWidth="1"/>
    <col min="205" max="205" width="24.5703125" style="2" customWidth="1"/>
    <col min="206" max="207" width="22.7109375" style="2" customWidth="1"/>
    <col min="208" max="208" width="21" style="2" customWidth="1"/>
    <col min="209" max="457" width="9.140625" style="2"/>
    <col min="458" max="458" width="11.85546875" style="2" customWidth="1"/>
    <col min="459" max="459" width="66.85546875" style="2" customWidth="1"/>
    <col min="460" max="460" width="8.42578125" style="2" customWidth="1"/>
    <col min="461" max="461" width="24.5703125" style="2" customWidth="1"/>
    <col min="462" max="463" width="22.7109375" style="2" customWidth="1"/>
    <col min="464" max="464" width="21" style="2" customWidth="1"/>
    <col min="465" max="713" width="9.140625" style="2"/>
    <col min="714" max="714" width="11.85546875" style="2" customWidth="1"/>
    <col min="715" max="715" width="66.85546875" style="2" customWidth="1"/>
    <col min="716" max="716" width="8.42578125" style="2" customWidth="1"/>
    <col min="717" max="717" width="24.5703125" style="2" customWidth="1"/>
    <col min="718" max="719" width="22.7109375" style="2" customWidth="1"/>
    <col min="720" max="720" width="21" style="2" customWidth="1"/>
    <col min="721" max="969" width="9.140625" style="2"/>
    <col min="970" max="970" width="11.85546875" style="2" customWidth="1"/>
    <col min="971" max="971" width="66.85546875" style="2" customWidth="1"/>
    <col min="972" max="972" width="8.42578125" style="2" customWidth="1"/>
    <col min="973" max="973" width="24.5703125" style="2" customWidth="1"/>
    <col min="974" max="975" width="22.7109375" style="2" customWidth="1"/>
    <col min="976" max="976" width="21" style="2" customWidth="1"/>
    <col min="977" max="1225" width="9.140625" style="2"/>
    <col min="1226" max="1226" width="11.85546875" style="2" customWidth="1"/>
    <col min="1227" max="1227" width="66.85546875" style="2" customWidth="1"/>
    <col min="1228" max="1228" width="8.42578125" style="2" customWidth="1"/>
    <col min="1229" max="1229" width="24.5703125" style="2" customWidth="1"/>
    <col min="1230" max="1231" width="22.7109375" style="2" customWidth="1"/>
    <col min="1232" max="1232" width="21" style="2" customWidth="1"/>
    <col min="1233" max="1481" width="9.140625" style="2"/>
    <col min="1482" max="1482" width="11.85546875" style="2" customWidth="1"/>
    <col min="1483" max="1483" width="66.85546875" style="2" customWidth="1"/>
    <col min="1484" max="1484" width="8.42578125" style="2" customWidth="1"/>
    <col min="1485" max="1485" width="24.5703125" style="2" customWidth="1"/>
    <col min="1486" max="1487" width="22.7109375" style="2" customWidth="1"/>
    <col min="1488" max="1488" width="21" style="2" customWidth="1"/>
    <col min="1489" max="1737" width="9.140625" style="2"/>
    <col min="1738" max="1738" width="11.85546875" style="2" customWidth="1"/>
    <col min="1739" max="1739" width="66.85546875" style="2" customWidth="1"/>
    <col min="1740" max="1740" width="8.42578125" style="2" customWidth="1"/>
    <col min="1741" max="1741" width="24.5703125" style="2" customWidth="1"/>
    <col min="1742" max="1743" width="22.7109375" style="2" customWidth="1"/>
    <col min="1744" max="1744" width="21" style="2" customWidth="1"/>
    <col min="1745" max="1993" width="9.140625" style="2"/>
    <col min="1994" max="1994" width="11.85546875" style="2" customWidth="1"/>
    <col min="1995" max="1995" width="66.85546875" style="2" customWidth="1"/>
    <col min="1996" max="1996" width="8.42578125" style="2" customWidth="1"/>
    <col min="1997" max="1997" width="24.5703125" style="2" customWidth="1"/>
    <col min="1998" max="1999" width="22.7109375" style="2" customWidth="1"/>
    <col min="2000" max="2000" width="21" style="2" customWidth="1"/>
    <col min="2001" max="2249" width="9.140625" style="2"/>
    <col min="2250" max="2250" width="11.85546875" style="2" customWidth="1"/>
    <col min="2251" max="2251" width="66.85546875" style="2" customWidth="1"/>
    <col min="2252" max="2252" width="8.42578125" style="2" customWidth="1"/>
    <col min="2253" max="2253" width="24.5703125" style="2" customWidth="1"/>
    <col min="2254" max="2255" width="22.7109375" style="2" customWidth="1"/>
    <col min="2256" max="2256" width="21" style="2" customWidth="1"/>
    <col min="2257" max="2505" width="9.140625" style="2"/>
    <col min="2506" max="2506" width="11.85546875" style="2" customWidth="1"/>
    <col min="2507" max="2507" width="66.85546875" style="2" customWidth="1"/>
    <col min="2508" max="2508" width="8.42578125" style="2" customWidth="1"/>
    <col min="2509" max="2509" width="24.5703125" style="2" customWidth="1"/>
    <col min="2510" max="2511" width="22.7109375" style="2" customWidth="1"/>
    <col min="2512" max="2512" width="21" style="2" customWidth="1"/>
    <col min="2513" max="2761" width="9.140625" style="2"/>
    <col min="2762" max="2762" width="11.85546875" style="2" customWidth="1"/>
    <col min="2763" max="2763" width="66.85546875" style="2" customWidth="1"/>
    <col min="2764" max="2764" width="8.42578125" style="2" customWidth="1"/>
    <col min="2765" max="2765" width="24.5703125" style="2" customWidth="1"/>
    <col min="2766" max="2767" width="22.7109375" style="2" customWidth="1"/>
    <col min="2768" max="2768" width="21" style="2" customWidth="1"/>
    <col min="2769" max="3017" width="9.140625" style="2"/>
    <col min="3018" max="3018" width="11.85546875" style="2" customWidth="1"/>
    <col min="3019" max="3019" width="66.85546875" style="2" customWidth="1"/>
    <col min="3020" max="3020" width="8.42578125" style="2" customWidth="1"/>
    <col min="3021" max="3021" width="24.5703125" style="2" customWidth="1"/>
    <col min="3022" max="3023" width="22.7109375" style="2" customWidth="1"/>
    <col min="3024" max="3024" width="21" style="2" customWidth="1"/>
    <col min="3025" max="3273" width="9.140625" style="2"/>
    <col min="3274" max="3274" width="11.85546875" style="2" customWidth="1"/>
    <col min="3275" max="3275" width="66.85546875" style="2" customWidth="1"/>
    <col min="3276" max="3276" width="8.42578125" style="2" customWidth="1"/>
    <col min="3277" max="3277" width="24.5703125" style="2" customWidth="1"/>
    <col min="3278" max="3279" width="22.7109375" style="2" customWidth="1"/>
    <col min="3280" max="3280" width="21" style="2" customWidth="1"/>
    <col min="3281" max="3529" width="9.140625" style="2"/>
    <col min="3530" max="3530" width="11.85546875" style="2" customWidth="1"/>
    <col min="3531" max="3531" width="66.85546875" style="2" customWidth="1"/>
    <col min="3532" max="3532" width="8.42578125" style="2" customWidth="1"/>
    <col min="3533" max="3533" width="24.5703125" style="2" customWidth="1"/>
    <col min="3534" max="3535" width="22.7109375" style="2" customWidth="1"/>
    <col min="3536" max="3536" width="21" style="2" customWidth="1"/>
    <col min="3537" max="3785" width="9.140625" style="2"/>
    <col min="3786" max="3786" width="11.85546875" style="2" customWidth="1"/>
    <col min="3787" max="3787" width="66.85546875" style="2" customWidth="1"/>
    <col min="3788" max="3788" width="8.42578125" style="2" customWidth="1"/>
    <col min="3789" max="3789" width="24.5703125" style="2" customWidth="1"/>
    <col min="3790" max="3791" width="22.7109375" style="2" customWidth="1"/>
    <col min="3792" max="3792" width="21" style="2" customWidth="1"/>
    <col min="3793" max="4041" width="9.140625" style="2"/>
    <col min="4042" max="4042" width="11.85546875" style="2" customWidth="1"/>
    <col min="4043" max="4043" width="66.85546875" style="2" customWidth="1"/>
    <col min="4044" max="4044" width="8.42578125" style="2" customWidth="1"/>
    <col min="4045" max="4045" width="24.5703125" style="2" customWidth="1"/>
    <col min="4046" max="4047" width="22.7109375" style="2" customWidth="1"/>
    <col min="4048" max="4048" width="21" style="2" customWidth="1"/>
    <col min="4049" max="4297" width="9.140625" style="2"/>
    <col min="4298" max="4298" width="11.85546875" style="2" customWidth="1"/>
    <col min="4299" max="4299" width="66.85546875" style="2" customWidth="1"/>
    <col min="4300" max="4300" width="8.42578125" style="2" customWidth="1"/>
    <col min="4301" max="4301" width="24.5703125" style="2" customWidth="1"/>
    <col min="4302" max="4303" width="22.7109375" style="2" customWidth="1"/>
    <col min="4304" max="4304" width="21" style="2" customWidth="1"/>
    <col min="4305" max="4553" width="9.140625" style="2"/>
    <col min="4554" max="4554" width="11.85546875" style="2" customWidth="1"/>
    <col min="4555" max="4555" width="66.85546875" style="2" customWidth="1"/>
    <col min="4556" max="4556" width="8.42578125" style="2" customWidth="1"/>
    <col min="4557" max="4557" width="24.5703125" style="2" customWidth="1"/>
    <col min="4558" max="4559" width="22.7109375" style="2" customWidth="1"/>
    <col min="4560" max="4560" width="21" style="2" customWidth="1"/>
    <col min="4561" max="4809" width="9.140625" style="2"/>
    <col min="4810" max="4810" width="11.85546875" style="2" customWidth="1"/>
    <col min="4811" max="4811" width="66.85546875" style="2" customWidth="1"/>
    <col min="4812" max="4812" width="8.42578125" style="2" customWidth="1"/>
    <col min="4813" max="4813" width="24.5703125" style="2" customWidth="1"/>
    <col min="4814" max="4815" width="22.7109375" style="2" customWidth="1"/>
    <col min="4816" max="4816" width="21" style="2" customWidth="1"/>
    <col min="4817" max="5065" width="9.140625" style="2"/>
    <col min="5066" max="5066" width="11.85546875" style="2" customWidth="1"/>
    <col min="5067" max="5067" width="66.85546875" style="2" customWidth="1"/>
    <col min="5068" max="5068" width="8.42578125" style="2" customWidth="1"/>
    <col min="5069" max="5069" width="24.5703125" style="2" customWidth="1"/>
    <col min="5070" max="5071" width="22.7109375" style="2" customWidth="1"/>
    <col min="5072" max="5072" width="21" style="2" customWidth="1"/>
    <col min="5073" max="5321" width="9.140625" style="2"/>
    <col min="5322" max="5322" width="11.85546875" style="2" customWidth="1"/>
    <col min="5323" max="5323" width="66.85546875" style="2" customWidth="1"/>
    <col min="5324" max="5324" width="8.42578125" style="2" customWidth="1"/>
    <col min="5325" max="5325" width="24.5703125" style="2" customWidth="1"/>
    <col min="5326" max="5327" width="22.7109375" style="2" customWidth="1"/>
    <col min="5328" max="5328" width="21" style="2" customWidth="1"/>
    <col min="5329" max="5577" width="9.140625" style="2"/>
    <col min="5578" max="5578" width="11.85546875" style="2" customWidth="1"/>
    <col min="5579" max="5579" width="66.85546875" style="2" customWidth="1"/>
    <col min="5580" max="5580" width="8.42578125" style="2" customWidth="1"/>
    <col min="5581" max="5581" width="24.5703125" style="2" customWidth="1"/>
    <col min="5582" max="5583" width="22.7109375" style="2" customWidth="1"/>
    <col min="5584" max="5584" width="21" style="2" customWidth="1"/>
    <col min="5585" max="5833" width="9.140625" style="2"/>
    <col min="5834" max="5834" width="11.85546875" style="2" customWidth="1"/>
    <col min="5835" max="5835" width="66.85546875" style="2" customWidth="1"/>
    <col min="5836" max="5836" width="8.42578125" style="2" customWidth="1"/>
    <col min="5837" max="5837" width="24.5703125" style="2" customWidth="1"/>
    <col min="5838" max="5839" width="22.7109375" style="2" customWidth="1"/>
    <col min="5840" max="5840" width="21" style="2" customWidth="1"/>
    <col min="5841" max="6089" width="9.140625" style="2"/>
    <col min="6090" max="6090" width="11.85546875" style="2" customWidth="1"/>
    <col min="6091" max="6091" width="66.85546875" style="2" customWidth="1"/>
    <col min="6092" max="6092" width="8.42578125" style="2" customWidth="1"/>
    <col min="6093" max="6093" width="24.5703125" style="2" customWidth="1"/>
    <col min="6094" max="6095" width="22.7109375" style="2" customWidth="1"/>
    <col min="6096" max="6096" width="21" style="2" customWidth="1"/>
    <col min="6097" max="6345" width="9.140625" style="2"/>
    <col min="6346" max="6346" width="11.85546875" style="2" customWidth="1"/>
    <col min="6347" max="6347" width="66.85546875" style="2" customWidth="1"/>
    <col min="6348" max="6348" width="8.42578125" style="2" customWidth="1"/>
    <col min="6349" max="6349" width="24.5703125" style="2" customWidth="1"/>
    <col min="6350" max="6351" width="22.7109375" style="2" customWidth="1"/>
    <col min="6352" max="6352" width="21" style="2" customWidth="1"/>
    <col min="6353" max="6601" width="9.140625" style="2"/>
    <col min="6602" max="6602" width="11.85546875" style="2" customWidth="1"/>
    <col min="6603" max="6603" width="66.85546875" style="2" customWidth="1"/>
    <col min="6604" max="6604" width="8.42578125" style="2" customWidth="1"/>
    <col min="6605" max="6605" width="24.5703125" style="2" customWidth="1"/>
    <col min="6606" max="6607" width="22.7109375" style="2" customWidth="1"/>
    <col min="6608" max="6608" width="21" style="2" customWidth="1"/>
    <col min="6609" max="6857" width="9.140625" style="2"/>
    <col min="6858" max="6858" width="11.85546875" style="2" customWidth="1"/>
    <col min="6859" max="6859" width="66.85546875" style="2" customWidth="1"/>
    <col min="6860" max="6860" width="8.42578125" style="2" customWidth="1"/>
    <col min="6861" max="6861" width="24.5703125" style="2" customWidth="1"/>
    <col min="6862" max="6863" width="22.7109375" style="2" customWidth="1"/>
    <col min="6864" max="6864" width="21" style="2" customWidth="1"/>
    <col min="6865" max="7113" width="9.140625" style="2"/>
    <col min="7114" max="7114" width="11.85546875" style="2" customWidth="1"/>
    <col min="7115" max="7115" width="66.85546875" style="2" customWidth="1"/>
    <col min="7116" max="7116" width="8.42578125" style="2" customWidth="1"/>
    <col min="7117" max="7117" width="24.5703125" style="2" customWidth="1"/>
    <col min="7118" max="7119" width="22.7109375" style="2" customWidth="1"/>
    <col min="7120" max="7120" width="21" style="2" customWidth="1"/>
    <col min="7121" max="7369" width="9.140625" style="2"/>
    <col min="7370" max="7370" width="11.85546875" style="2" customWidth="1"/>
    <col min="7371" max="7371" width="66.85546875" style="2" customWidth="1"/>
    <col min="7372" max="7372" width="8.42578125" style="2" customWidth="1"/>
    <col min="7373" max="7373" width="24.5703125" style="2" customWidth="1"/>
    <col min="7374" max="7375" width="22.7109375" style="2" customWidth="1"/>
    <col min="7376" max="7376" width="21" style="2" customWidth="1"/>
    <col min="7377" max="7625" width="9.140625" style="2"/>
    <col min="7626" max="7626" width="11.85546875" style="2" customWidth="1"/>
    <col min="7627" max="7627" width="66.85546875" style="2" customWidth="1"/>
    <col min="7628" max="7628" width="8.42578125" style="2" customWidth="1"/>
    <col min="7629" max="7629" width="24.5703125" style="2" customWidth="1"/>
    <col min="7630" max="7631" width="22.7109375" style="2" customWidth="1"/>
    <col min="7632" max="7632" width="21" style="2" customWidth="1"/>
    <col min="7633" max="7881" width="9.140625" style="2"/>
    <col min="7882" max="7882" width="11.85546875" style="2" customWidth="1"/>
    <col min="7883" max="7883" width="66.85546875" style="2" customWidth="1"/>
    <col min="7884" max="7884" width="8.42578125" style="2" customWidth="1"/>
    <col min="7885" max="7885" width="24.5703125" style="2" customWidth="1"/>
    <col min="7886" max="7887" width="22.7109375" style="2" customWidth="1"/>
    <col min="7888" max="7888" width="21" style="2" customWidth="1"/>
    <col min="7889" max="8137" width="9.140625" style="2"/>
    <col min="8138" max="8138" width="11.85546875" style="2" customWidth="1"/>
    <col min="8139" max="8139" width="66.85546875" style="2" customWidth="1"/>
    <col min="8140" max="8140" width="8.42578125" style="2" customWidth="1"/>
    <col min="8141" max="8141" width="24.5703125" style="2" customWidth="1"/>
    <col min="8142" max="8143" width="22.7109375" style="2" customWidth="1"/>
    <col min="8144" max="8144" width="21" style="2" customWidth="1"/>
    <col min="8145" max="8393" width="9.140625" style="2"/>
    <col min="8394" max="8394" width="11.85546875" style="2" customWidth="1"/>
    <col min="8395" max="8395" width="66.85546875" style="2" customWidth="1"/>
    <col min="8396" max="8396" width="8.42578125" style="2" customWidth="1"/>
    <col min="8397" max="8397" width="24.5703125" style="2" customWidth="1"/>
    <col min="8398" max="8399" width="22.7109375" style="2" customWidth="1"/>
    <col min="8400" max="8400" width="21" style="2" customWidth="1"/>
    <col min="8401" max="8649" width="9.140625" style="2"/>
    <col min="8650" max="8650" width="11.85546875" style="2" customWidth="1"/>
    <col min="8651" max="8651" width="66.85546875" style="2" customWidth="1"/>
    <col min="8652" max="8652" width="8.42578125" style="2" customWidth="1"/>
    <col min="8653" max="8653" width="24.5703125" style="2" customWidth="1"/>
    <col min="8654" max="8655" width="22.7109375" style="2" customWidth="1"/>
    <col min="8656" max="8656" width="21" style="2" customWidth="1"/>
    <col min="8657" max="8905" width="9.140625" style="2"/>
    <col min="8906" max="8906" width="11.85546875" style="2" customWidth="1"/>
    <col min="8907" max="8907" width="66.85546875" style="2" customWidth="1"/>
    <col min="8908" max="8908" width="8.42578125" style="2" customWidth="1"/>
    <col min="8909" max="8909" width="24.5703125" style="2" customWidth="1"/>
    <col min="8910" max="8911" width="22.7109375" style="2" customWidth="1"/>
    <col min="8912" max="8912" width="21" style="2" customWidth="1"/>
    <col min="8913" max="9161" width="9.140625" style="2"/>
    <col min="9162" max="9162" width="11.85546875" style="2" customWidth="1"/>
    <col min="9163" max="9163" width="66.85546875" style="2" customWidth="1"/>
    <col min="9164" max="9164" width="8.42578125" style="2" customWidth="1"/>
    <col min="9165" max="9165" width="24.5703125" style="2" customWidth="1"/>
    <col min="9166" max="9167" width="22.7109375" style="2" customWidth="1"/>
    <col min="9168" max="9168" width="21" style="2" customWidth="1"/>
    <col min="9169" max="9417" width="9.140625" style="2"/>
    <col min="9418" max="9418" width="11.85546875" style="2" customWidth="1"/>
    <col min="9419" max="9419" width="66.85546875" style="2" customWidth="1"/>
    <col min="9420" max="9420" width="8.42578125" style="2" customWidth="1"/>
    <col min="9421" max="9421" width="24.5703125" style="2" customWidth="1"/>
    <col min="9422" max="9423" width="22.7109375" style="2" customWidth="1"/>
    <col min="9424" max="9424" width="21" style="2" customWidth="1"/>
    <col min="9425" max="9673" width="9.140625" style="2"/>
    <col min="9674" max="9674" width="11.85546875" style="2" customWidth="1"/>
    <col min="9675" max="9675" width="66.85546875" style="2" customWidth="1"/>
    <col min="9676" max="9676" width="8.42578125" style="2" customWidth="1"/>
    <col min="9677" max="9677" width="24.5703125" style="2" customWidth="1"/>
    <col min="9678" max="9679" width="22.7109375" style="2" customWidth="1"/>
    <col min="9680" max="9680" width="21" style="2" customWidth="1"/>
    <col min="9681" max="9929" width="9.140625" style="2"/>
    <col min="9930" max="9930" width="11.85546875" style="2" customWidth="1"/>
    <col min="9931" max="9931" width="66.85546875" style="2" customWidth="1"/>
    <col min="9932" max="9932" width="8.42578125" style="2" customWidth="1"/>
    <col min="9933" max="9933" width="24.5703125" style="2" customWidth="1"/>
    <col min="9934" max="9935" width="22.7109375" style="2" customWidth="1"/>
    <col min="9936" max="9936" width="21" style="2" customWidth="1"/>
    <col min="9937" max="10185" width="9.140625" style="2"/>
    <col min="10186" max="10186" width="11.85546875" style="2" customWidth="1"/>
    <col min="10187" max="10187" width="66.85546875" style="2" customWidth="1"/>
    <col min="10188" max="10188" width="8.42578125" style="2" customWidth="1"/>
    <col min="10189" max="10189" width="24.5703125" style="2" customWidth="1"/>
    <col min="10190" max="10191" width="22.7109375" style="2" customWidth="1"/>
    <col min="10192" max="10192" width="21" style="2" customWidth="1"/>
    <col min="10193" max="10441" width="9.140625" style="2"/>
    <col min="10442" max="10442" width="11.85546875" style="2" customWidth="1"/>
    <col min="10443" max="10443" width="66.85546875" style="2" customWidth="1"/>
    <col min="10444" max="10444" width="8.42578125" style="2" customWidth="1"/>
    <col min="10445" max="10445" width="24.5703125" style="2" customWidth="1"/>
    <col min="10446" max="10447" width="22.7109375" style="2" customWidth="1"/>
    <col min="10448" max="10448" width="21" style="2" customWidth="1"/>
    <col min="10449" max="10697" width="9.140625" style="2"/>
    <col min="10698" max="10698" width="11.85546875" style="2" customWidth="1"/>
    <col min="10699" max="10699" width="66.85546875" style="2" customWidth="1"/>
    <col min="10700" max="10700" width="8.42578125" style="2" customWidth="1"/>
    <col min="10701" max="10701" width="24.5703125" style="2" customWidth="1"/>
    <col min="10702" max="10703" width="22.7109375" style="2" customWidth="1"/>
    <col min="10704" max="10704" width="21" style="2" customWidth="1"/>
    <col min="10705" max="10953" width="9.140625" style="2"/>
    <col min="10954" max="10954" width="11.85546875" style="2" customWidth="1"/>
    <col min="10955" max="10955" width="66.85546875" style="2" customWidth="1"/>
    <col min="10956" max="10956" width="8.42578125" style="2" customWidth="1"/>
    <col min="10957" max="10957" width="24.5703125" style="2" customWidth="1"/>
    <col min="10958" max="10959" width="22.7109375" style="2" customWidth="1"/>
    <col min="10960" max="10960" width="21" style="2" customWidth="1"/>
    <col min="10961" max="11209" width="9.140625" style="2"/>
    <col min="11210" max="11210" width="11.85546875" style="2" customWidth="1"/>
    <col min="11211" max="11211" width="66.85546875" style="2" customWidth="1"/>
    <col min="11212" max="11212" width="8.42578125" style="2" customWidth="1"/>
    <col min="11213" max="11213" width="24.5703125" style="2" customWidth="1"/>
    <col min="11214" max="11215" width="22.7109375" style="2" customWidth="1"/>
    <col min="11216" max="11216" width="21" style="2" customWidth="1"/>
    <col min="11217" max="11465" width="9.140625" style="2"/>
    <col min="11466" max="11466" width="11.85546875" style="2" customWidth="1"/>
    <col min="11467" max="11467" width="66.85546875" style="2" customWidth="1"/>
    <col min="11468" max="11468" width="8.42578125" style="2" customWidth="1"/>
    <col min="11469" max="11469" width="24.5703125" style="2" customWidth="1"/>
    <col min="11470" max="11471" width="22.7109375" style="2" customWidth="1"/>
    <col min="11472" max="11472" width="21" style="2" customWidth="1"/>
    <col min="11473" max="11721" width="9.140625" style="2"/>
    <col min="11722" max="11722" width="11.85546875" style="2" customWidth="1"/>
    <col min="11723" max="11723" width="66.85546875" style="2" customWidth="1"/>
    <col min="11724" max="11724" width="8.42578125" style="2" customWidth="1"/>
    <col min="11725" max="11725" width="24.5703125" style="2" customWidth="1"/>
    <col min="11726" max="11727" width="22.7109375" style="2" customWidth="1"/>
    <col min="11728" max="11728" width="21" style="2" customWidth="1"/>
    <col min="11729" max="11977" width="9.140625" style="2"/>
    <col min="11978" max="11978" width="11.85546875" style="2" customWidth="1"/>
    <col min="11979" max="11979" width="66.85546875" style="2" customWidth="1"/>
    <col min="11980" max="11980" width="8.42578125" style="2" customWidth="1"/>
    <col min="11981" max="11981" width="24.5703125" style="2" customWidth="1"/>
    <col min="11982" max="11983" width="22.7109375" style="2" customWidth="1"/>
    <col min="11984" max="11984" width="21" style="2" customWidth="1"/>
    <col min="11985" max="12233" width="9.140625" style="2"/>
    <col min="12234" max="12234" width="11.85546875" style="2" customWidth="1"/>
    <col min="12235" max="12235" width="66.85546875" style="2" customWidth="1"/>
    <col min="12236" max="12236" width="8.42578125" style="2" customWidth="1"/>
    <col min="12237" max="12237" width="24.5703125" style="2" customWidth="1"/>
    <col min="12238" max="12239" width="22.7109375" style="2" customWidth="1"/>
    <col min="12240" max="12240" width="21" style="2" customWidth="1"/>
    <col min="12241" max="12489" width="9.140625" style="2"/>
    <col min="12490" max="12490" width="11.85546875" style="2" customWidth="1"/>
    <col min="12491" max="12491" width="66.85546875" style="2" customWidth="1"/>
    <col min="12492" max="12492" width="8.42578125" style="2" customWidth="1"/>
    <col min="12493" max="12493" width="24.5703125" style="2" customWidth="1"/>
    <col min="12494" max="12495" width="22.7109375" style="2" customWidth="1"/>
    <col min="12496" max="12496" width="21" style="2" customWidth="1"/>
    <col min="12497" max="12745" width="9.140625" style="2"/>
    <col min="12746" max="12746" width="11.85546875" style="2" customWidth="1"/>
    <col min="12747" max="12747" width="66.85546875" style="2" customWidth="1"/>
    <col min="12748" max="12748" width="8.42578125" style="2" customWidth="1"/>
    <col min="12749" max="12749" width="24.5703125" style="2" customWidth="1"/>
    <col min="12750" max="12751" width="22.7109375" style="2" customWidth="1"/>
    <col min="12752" max="12752" width="21" style="2" customWidth="1"/>
    <col min="12753" max="13001" width="9.140625" style="2"/>
    <col min="13002" max="13002" width="11.85546875" style="2" customWidth="1"/>
    <col min="13003" max="13003" width="66.85546875" style="2" customWidth="1"/>
    <col min="13004" max="13004" width="8.42578125" style="2" customWidth="1"/>
    <col min="13005" max="13005" width="24.5703125" style="2" customWidth="1"/>
    <col min="13006" max="13007" width="22.7109375" style="2" customWidth="1"/>
    <col min="13008" max="13008" width="21" style="2" customWidth="1"/>
    <col min="13009" max="13257" width="9.140625" style="2"/>
    <col min="13258" max="13258" width="11.85546875" style="2" customWidth="1"/>
    <col min="13259" max="13259" width="66.85546875" style="2" customWidth="1"/>
    <col min="13260" max="13260" width="8.42578125" style="2" customWidth="1"/>
    <col min="13261" max="13261" width="24.5703125" style="2" customWidth="1"/>
    <col min="13262" max="13263" width="22.7109375" style="2" customWidth="1"/>
    <col min="13264" max="13264" width="21" style="2" customWidth="1"/>
    <col min="13265" max="13513" width="9.140625" style="2"/>
    <col min="13514" max="13514" width="11.85546875" style="2" customWidth="1"/>
    <col min="13515" max="13515" width="66.85546875" style="2" customWidth="1"/>
    <col min="13516" max="13516" width="8.42578125" style="2" customWidth="1"/>
    <col min="13517" max="13517" width="24.5703125" style="2" customWidth="1"/>
    <col min="13518" max="13519" width="22.7109375" style="2" customWidth="1"/>
    <col min="13520" max="13520" width="21" style="2" customWidth="1"/>
    <col min="13521" max="13769" width="9.140625" style="2"/>
    <col min="13770" max="13770" width="11.85546875" style="2" customWidth="1"/>
    <col min="13771" max="13771" width="66.85546875" style="2" customWidth="1"/>
    <col min="13772" max="13772" width="8.42578125" style="2" customWidth="1"/>
    <col min="13773" max="13773" width="24.5703125" style="2" customWidth="1"/>
    <col min="13774" max="13775" width="22.7109375" style="2" customWidth="1"/>
    <col min="13776" max="13776" width="21" style="2" customWidth="1"/>
    <col min="13777" max="14025" width="9.140625" style="2"/>
    <col min="14026" max="14026" width="11.85546875" style="2" customWidth="1"/>
    <col min="14027" max="14027" width="66.85546875" style="2" customWidth="1"/>
    <col min="14028" max="14028" width="8.42578125" style="2" customWidth="1"/>
    <col min="14029" max="14029" width="24.5703125" style="2" customWidth="1"/>
    <col min="14030" max="14031" width="22.7109375" style="2" customWidth="1"/>
    <col min="14032" max="14032" width="21" style="2" customWidth="1"/>
    <col min="14033" max="14281" width="9.140625" style="2"/>
    <col min="14282" max="14282" width="11.85546875" style="2" customWidth="1"/>
    <col min="14283" max="14283" width="66.85546875" style="2" customWidth="1"/>
    <col min="14284" max="14284" width="8.42578125" style="2" customWidth="1"/>
    <col min="14285" max="14285" width="24.5703125" style="2" customWidth="1"/>
    <col min="14286" max="14287" width="22.7109375" style="2" customWidth="1"/>
    <col min="14288" max="14288" width="21" style="2" customWidth="1"/>
    <col min="14289" max="14537" width="9.140625" style="2"/>
    <col min="14538" max="14538" width="11.85546875" style="2" customWidth="1"/>
    <col min="14539" max="14539" width="66.85546875" style="2" customWidth="1"/>
    <col min="14540" max="14540" width="8.42578125" style="2" customWidth="1"/>
    <col min="14541" max="14541" width="24.5703125" style="2" customWidth="1"/>
    <col min="14542" max="14543" width="22.7109375" style="2" customWidth="1"/>
    <col min="14544" max="14544" width="21" style="2" customWidth="1"/>
    <col min="14545" max="14793" width="9.140625" style="2"/>
    <col min="14794" max="14794" width="11.85546875" style="2" customWidth="1"/>
    <col min="14795" max="14795" width="66.85546875" style="2" customWidth="1"/>
    <col min="14796" max="14796" width="8.42578125" style="2" customWidth="1"/>
    <col min="14797" max="14797" width="24.5703125" style="2" customWidth="1"/>
    <col min="14798" max="14799" width="22.7109375" style="2" customWidth="1"/>
    <col min="14800" max="14800" width="21" style="2" customWidth="1"/>
    <col min="14801" max="15049" width="9.140625" style="2"/>
    <col min="15050" max="15050" width="11.85546875" style="2" customWidth="1"/>
    <col min="15051" max="15051" width="66.85546875" style="2" customWidth="1"/>
    <col min="15052" max="15052" width="8.42578125" style="2" customWidth="1"/>
    <col min="15053" max="15053" width="24.5703125" style="2" customWidth="1"/>
    <col min="15054" max="15055" width="22.7109375" style="2" customWidth="1"/>
    <col min="15056" max="15056" width="21" style="2" customWidth="1"/>
    <col min="15057" max="15305" width="9.140625" style="2"/>
    <col min="15306" max="15306" width="11.85546875" style="2" customWidth="1"/>
    <col min="15307" max="15307" width="66.85546875" style="2" customWidth="1"/>
    <col min="15308" max="15308" width="8.42578125" style="2" customWidth="1"/>
    <col min="15309" max="15309" width="24.5703125" style="2" customWidth="1"/>
    <col min="15310" max="15311" width="22.7109375" style="2" customWidth="1"/>
    <col min="15312" max="15312" width="21" style="2" customWidth="1"/>
    <col min="15313" max="15561" width="9.140625" style="2"/>
    <col min="15562" max="15562" width="11.85546875" style="2" customWidth="1"/>
    <col min="15563" max="15563" width="66.85546875" style="2" customWidth="1"/>
    <col min="15564" max="15564" width="8.42578125" style="2" customWidth="1"/>
    <col min="15565" max="15565" width="24.5703125" style="2" customWidth="1"/>
    <col min="15566" max="15567" width="22.7109375" style="2" customWidth="1"/>
    <col min="15568" max="15568" width="21" style="2" customWidth="1"/>
    <col min="15569" max="15817" width="9.140625" style="2"/>
    <col min="15818" max="15818" width="11.85546875" style="2" customWidth="1"/>
    <col min="15819" max="15819" width="66.85546875" style="2" customWidth="1"/>
    <col min="15820" max="15820" width="8.42578125" style="2" customWidth="1"/>
    <col min="15821" max="15821" width="24.5703125" style="2" customWidth="1"/>
    <col min="15822" max="15823" width="22.7109375" style="2" customWidth="1"/>
    <col min="15824" max="15824" width="21" style="2" customWidth="1"/>
    <col min="15825" max="16073" width="9.140625" style="2"/>
    <col min="16074" max="16074" width="11.85546875" style="2" customWidth="1"/>
    <col min="16075" max="16075" width="66.85546875" style="2" customWidth="1"/>
    <col min="16076" max="16076" width="8.42578125" style="2" customWidth="1"/>
    <col min="16077" max="16077" width="24.5703125" style="2" customWidth="1"/>
    <col min="16078" max="16079" width="22.7109375" style="2" customWidth="1"/>
    <col min="16080" max="16080" width="21" style="2" customWidth="1"/>
    <col min="16081" max="16384" width="9.140625" style="2"/>
  </cols>
  <sheetData>
    <row r="1" spans="1:4" x14ac:dyDescent="0.25">
      <c r="A1" s="15"/>
      <c r="B1" s="15"/>
      <c r="C1" s="20"/>
      <c r="D1" s="20"/>
    </row>
    <row r="2" spans="1:4" x14ac:dyDescent="0.25">
      <c r="A2" s="143" t="s">
        <v>38</v>
      </c>
      <c r="B2" s="143"/>
      <c r="C2" s="143"/>
      <c r="D2" s="143"/>
    </row>
    <row r="3" spans="1:4" x14ac:dyDescent="0.25">
      <c r="A3" s="1"/>
      <c r="B3" s="1"/>
    </row>
    <row r="4" spans="1:4" x14ac:dyDescent="0.25">
      <c r="A4" s="144" t="s">
        <v>0</v>
      </c>
      <c r="B4" s="144"/>
      <c r="C4" s="144"/>
      <c r="D4" s="144"/>
    </row>
    <row r="5" spans="1:4" x14ac:dyDescent="0.25">
      <c r="A5" s="144" t="s">
        <v>43</v>
      </c>
      <c r="B5" s="144"/>
      <c r="C5" s="144"/>
      <c r="D5" s="144"/>
    </row>
    <row r="7" spans="1:4" x14ac:dyDescent="0.25">
      <c r="A7" s="15"/>
      <c r="B7" s="15"/>
      <c r="C7" s="20"/>
      <c r="D7" s="27" t="s">
        <v>4</v>
      </c>
    </row>
    <row r="8" spans="1:4" ht="30" x14ac:dyDescent="0.25">
      <c r="A8" s="16" t="s">
        <v>1</v>
      </c>
      <c r="B8" s="37" t="s">
        <v>45</v>
      </c>
      <c r="C8" s="18" t="s">
        <v>44</v>
      </c>
      <c r="D8" s="18" t="s">
        <v>41</v>
      </c>
    </row>
    <row r="9" spans="1:4" x14ac:dyDescent="0.25">
      <c r="A9" s="3">
        <v>1</v>
      </c>
      <c r="B9" s="3"/>
      <c r="C9" s="3">
        <v>3</v>
      </c>
      <c r="D9" s="3">
        <v>4</v>
      </c>
    </row>
    <row r="10" spans="1:4" ht="30" x14ac:dyDescent="0.25">
      <c r="A10" s="19" t="s">
        <v>5</v>
      </c>
      <c r="B10" s="38">
        <v>1</v>
      </c>
      <c r="C10" s="24">
        <f>204003759+3</f>
        <v>204003762</v>
      </c>
      <c r="D10" s="23">
        <v>278564324</v>
      </c>
    </row>
    <row r="11" spans="1:4" ht="30" x14ac:dyDescent="0.25">
      <c r="A11" s="19" t="s">
        <v>6</v>
      </c>
      <c r="B11" s="38">
        <v>2</v>
      </c>
      <c r="C11" s="24">
        <v>287435170</v>
      </c>
      <c r="D11" s="24">
        <v>311856061</v>
      </c>
    </row>
    <row r="12" spans="1:4" ht="30" x14ac:dyDescent="0.25">
      <c r="A12" s="19" t="s">
        <v>7</v>
      </c>
      <c r="B12" s="38">
        <v>3</v>
      </c>
      <c r="C12" s="36"/>
      <c r="D12" s="5"/>
    </row>
    <row r="13" spans="1:4" s="9" customFormat="1" ht="32.25" customHeight="1" x14ac:dyDescent="0.25">
      <c r="A13" s="19" t="s">
        <v>8</v>
      </c>
      <c r="B13" s="38">
        <v>4</v>
      </c>
      <c r="C13" s="24">
        <v>1303791336</v>
      </c>
      <c r="D13" s="23">
        <v>584250242</v>
      </c>
    </row>
    <row r="14" spans="1:4" s="9" customFormat="1" ht="16.5" customHeight="1" x14ac:dyDescent="0.25">
      <c r="A14" s="19" t="s">
        <v>31</v>
      </c>
      <c r="B14" s="38">
        <v>5</v>
      </c>
      <c r="C14" s="24">
        <v>337886722</v>
      </c>
      <c r="D14" s="24">
        <v>68409973</v>
      </c>
    </row>
    <row r="15" spans="1:4" x14ac:dyDescent="0.25">
      <c r="A15" s="19" t="s">
        <v>10</v>
      </c>
      <c r="B15" s="38">
        <v>6</v>
      </c>
      <c r="C15" s="24">
        <v>403948620</v>
      </c>
      <c r="D15" s="32">
        <v>0</v>
      </c>
    </row>
    <row r="16" spans="1:4" x14ac:dyDescent="0.25">
      <c r="A16" s="25" t="s">
        <v>13</v>
      </c>
      <c r="B16" s="39">
        <v>7</v>
      </c>
      <c r="C16" s="24">
        <v>895207</v>
      </c>
      <c r="D16" s="24">
        <v>29292</v>
      </c>
    </row>
    <row r="17" spans="1:4" s="9" customFormat="1" x14ac:dyDescent="0.25">
      <c r="A17" s="25" t="s">
        <v>14</v>
      </c>
      <c r="B17" s="39">
        <v>8</v>
      </c>
      <c r="C17" s="24">
        <v>5772</v>
      </c>
      <c r="D17" s="24">
        <v>3339</v>
      </c>
    </row>
    <row r="18" spans="1:4" s="9" customFormat="1" x14ac:dyDescent="0.2">
      <c r="A18" s="26" t="s">
        <v>12</v>
      </c>
      <c r="B18" s="40">
        <v>9</v>
      </c>
      <c r="C18" s="34"/>
      <c r="D18" s="30"/>
    </row>
    <row r="19" spans="1:4" x14ac:dyDescent="0.25">
      <c r="A19" s="19" t="s">
        <v>15</v>
      </c>
      <c r="B19" s="38">
        <v>10</v>
      </c>
      <c r="C19" s="24">
        <v>272788039</v>
      </c>
      <c r="D19" s="24">
        <v>4064</v>
      </c>
    </row>
    <row r="20" spans="1:4" ht="30" x14ac:dyDescent="0.25">
      <c r="A20" s="19" t="s">
        <v>16</v>
      </c>
      <c r="B20" s="38">
        <v>11</v>
      </c>
      <c r="C20" s="35"/>
      <c r="D20" s="24"/>
    </row>
    <row r="21" spans="1:4" x14ac:dyDescent="0.25">
      <c r="A21" s="26" t="s">
        <v>9</v>
      </c>
      <c r="B21" s="40">
        <v>12</v>
      </c>
      <c r="C21" s="24">
        <v>228320</v>
      </c>
      <c r="D21" s="24">
        <v>62043</v>
      </c>
    </row>
    <row r="22" spans="1:4" x14ac:dyDescent="0.25">
      <c r="A22" s="26" t="s">
        <v>17</v>
      </c>
      <c r="B22" s="40">
        <v>13</v>
      </c>
      <c r="C22" s="24">
        <v>313328058.92000002</v>
      </c>
      <c r="D22" s="24">
        <v>234111296</v>
      </c>
    </row>
    <row r="23" spans="1:4" x14ac:dyDescent="0.25">
      <c r="A23" s="7" t="s">
        <v>11</v>
      </c>
      <c r="B23" s="41">
        <v>14</v>
      </c>
      <c r="C23" s="24">
        <v>18294</v>
      </c>
      <c r="D23" s="24">
        <v>495</v>
      </c>
    </row>
    <row r="24" spans="1:4" x14ac:dyDescent="0.25">
      <c r="A24" s="17" t="s">
        <v>36</v>
      </c>
      <c r="B24" s="42">
        <v>15</v>
      </c>
      <c r="C24" s="22">
        <f>ROUND(C10+C11+C12+C13+C14+C15+C16+C17+C18+C19+C20+C21+C22+C23,0)</f>
        <v>3124329301</v>
      </c>
      <c r="D24" s="22">
        <f>SUM(D10:D23)</f>
        <v>1477291129</v>
      </c>
    </row>
    <row r="25" spans="1:4" x14ac:dyDescent="0.25">
      <c r="A25" s="7" t="s">
        <v>18</v>
      </c>
      <c r="B25" s="41">
        <v>16</v>
      </c>
      <c r="C25" s="35"/>
      <c r="D25" s="23"/>
    </row>
    <row r="26" spans="1:4" x14ac:dyDescent="0.25">
      <c r="A26" s="26" t="s">
        <v>19</v>
      </c>
      <c r="B26" s="40">
        <v>17</v>
      </c>
      <c r="C26" s="24">
        <v>386004720</v>
      </c>
      <c r="D26" s="31">
        <v>0</v>
      </c>
    </row>
    <row r="27" spans="1:4" x14ac:dyDescent="0.25">
      <c r="A27" s="7" t="s">
        <v>24</v>
      </c>
      <c r="B27" s="41">
        <v>18</v>
      </c>
      <c r="C27" s="24">
        <v>5216105</v>
      </c>
      <c r="D27" s="23"/>
    </row>
    <row r="28" spans="1:4" x14ac:dyDescent="0.25">
      <c r="A28" s="28" t="s">
        <v>20</v>
      </c>
      <c r="B28" s="43">
        <v>19</v>
      </c>
      <c r="C28" s="24">
        <f>45125+3</f>
        <v>45128</v>
      </c>
      <c r="D28" s="23">
        <v>35268</v>
      </c>
    </row>
    <row r="29" spans="1:4" x14ac:dyDescent="0.25">
      <c r="A29" s="28" t="s">
        <v>39</v>
      </c>
      <c r="B29" s="43">
        <v>20</v>
      </c>
      <c r="C29" s="24">
        <f>125394+105</f>
        <v>125499</v>
      </c>
      <c r="D29" s="23">
        <v>114431</v>
      </c>
    </row>
    <row r="30" spans="1:4" x14ac:dyDescent="0.25">
      <c r="A30" s="28" t="s">
        <v>21</v>
      </c>
      <c r="B30" s="43">
        <v>21</v>
      </c>
      <c r="C30" s="24">
        <v>50149</v>
      </c>
      <c r="D30" s="23">
        <v>19666</v>
      </c>
    </row>
    <row r="31" spans="1:4" x14ac:dyDescent="0.25">
      <c r="A31" s="7" t="s">
        <v>25</v>
      </c>
      <c r="B31" s="41">
        <v>22</v>
      </c>
      <c r="C31" s="35"/>
      <c r="D31" s="23"/>
    </row>
    <row r="32" spans="1:4" s="9" customFormat="1" x14ac:dyDescent="0.25">
      <c r="A32" s="28" t="s">
        <v>22</v>
      </c>
      <c r="B32" s="43">
        <v>23</v>
      </c>
      <c r="C32" s="24">
        <v>15565</v>
      </c>
      <c r="D32" s="24">
        <v>9985</v>
      </c>
    </row>
    <row r="33" spans="1:4" x14ac:dyDescent="0.25">
      <c r="A33" s="28" t="s">
        <v>23</v>
      </c>
      <c r="B33" s="43">
        <v>24</v>
      </c>
      <c r="C33" s="35"/>
      <c r="D33" s="24"/>
    </row>
    <row r="34" spans="1:4" x14ac:dyDescent="0.25">
      <c r="A34" s="17" t="s">
        <v>35</v>
      </c>
      <c r="B34" s="42">
        <v>25</v>
      </c>
      <c r="C34" s="30">
        <f>C26+C27+C28+C29+C30+C31+C32</f>
        <v>391457166</v>
      </c>
      <c r="D34" s="30">
        <v>179350</v>
      </c>
    </row>
    <row r="35" spans="1:4" x14ac:dyDescent="0.25">
      <c r="A35" s="26" t="s">
        <v>26</v>
      </c>
      <c r="B35" s="40">
        <v>26</v>
      </c>
      <c r="C35" s="24">
        <v>4126733142</v>
      </c>
      <c r="D35" s="23">
        <v>2553115990</v>
      </c>
    </row>
    <row r="36" spans="1:4" s="9" customFormat="1" x14ac:dyDescent="0.25">
      <c r="A36" s="26" t="s">
        <v>27</v>
      </c>
      <c r="B36" s="40">
        <v>27</v>
      </c>
      <c r="C36" s="24">
        <v>158</v>
      </c>
      <c r="D36" s="23">
        <v>158</v>
      </c>
    </row>
    <row r="37" spans="1:4" x14ac:dyDescent="0.25">
      <c r="A37" s="7" t="s">
        <v>28</v>
      </c>
      <c r="B37" s="41">
        <v>28</v>
      </c>
      <c r="C37" s="35"/>
      <c r="D37" s="23"/>
    </row>
    <row r="38" spans="1:4" x14ac:dyDescent="0.25">
      <c r="A38" s="7" t="s">
        <v>29</v>
      </c>
      <c r="B38" s="41">
        <v>29</v>
      </c>
      <c r="C38" s="35"/>
      <c r="D38" s="23"/>
    </row>
    <row r="39" spans="1:4" x14ac:dyDescent="0.25">
      <c r="A39" s="7" t="s">
        <v>30</v>
      </c>
      <c r="B39" s="41">
        <v>30</v>
      </c>
      <c r="C39" s="35"/>
      <c r="D39" s="23"/>
    </row>
    <row r="40" spans="1:4" x14ac:dyDescent="0.25">
      <c r="A40" s="29" t="s">
        <v>46</v>
      </c>
      <c r="B40" s="44">
        <v>31</v>
      </c>
      <c r="C40" s="33">
        <f>-1393861060-105</f>
        <v>-1393861165</v>
      </c>
      <c r="D40" s="33">
        <v>-1076004369</v>
      </c>
    </row>
    <row r="41" spans="1:4" x14ac:dyDescent="0.25">
      <c r="A41" s="17" t="s">
        <v>40</v>
      </c>
      <c r="B41" s="42">
        <v>32</v>
      </c>
      <c r="C41" s="4">
        <f>C35+C36+C37+C38+C39+C40</f>
        <v>2732872135</v>
      </c>
      <c r="D41" s="4">
        <f>D35+D36+D37+D38+D39+D40</f>
        <v>1477111779</v>
      </c>
    </row>
    <row r="42" spans="1:4" x14ac:dyDescent="0.25">
      <c r="A42" s="17" t="s">
        <v>37</v>
      </c>
      <c r="B42" s="42">
        <v>33</v>
      </c>
      <c r="C42" s="22">
        <f>C34+C41</f>
        <v>3124329301</v>
      </c>
      <c r="D42" s="22">
        <f>D34+D41</f>
        <v>1477291129</v>
      </c>
    </row>
    <row r="43" spans="1:4" x14ac:dyDescent="0.25">
      <c r="A43" s="17" t="s">
        <v>42</v>
      </c>
      <c r="B43" s="42">
        <v>34</v>
      </c>
      <c r="C43" s="30">
        <f>(C42-91588-C34)/426797218*1000</f>
        <v>6402.9952205546015</v>
      </c>
      <c r="D43" s="30">
        <f>(D42-12257-D34)/255311599*1000</f>
        <v>5785.4775411124192</v>
      </c>
    </row>
    <row r="44" spans="1:4" x14ac:dyDescent="0.25">
      <c r="C44" s="6"/>
      <c r="D44" s="6"/>
    </row>
    <row r="45" spans="1:4" x14ac:dyDescent="0.25">
      <c r="A45" s="21" t="s">
        <v>32</v>
      </c>
      <c r="B45" s="21"/>
      <c r="C45" s="9" t="s">
        <v>33</v>
      </c>
      <c r="D45" s="45"/>
    </row>
    <row r="46" spans="1:4" x14ac:dyDescent="0.25">
      <c r="A46" s="8"/>
      <c r="B46" s="8"/>
      <c r="C46" s="10"/>
      <c r="D46" s="46"/>
    </row>
    <row r="47" spans="1:4" x14ac:dyDescent="0.25">
      <c r="A47" s="8"/>
      <c r="B47" s="8"/>
      <c r="C47" s="8"/>
      <c r="D47" s="8"/>
    </row>
    <row r="48" spans="1:4" x14ac:dyDescent="0.25">
      <c r="A48" s="21" t="s">
        <v>2</v>
      </c>
      <c r="B48" s="21"/>
      <c r="C48" s="9" t="s">
        <v>34</v>
      </c>
      <c r="D48" s="9"/>
    </row>
    <row r="49" spans="1:4" x14ac:dyDescent="0.25">
      <c r="A49" s="11"/>
      <c r="B49" s="11"/>
      <c r="C49" s="10"/>
      <c r="D49" s="10"/>
    </row>
    <row r="50" spans="1:4" x14ac:dyDescent="0.25">
      <c r="A50" s="12"/>
      <c r="B50" s="12"/>
      <c r="C50" s="8"/>
      <c r="D50" s="8"/>
    </row>
    <row r="51" spans="1:4" x14ac:dyDescent="0.25">
      <c r="A51" s="13" t="s">
        <v>3</v>
      </c>
      <c r="B51" s="13"/>
      <c r="C51" s="10"/>
      <c r="D51" s="10"/>
    </row>
    <row r="52" spans="1:4" x14ac:dyDescent="0.25">
      <c r="C52" s="10"/>
      <c r="D52" s="10"/>
    </row>
    <row r="53" spans="1:4" x14ac:dyDescent="0.25">
      <c r="A53" s="12"/>
      <c r="B53" s="12"/>
      <c r="C53" s="14"/>
      <c r="D53" s="14"/>
    </row>
    <row r="54" spans="1:4" x14ac:dyDescent="0.25">
      <c r="A54" s="12"/>
      <c r="B54" s="12"/>
      <c r="C54" s="10"/>
      <c r="D54" s="10"/>
    </row>
  </sheetData>
  <mergeCells count="3">
    <mergeCell ref="A2:D2"/>
    <mergeCell ref="A4:D4"/>
    <mergeCell ref="A5:D5"/>
  </mergeCells>
  <pageMargins left="0.98425196850393704" right="0.19685039370078741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F61BD-BA23-4707-8AA4-14A306DB4E72}">
  <dimension ref="A1:H53"/>
  <sheetViews>
    <sheetView tabSelected="1" workbookViewId="0">
      <selection activeCell="D44" sqref="D44"/>
    </sheetView>
  </sheetViews>
  <sheetFormatPr defaultRowHeight="15" x14ac:dyDescent="0.25"/>
  <cols>
    <col min="1" max="1" width="58.28515625" style="49" customWidth="1"/>
    <col min="2" max="2" width="11.42578125" style="49" customWidth="1"/>
    <col min="3" max="3" width="14.140625" style="49" customWidth="1"/>
    <col min="4" max="4" width="13.7109375" style="49" customWidth="1"/>
    <col min="5" max="5" width="17.7109375" style="49" customWidth="1"/>
    <col min="6" max="6" width="17.42578125" style="49" customWidth="1"/>
    <col min="7" max="7" width="19.140625" style="49" customWidth="1"/>
    <col min="8" max="16384" width="9.140625" style="49"/>
  </cols>
  <sheetData>
    <row r="1" spans="1:8" x14ac:dyDescent="0.25">
      <c r="A1" s="47"/>
      <c r="B1" s="48"/>
      <c r="C1" s="47"/>
      <c r="D1" s="47"/>
    </row>
    <row r="2" spans="1:8" x14ac:dyDescent="0.25">
      <c r="A2" s="145" t="s">
        <v>47</v>
      </c>
      <c r="B2" s="145"/>
      <c r="C2" s="145"/>
      <c r="D2" s="145"/>
    </row>
    <row r="3" spans="1:8" x14ac:dyDescent="0.25">
      <c r="A3" s="50"/>
      <c r="B3" s="51"/>
      <c r="C3" s="50"/>
      <c r="D3" s="52"/>
    </row>
    <row r="4" spans="1:8" x14ac:dyDescent="0.25">
      <c r="A4" s="145" t="s">
        <v>48</v>
      </c>
      <c r="B4" s="145"/>
      <c r="C4" s="145"/>
      <c r="D4" s="145"/>
    </row>
    <row r="5" spans="1:8" x14ac:dyDescent="0.25">
      <c r="A5" s="145" t="s">
        <v>49</v>
      </c>
      <c r="B5" s="145"/>
      <c r="C5" s="145"/>
      <c r="D5" s="145"/>
    </row>
    <row r="6" spans="1:8" x14ac:dyDescent="0.25">
      <c r="A6" s="47"/>
      <c r="B6" s="48"/>
      <c r="C6" s="47"/>
      <c r="D6" s="53"/>
    </row>
    <row r="7" spans="1:8" x14ac:dyDescent="0.25">
      <c r="A7" s="47"/>
      <c r="B7" s="48"/>
      <c r="C7" s="47"/>
      <c r="D7" s="53" t="s">
        <v>4</v>
      </c>
    </row>
    <row r="8" spans="1:8" s="54" customFormat="1" ht="51" x14ac:dyDescent="0.25">
      <c r="A8" s="37" t="s">
        <v>1</v>
      </c>
      <c r="B8" s="37" t="s">
        <v>45</v>
      </c>
      <c r="C8" s="37" t="s">
        <v>50</v>
      </c>
      <c r="D8" s="37" t="s">
        <v>51</v>
      </c>
      <c r="E8" s="49"/>
    </row>
    <row r="9" spans="1:8" x14ac:dyDescent="0.25">
      <c r="A9" s="55">
        <v>1</v>
      </c>
      <c r="B9" s="55">
        <v>2</v>
      </c>
      <c r="C9" s="55">
        <v>3</v>
      </c>
      <c r="D9" s="55">
        <v>4</v>
      </c>
    </row>
    <row r="10" spans="1:8" x14ac:dyDescent="0.25">
      <c r="A10" s="56" t="s">
        <v>52</v>
      </c>
      <c r="B10" s="55">
        <v>1</v>
      </c>
      <c r="C10" s="57"/>
      <c r="D10" s="57"/>
    </row>
    <row r="11" spans="1:8" x14ac:dyDescent="0.25">
      <c r="A11" s="56" t="s">
        <v>53</v>
      </c>
      <c r="B11" s="55">
        <v>2</v>
      </c>
      <c r="C11" s="57"/>
      <c r="D11" s="57"/>
    </row>
    <row r="12" spans="1:8" s="61" customFormat="1" ht="14.25" customHeight="1" x14ac:dyDescent="0.25">
      <c r="A12" s="58" t="s">
        <v>54</v>
      </c>
      <c r="B12" s="59">
        <v>3</v>
      </c>
      <c r="C12" s="60">
        <f>SUM(C10:C11)</f>
        <v>0</v>
      </c>
      <c r="D12" s="60">
        <f>SUM(D10:D11)</f>
        <v>0</v>
      </c>
    </row>
    <row r="13" spans="1:8" s="61" customFormat="1" x14ac:dyDescent="0.25">
      <c r="A13" s="56" t="s">
        <v>55</v>
      </c>
      <c r="B13" s="62">
        <v>4</v>
      </c>
      <c r="C13" s="63">
        <v>29461088</v>
      </c>
      <c r="D13" s="63">
        <v>3291060</v>
      </c>
      <c r="G13" s="64"/>
      <c r="H13" s="64"/>
    </row>
    <row r="14" spans="1:8" s="66" customFormat="1" x14ac:dyDescent="0.25">
      <c r="A14" s="56" t="s">
        <v>56</v>
      </c>
      <c r="B14" s="65">
        <v>5</v>
      </c>
      <c r="C14" s="63">
        <v>136564893</v>
      </c>
      <c r="D14" s="63">
        <v>97014686</v>
      </c>
      <c r="G14" s="67"/>
      <c r="H14" s="64"/>
    </row>
    <row r="15" spans="1:8" x14ac:dyDescent="0.25">
      <c r="A15" s="56" t="s">
        <v>57</v>
      </c>
      <c r="B15" s="65">
        <v>6</v>
      </c>
      <c r="C15" s="63">
        <v>11580923</v>
      </c>
      <c r="D15" s="63">
        <v>12598</v>
      </c>
      <c r="G15" s="68"/>
      <c r="H15" s="64"/>
    </row>
    <row r="16" spans="1:8" x14ac:dyDescent="0.25">
      <c r="A16" s="56" t="s">
        <v>58</v>
      </c>
      <c r="B16" s="55">
        <v>7</v>
      </c>
      <c r="C16" s="63"/>
      <c r="D16" s="63"/>
      <c r="G16" s="68"/>
    </row>
    <row r="17" spans="1:7" s="54" customFormat="1" ht="25.5" x14ac:dyDescent="0.25">
      <c r="A17" s="56" t="s">
        <v>59</v>
      </c>
      <c r="B17" s="55">
        <v>8</v>
      </c>
      <c r="C17" s="69">
        <v>-90392237</v>
      </c>
      <c r="D17" s="69">
        <v>761296</v>
      </c>
      <c r="E17" s="49"/>
      <c r="G17" s="70"/>
    </row>
    <row r="18" spans="1:7" s="54" customFormat="1" ht="38.25" x14ac:dyDescent="0.25">
      <c r="A18" s="56" t="s">
        <v>60</v>
      </c>
      <c r="B18" s="55">
        <v>9</v>
      </c>
      <c r="C18" s="63"/>
      <c r="D18" s="63"/>
      <c r="E18" s="49"/>
      <c r="G18" s="70"/>
    </row>
    <row r="19" spans="1:7" s="54" customFormat="1" x14ac:dyDescent="0.25">
      <c r="A19" s="56" t="s">
        <v>61</v>
      </c>
      <c r="B19" s="55">
        <v>10</v>
      </c>
      <c r="C19" s="71">
        <v>117279809</v>
      </c>
      <c r="D19" s="63">
        <v>4115094</v>
      </c>
      <c r="E19" s="49"/>
      <c r="G19" s="70"/>
    </row>
    <row r="20" spans="1:7" s="72" customFormat="1" ht="14.25" x14ac:dyDescent="0.2">
      <c r="A20" s="56" t="s">
        <v>62</v>
      </c>
      <c r="B20" s="55">
        <v>11</v>
      </c>
      <c r="C20" s="63">
        <f>4334+3</f>
        <v>4337</v>
      </c>
      <c r="D20" s="63">
        <v>1582</v>
      </c>
      <c r="E20" s="66"/>
      <c r="G20" s="73"/>
    </row>
    <row r="21" spans="1:7" s="72" customFormat="1" hidden="1" x14ac:dyDescent="0.2">
      <c r="A21" s="56" t="s">
        <v>63</v>
      </c>
      <c r="B21" s="62"/>
      <c r="C21" s="63"/>
      <c r="D21" s="63"/>
      <c r="E21" s="66"/>
      <c r="G21" s="73"/>
    </row>
    <row r="22" spans="1:7" s="54" customFormat="1" x14ac:dyDescent="0.25">
      <c r="A22" s="56" t="s">
        <v>64</v>
      </c>
      <c r="B22" s="55">
        <v>12</v>
      </c>
      <c r="C22" s="69">
        <v>-105431</v>
      </c>
      <c r="D22" s="63">
        <v>0</v>
      </c>
      <c r="E22" s="49"/>
      <c r="G22" s="70"/>
    </row>
    <row r="23" spans="1:7" s="54" customFormat="1" x14ac:dyDescent="0.25">
      <c r="A23" s="56" t="s">
        <v>65</v>
      </c>
      <c r="B23" s="55">
        <v>13</v>
      </c>
      <c r="C23" s="74"/>
      <c r="D23" s="74"/>
      <c r="E23" s="49"/>
      <c r="G23" s="70"/>
    </row>
    <row r="24" spans="1:7" s="54" customFormat="1" x14ac:dyDescent="0.25">
      <c r="A24" s="56" t="s">
        <v>66</v>
      </c>
      <c r="B24" s="55">
        <v>14</v>
      </c>
      <c r="C24" s="74"/>
      <c r="D24" s="74"/>
      <c r="E24" s="49"/>
      <c r="G24" s="70"/>
    </row>
    <row r="25" spans="1:7" s="54" customFormat="1" x14ac:dyDescent="0.25">
      <c r="A25" s="56" t="s">
        <v>67</v>
      </c>
      <c r="B25" s="65">
        <v>15</v>
      </c>
      <c r="C25" s="69">
        <v>-1299433</v>
      </c>
      <c r="D25" s="69">
        <v>-384003</v>
      </c>
      <c r="E25" s="49"/>
      <c r="F25" s="70"/>
      <c r="G25" s="70"/>
    </row>
    <row r="26" spans="1:7" s="54" customFormat="1" x14ac:dyDescent="0.25">
      <c r="A26" s="56" t="s">
        <v>68</v>
      </c>
      <c r="B26" s="65">
        <v>16</v>
      </c>
      <c r="C26" s="69">
        <v>-20582829</v>
      </c>
      <c r="D26" s="69">
        <v>0</v>
      </c>
      <c r="E26" s="49"/>
      <c r="F26" s="70"/>
      <c r="G26" s="70"/>
    </row>
    <row r="27" spans="1:7" s="54" customFormat="1" x14ac:dyDescent="0.25">
      <c r="A27" s="56" t="s">
        <v>69</v>
      </c>
      <c r="B27" s="65">
        <v>17</v>
      </c>
      <c r="C27" s="69">
        <v>-324255214</v>
      </c>
      <c r="D27" s="69">
        <v>-5712888</v>
      </c>
      <c r="E27" s="49"/>
      <c r="F27" s="70"/>
      <c r="G27" s="70"/>
    </row>
    <row r="28" spans="1:7" s="54" customFormat="1" ht="38.25" x14ac:dyDescent="0.25">
      <c r="A28" s="56" t="s">
        <v>70</v>
      </c>
      <c r="B28" s="65">
        <v>18</v>
      </c>
      <c r="C28" s="69">
        <v>-2248350</v>
      </c>
      <c r="D28" s="69">
        <v>-2383388</v>
      </c>
      <c r="E28" s="49"/>
      <c r="F28" s="70"/>
      <c r="G28" s="70"/>
    </row>
    <row r="29" spans="1:7" s="75" customFormat="1" x14ac:dyDescent="0.25">
      <c r="A29" s="56" t="s">
        <v>71</v>
      </c>
      <c r="B29" s="65">
        <v>19</v>
      </c>
      <c r="C29" s="69">
        <f>-2889-107</f>
        <v>-2996</v>
      </c>
      <c r="D29" s="69">
        <v>-114</v>
      </c>
      <c r="G29" s="76"/>
    </row>
    <row r="30" spans="1:7" x14ac:dyDescent="0.25">
      <c r="A30" s="58" t="s">
        <v>72</v>
      </c>
      <c r="B30" s="77">
        <v>20</v>
      </c>
      <c r="C30" s="78">
        <f>SUM(C12:C29)</f>
        <v>-143995440</v>
      </c>
      <c r="D30" s="79">
        <f>SUM(D12:D29)</f>
        <v>96715923</v>
      </c>
      <c r="E30" s="68"/>
      <c r="G30" s="68"/>
    </row>
    <row r="31" spans="1:7" x14ac:dyDescent="0.25">
      <c r="A31" s="56" t="s">
        <v>73</v>
      </c>
      <c r="B31" s="55">
        <v>21</v>
      </c>
      <c r="C31" s="63">
        <v>10667959</v>
      </c>
      <c r="D31" s="69">
        <v>-2877930</v>
      </c>
      <c r="G31" s="68"/>
    </row>
    <row r="32" spans="1:7" ht="25.5" x14ac:dyDescent="0.25">
      <c r="A32" s="80" t="s">
        <v>74</v>
      </c>
      <c r="B32" s="81">
        <v>22</v>
      </c>
      <c r="C32" s="78">
        <f>C30+C31</f>
        <v>-133327481</v>
      </c>
      <c r="D32" s="82">
        <f>D30+D31</f>
        <v>93837993</v>
      </c>
      <c r="E32" s="68"/>
      <c r="G32" s="68"/>
    </row>
    <row r="33" spans="1:7" x14ac:dyDescent="0.25">
      <c r="A33" s="56" t="s">
        <v>75</v>
      </c>
      <c r="B33" s="55">
        <v>23</v>
      </c>
      <c r="C33" s="83">
        <v>0</v>
      </c>
      <c r="D33" s="83">
        <v>0</v>
      </c>
      <c r="G33" s="68"/>
    </row>
    <row r="34" spans="1:7" x14ac:dyDescent="0.25">
      <c r="A34" s="80" t="s">
        <v>76</v>
      </c>
      <c r="B34" s="81">
        <v>24</v>
      </c>
      <c r="C34" s="78">
        <f>C32+C33</f>
        <v>-133327481</v>
      </c>
      <c r="D34" s="82">
        <f>D32+D33</f>
        <v>93837993</v>
      </c>
      <c r="E34" s="68"/>
      <c r="G34" s="68"/>
    </row>
    <row r="35" spans="1:7" x14ac:dyDescent="0.25">
      <c r="A35" s="84" t="s">
        <v>77</v>
      </c>
      <c r="B35" s="81">
        <v>25</v>
      </c>
      <c r="C35" s="82"/>
      <c r="D35" s="82"/>
      <c r="E35" s="68"/>
      <c r="G35" s="68"/>
    </row>
    <row r="36" spans="1:7" ht="38.25" x14ac:dyDescent="0.25">
      <c r="A36" s="85" t="s">
        <v>78</v>
      </c>
      <c r="B36" s="81">
        <v>26</v>
      </c>
      <c r="C36" s="82"/>
      <c r="D36" s="82"/>
      <c r="E36" s="68"/>
      <c r="G36" s="68"/>
    </row>
    <row r="37" spans="1:7" ht="38.25" x14ac:dyDescent="0.25">
      <c r="A37" s="85" t="s">
        <v>79</v>
      </c>
      <c r="B37" s="81">
        <v>27</v>
      </c>
      <c r="C37" s="82"/>
      <c r="D37" s="82"/>
      <c r="E37" s="68"/>
      <c r="G37" s="68"/>
    </row>
    <row r="38" spans="1:7" x14ac:dyDescent="0.25">
      <c r="A38" s="85" t="s">
        <v>80</v>
      </c>
      <c r="B38" s="81">
        <v>28</v>
      </c>
      <c r="C38" s="82"/>
      <c r="D38" s="82"/>
      <c r="E38" s="68"/>
      <c r="G38" s="68"/>
    </row>
    <row r="39" spans="1:7" x14ac:dyDescent="0.25">
      <c r="A39" s="85" t="s">
        <v>81</v>
      </c>
      <c r="B39" s="81">
        <v>29</v>
      </c>
      <c r="C39" s="82"/>
      <c r="D39" s="82"/>
      <c r="E39" s="68"/>
      <c r="G39" s="68"/>
    </row>
    <row r="40" spans="1:7" ht="38.25" x14ac:dyDescent="0.25">
      <c r="A40" s="85" t="s">
        <v>82</v>
      </c>
      <c r="B40" s="81">
        <v>30</v>
      </c>
      <c r="C40" s="82"/>
      <c r="D40" s="82"/>
      <c r="E40" s="68"/>
      <c r="G40" s="68"/>
    </row>
    <row r="41" spans="1:7" x14ac:dyDescent="0.25">
      <c r="A41" s="84" t="s">
        <v>83</v>
      </c>
      <c r="B41" s="77">
        <v>31</v>
      </c>
      <c r="C41" s="78">
        <f>C34+C35+C36+C37+C38+C39+C40</f>
        <v>-133327481</v>
      </c>
      <c r="D41" s="82">
        <f>D34+D35+D36+D37+D38+D39+D40</f>
        <v>93837993</v>
      </c>
      <c r="E41" s="68"/>
      <c r="G41" s="68"/>
    </row>
    <row r="42" spans="1:7" x14ac:dyDescent="0.25">
      <c r="A42" s="86" t="s">
        <v>141</v>
      </c>
      <c r="B42" s="65">
        <v>32</v>
      </c>
      <c r="C42" s="69">
        <f>C41/361596916*1000</f>
        <v>-368.7185235838682</v>
      </c>
      <c r="D42" s="69">
        <f>D41/239918272*1000</f>
        <v>391.12482854161266</v>
      </c>
    </row>
    <row r="43" spans="1:7" x14ac:dyDescent="0.25">
      <c r="A43" s="87"/>
      <c r="B43" s="88"/>
      <c r="C43" s="89"/>
      <c r="D43" s="90"/>
    </row>
    <row r="44" spans="1:7" x14ac:dyDescent="0.25">
      <c r="A44" s="91" t="s">
        <v>32</v>
      </c>
      <c r="B44" s="66" t="s">
        <v>33</v>
      </c>
      <c r="C44" s="66"/>
    </row>
    <row r="45" spans="1:7" x14ac:dyDescent="0.25">
      <c r="A45" s="92"/>
      <c r="B45" s="93"/>
      <c r="C45" s="93"/>
    </row>
    <row r="46" spans="1:7" x14ac:dyDescent="0.25">
      <c r="A46" s="92"/>
      <c r="B46" s="92"/>
      <c r="C46" s="92"/>
    </row>
    <row r="47" spans="1:7" x14ac:dyDescent="0.25">
      <c r="A47" s="91" t="s">
        <v>2</v>
      </c>
      <c r="B47" s="66" t="s">
        <v>34</v>
      </c>
      <c r="C47" s="66"/>
    </row>
    <row r="48" spans="1:7" x14ac:dyDescent="0.25">
      <c r="A48" s="94"/>
      <c r="B48" s="94"/>
      <c r="C48" s="93"/>
    </row>
    <row r="49" spans="1:4" x14ac:dyDescent="0.25">
      <c r="A49" s="95"/>
      <c r="B49" s="95"/>
      <c r="C49" s="92"/>
    </row>
    <row r="50" spans="1:4" x14ac:dyDescent="0.25">
      <c r="A50" s="96" t="s">
        <v>3</v>
      </c>
      <c r="B50" s="96"/>
      <c r="C50" s="93"/>
    </row>
    <row r="51" spans="1:4" x14ac:dyDescent="0.25">
      <c r="A51" s="97"/>
      <c r="B51" s="97"/>
      <c r="C51" s="47"/>
      <c r="D51" s="98"/>
    </row>
    <row r="52" spans="1:4" x14ac:dyDescent="0.25">
      <c r="A52" s="97"/>
      <c r="B52" s="97"/>
      <c r="C52" s="47"/>
      <c r="D52" s="47"/>
    </row>
    <row r="53" spans="1:4" x14ac:dyDescent="0.25">
      <c r="D53" s="68"/>
    </row>
  </sheetData>
  <mergeCells count="3">
    <mergeCell ref="A2:D2"/>
    <mergeCell ref="A4:D4"/>
    <mergeCell ref="A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6CDC7-792C-4A96-A8A4-918E64885488}">
  <dimension ref="A1:D56"/>
  <sheetViews>
    <sheetView workbookViewId="0">
      <selection activeCell="A11" sqref="A11:A12"/>
    </sheetView>
  </sheetViews>
  <sheetFormatPr defaultRowHeight="15" x14ac:dyDescent="0.25"/>
  <cols>
    <col min="1" max="1" width="62" customWidth="1"/>
    <col min="2" max="2" width="10" customWidth="1"/>
    <col min="3" max="4" width="25.85546875" customWidth="1"/>
  </cols>
  <sheetData>
    <row r="1" spans="1:4" x14ac:dyDescent="0.25">
      <c r="A1" s="49"/>
      <c r="B1" s="49"/>
      <c r="C1" s="49"/>
      <c r="D1" s="99"/>
    </row>
    <row r="2" spans="1:4" x14ac:dyDescent="0.25">
      <c r="A2" s="146" t="s">
        <v>47</v>
      </c>
      <c r="B2" s="146"/>
      <c r="C2" s="146"/>
      <c r="D2" s="146"/>
    </row>
    <row r="3" spans="1:4" x14ac:dyDescent="0.25">
      <c r="A3" s="49"/>
      <c r="B3" s="49"/>
      <c r="C3" s="49"/>
      <c r="D3" s="49"/>
    </row>
    <row r="4" spans="1:4" x14ac:dyDescent="0.25">
      <c r="A4" s="146" t="s">
        <v>84</v>
      </c>
      <c r="B4" s="146"/>
      <c r="C4" s="146"/>
      <c r="D4" s="146"/>
    </row>
    <row r="5" spans="1:4" x14ac:dyDescent="0.25">
      <c r="A5" s="146" t="s">
        <v>85</v>
      </c>
      <c r="B5" s="146"/>
      <c r="C5" s="146"/>
      <c r="D5" s="146"/>
    </row>
    <row r="6" spans="1:4" x14ac:dyDescent="0.25">
      <c r="A6" s="100"/>
      <c r="B6" s="100"/>
      <c r="C6" s="100"/>
      <c r="D6" s="100"/>
    </row>
    <row r="7" spans="1:4" x14ac:dyDescent="0.25">
      <c r="A7" s="49"/>
      <c r="B7" s="49"/>
      <c r="C7" s="49"/>
      <c r="D7" s="99" t="s">
        <v>4</v>
      </c>
    </row>
    <row r="8" spans="1:4" ht="30" x14ac:dyDescent="0.25">
      <c r="A8" s="101" t="s">
        <v>86</v>
      </c>
      <c r="B8" s="101" t="s">
        <v>45</v>
      </c>
      <c r="C8" s="102" t="s">
        <v>50</v>
      </c>
      <c r="D8" s="102" t="s">
        <v>51</v>
      </c>
    </row>
    <row r="9" spans="1:4" x14ac:dyDescent="0.25">
      <c r="A9" s="101">
        <v>1</v>
      </c>
      <c r="B9" s="101">
        <v>2</v>
      </c>
      <c r="C9" s="102">
        <v>3</v>
      </c>
      <c r="D9" s="102">
        <v>4</v>
      </c>
    </row>
    <row r="10" spans="1:4" x14ac:dyDescent="0.25">
      <c r="A10" s="103" t="s">
        <v>87</v>
      </c>
      <c r="B10" s="104">
        <v>1</v>
      </c>
      <c r="C10" s="105"/>
      <c r="D10" s="106"/>
    </row>
    <row r="11" spans="1:4" x14ac:dyDescent="0.25">
      <c r="A11" s="107" t="s">
        <v>88</v>
      </c>
      <c r="B11" s="108">
        <v>2</v>
      </c>
      <c r="C11" s="109"/>
      <c r="D11" s="109"/>
    </row>
    <row r="12" spans="1:4" x14ac:dyDescent="0.25">
      <c r="A12" s="110" t="s">
        <v>89</v>
      </c>
      <c r="B12" s="108">
        <v>3</v>
      </c>
      <c r="C12" s="111">
        <v>-671029</v>
      </c>
      <c r="D12" s="111">
        <v>-117416</v>
      </c>
    </row>
    <row r="13" spans="1:4" x14ac:dyDescent="0.25">
      <c r="A13" s="107" t="s">
        <v>90</v>
      </c>
      <c r="B13" s="108">
        <v>4</v>
      </c>
      <c r="C13" s="112"/>
      <c r="D13" s="112"/>
    </row>
    <row r="14" spans="1:4" x14ac:dyDescent="0.25">
      <c r="A14" s="107" t="s">
        <v>91</v>
      </c>
      <c r="B14" s="108">
        <v>5</v>
      </c>
      <c r="C14" s="112"/>
      <c r="D14" s="112"/>
    </row>
    <row r="15" spans="1:4" x14ac:dyDescent="0.25">
      <c r="A15" s="107" t="s">
        <v>92</v>
      </c>
      <c r="B15" s="108">
        <v>6</v>
      </c>
      <c r="C15" s="111">
        <v>-806964</v>
      </c>
      <c r="D15" s="111">
        <v>-245740</v>
      </c>
    </row>
    <row r="16" spans="1:4" x14ac:dyDescent="0.25">
      <c r="A16" s="107" t="s">
        <v>93</v>
      </c>
      <c r="B16" s="108">
        <v>7</v>
      </c>
      <c r="C16" s="111">
        <f>31950692+3</f>
        <v>31950695</v>
      </c>
      <c r="D16" s="111">
        <f>2601+5367</f>
        <v>7968</v>
      </c>
    </row>
    <row r="17" spans="1:4" x14ac:dyDescent="0.25">
      <c r="A17" s="107" t="s">
        <v>94</v>
      </c>
      <c r="B17" s="108">
        <v>8</v>
      </c>
      <c r="C17" s="111">
        <v>-155871093</v>
      </c>
      <c r="D17" s="111">
        <f>-95832-554</f>
        <v>-96386</v>
      </c>
    </row>
    <row r="18" spans="1:4" x14ac:dyDescent="0.25">
      <c r="A18" s="107" t="s">
        <v>95</v>
      </c>
      <c r="B18" s="108">
        <v>9</v>
      </c>
      <c r="C18" s="111">
        <v>-1140</v>
      </c>
      <c r="D18" s="112"/>
    </row>
    <row r="19" spans="1:4" ht="28.5" x14ac:dyDescent="0.25">
      <c r="A19" s="103" t="s">
        <v>96</v>
      </c>
      <c r="B19" s="104">
        <v>10</v>
      </c>
      <c r="C19" s="113">
        <f>SUM(C11:C18)</f>
        <v>-125399531</v>
      </c>
      <c r="D19" s="113">
        <f>SUM(D11:D18)</f>
        <v>-451574</v>
      </c>
    </row>
    <row r="20" spans="1:4" x14ac:dyDescent="0.25">
      <c r="A20" s="103"/>
      <c r="B20" s="104"/>
      <c r="C20" s="114"/>
      <c r="D20" s="114"/>
    </row>
    <row r="21" spans="1:4" x14ac:dyDescent="0.25">
      <c r="A21" s="103" t="s">
        <v>97</v>
      </c>
      <c r="B21" s="104">
        <v>11</v>
      </c>
      <c r="C21" s="115"/>
      <c r="D21" s="115"/>
    </row>
    <row r="22" spans="1:4" x14ac:dyDescent="0.25">
      <c r="A22" s="110" t="s">
        <v>98</v>
      </c>
      <c r="B22" s="108">
        <v>12</v>
      </c>
      <c r="C22" s="115"/>
      <c r="D22" s="115"/>
    </row>
    <row r="23" spans="1:4" x14ac:dyDescent="0.25">
      <c r="A23" s="110" t="s">
        <v>99</v>
      </c>
      <c r="B23" s="108">
        <v>13</v>
      </c>
      <c r="C23" s="111">
        <v>-142</v>
      </c>
      <c r="D23" s="111">
        <v>-10057</v>
      </c>
    </row>
    <row r="24" spans="1:4" x14ac:dyDescent="0.25">
      <c r="A24" s="110" t="s">
        <v>100</v>
      </c>
      <c r="B24" s="108">
        <v>14</v>
      </c>
      <c r="C24" s="112"/>
      <c r="D24" s="112"/>
    </row>
    <row r="25" spans="1:4" x14ac:dyDescent="0.25">
      <c r="A25" s="110" t="s">
        <v>101</v>
      </c>
      <c r="B25" s="108">
        <v>15</v>
      </c>
      <c r="C25" s="111">
        <v>-209</v>
      </c>
      <c r="D25" s="111">
        <v>-2346</v>
      </c>
    </row>
    <row r="26" spans="1:4" x14ac:dyDescent="0.25">
      <c r="A26" s="110" t="s">
        <v>102</v>
      </c>
      <c r="B26" s="108">
        <v>16</v>
      </c>
      <c r="C26" s="111">
        <v>7323242</v>
      </c>
      <c r="D26" s="111">
        <v>2282562</v>
      </c>
    </row>
    <row r="27" spans="1:4" x14ac:dyDescent="0.25">
      <c r="A27" s="110" t="s">
        <v>103</v>
      </c>
      <c r="B27" s="108">
        <v>17</v>
      </c>
      <c r="C27" s="111">
        <v>-1383472076</v>
      </c>
      <c r="D27" s="111">
        <v>-1015371965</v>
      </c>
    </row>
    <row r="28" spans="1:4" x14ac:dyDescent="0.25">
      <c r="A28" s="110" t="s">
        <v>104</v>
      </c>
      <c r="B28" s="108">
        <v>18</v>
      </c>
      <c r="C28" s="111">
        <v>8929009</v>
      </c>
      <c r="D28" s="111">
        <v>1702304</v>
      </c>
    </row>
    <row r="29" spans="1:4" ht="30" x14ac:dyDescent="0.25">
      <c r="A29" s="110" t="s">
        <v>105</v>
      </c>
      <c r="B29" s="108">
        <v>19</v>
      </c>
      <c r="C29" s="116"/>
      <c r="D29" s="116"/>
    </row>
    <row r="30" spans="1:4" x14ac:dyDescent="0.25">
      <c r="A30" s="110" t="s">
        <v>93</v>
      </c>
      <c r="B30" s="108">
        <v>20</v>
      </c>
      <c r="C30" s="112"/>
      <c r="D30" s="112"/>
    </row>
    <row r="31" spans="1:4" x14ac:dyDescent="0.25">
      <c r="A31" s="110" t="s">
        <v>94</v>
      </c>
      <c r="B31" s="108">
        <v>21</v>
      </c>
      <c r="C31" s="112"/>
      <c r="D31" s="112"/>
    </row>
    <row r="32" spans="1:4" ht="28.5" x14ac:dyDescent="0.25">
      <c r="A32" s="103" t="s">
        <v>106</v>
      </c>
      <c r="B32" s="104">
        <v>22</v>
      </c>
      <c r="C32" s="113">
        <f>SUM(C22:C31)</f>
        <v>-1367220176</v>
      </c>
      <c r="D32" s="113">
        <f>SUM(D22:D31)</f>
        <v>-1011399502</v>
      </c>
    </row>
    <row r="33" spans="1:4" x14ac:dyDescent="0.25">
      <c r="A33" s="103"/>
      <c r="B33" s="104"/>
      <c r="C33" s="114"/>
      <c r="D33" s="114"/>
    </row>
    <row r="34" spans="1:4" x14ac:dyDescent="0.25">
      <c r="A34" s="103" t="s">
        <v>107</v>
      </c>
      <c r="B34" s="104">
        <v>23</v>
      </c>
      <c r="C34" s="115"/>
      <c r="D34" s="115"/>
    </row>
    <row r="35" spans="1:4" ht="30" x14ac:dyDescent="0.25">
      <c r="A35" s="110" t="s">
        <v>108</v>
      </c>
      <c r="B35" s="108">
        <v>24</v>
      </c>
      <c r="C35" s="111">
        <v>1359358260</v>
      </c>
      <c r="D35" s="111">
        <v>1081518400</v>
      </c>
    </row>
    <row r="36" spans="1:4" x14ac:dyDescent="0.25">
      <c r="A36" s="110" t="s">
        <v>109</v>
      </c>
      <c r="B36" s="108">
        <v>25</v>
      </c>
      <c r="C36" s="117"/>
      <c r="D36" s="115"/>
    </row>
    <row r="37" spans="1:4" x14ac:dyDescent="0.25">
      <c r="A37" s="110" t="s">
        <v>110</v>
      </c>
      <c r="B37" s="108">
        <v>26</v>
      </c>
      <c r="C37" s="111">
        <v>200886036</v>
      </c>
      <c r="D37" s="118"/>
    </row>
    <row r="38" spans="1:4" x14ac:dyDescent="0.25">
      <c r="A38" s="110" t="s">
        <v>111</v>
      </c>
      <c r="B38" s="108">
        <v>27</v>
      </c>
      <c r="C38" s="111">
        <v>-100000000</v>
      </c>
      <c r="D38" s="115"/>
    </row>
    <row r="39" spans="1:4" x14ac:dyDescent="0.25">
      <c r="A39" s="110" t="s">
        <v>112</v>
      </c>
      <c r="B39" s="108">
        <v>28</v>
      </c>
      <c r="C39" s="111">
        <v>-14450000</v>
      </c>
      <c r="D39" s="115"/>
    </row>
    <row r="40" spans="1:4" ht="30" x14ac:dyDescent="0.25">
      <c r="A40" s="110" t="s">
        <v>113</v>
      </c>
      <c r="B40" s="108">
        <v>29</v>
      </c>
      <c r="C40" s="111">
        <v>-27735141</v>
      </c>
      <c r="D40" s="115"/>
    </row>
    <row r="41" spans="1:4" x14ac:dyDescent="0.25">
      <c r="A41" s="110" t="s">
        <v>93</v>
      </c>
      <c r="B41" s="108">
        <v>30</v>
      </c>
      <c r="C41" s="115"/>
      <c r="D41" s="115"/>
    </row>
    <row r="42" spans="1:4" x14ac:dyDescent="0.25">
      <c r="A42" s="110" t="s">
        <v>94</v>
      </c>
      <c r="B42" s="108">
        <v>31</v>
      </c>
      <c r="C42" s="111">
        <v>-10</v>
      </c>
      <c r="D42" s="118"/>
    </row>
    <row r="43" spans="1:4" ht="28.5" x14ac:dyDescent="0.25">
      <c r="A43" s="103" t="s">
        <v>114</v>
      </c>
      <c r="B43" s="104">
        <v>32</v>
      </c>
      <c r="C43" s="114">
        <f>SUM(C35:C42)</f>
        <v>1418059145</v>
      </c>
      <c r="D43" s="114">
        <f>SUM(D35:D42)</f>
        <v>1081518400</v>
      </c>
    </row>
    <row r="44" spans="1:4" x14ac:dyDescent="0.25">
      <c r="A44" s="103"/>
      <c r="B44" s="104"/>
      <c r="C44" s="114"/>
      <c r="D44" s="114"/>
    </row>
    <row r="45" spans="1:4" x14ac:dyDescent="0.25">
      <c r="A45" s="103" t="s">
        <v>115</v>
      </c>
      <c r="B45" s="104">
        <v>33</v>
      </c>
      <c r="C45" s="113">
        <f>C19+C32+C43</f>
        <v>-74560562</v>
      </c>
      <c r="D45" s="119">
        <f>D19+D32+D43</f>
        <v>69667324</v>
      </c>
    </row>
    <row r="46" spans="1:4" x14ac:dyDescent="0.25">
      <c r="A46" s="110" t="s">
        <v>116</v>
      </c>
      <c r="B46" s="108">
        <v>34</v>
      </c>
      <c r="C46" s="115"/>
      <c r="D46" s="115"/>
    </row>
    <row r="47" spans="1:4" x14ac:dyDescent="0.25">
      <c r="A47" s="107" t="s">
        <v>117</v>
      </c>
      <c r="B47" s="108">
        <v>35</v>
      </c>
      <c r="C47" s="120">
        <v>278564324</v>
      </c>
      <c r="D47" s="119">
        <f>226109277-5367</f>
        <v>226103910</v>
      </c>
    </row>
    <row r="48" spans="1:4" x14ac:dyDescent="0.25">
      <c r="A48" s="103" t="s">
        <v>118</v>
      </c>
      <c r="B48" s="104">
        <v>36</v>
      </c>
      <c r="C48" s="114">
        <f>C45+C46+C47</f>
        <v>204003762</v>
      </c>
      <c r="D48" s="114">
        <f>D45+D46+D47</f>
        <v>295771234</v>
      </c>
    </row>
    <row r="49" spans="1:4" x14ac:dyDescent="0.25">
      <c r="C49" s="66"/>
      <c r="D49" s="121"/>
    </row>
    <row r="50" spans="1:4" s="49" customFormat="1" x14ac:dyDescent="0.25">
      <c r="A50" s="91" t="s">
        <v>32</v>
      </c>
      <c r="B50" s="91"/>
      <c r="C50" s="66" t="s">
        <v>33</v>
      </c>
      <c r="D50" s="121"/>
    </row>
    <row r="51" spans="1:4" s="49" customFormat="1" x14ac:dyDescent="0.25">
      <c r="A51" s="92"/>
      <c r="B51" s="92"/>
      <c r="C51" s="93"/>
      <c r="D51" s="122"/>
    </row>
    <row r="52" spans="1:4" s="49" customFormat="1" x14ac:dyDescent="0.25">
      <c r="A52" s="92"/>
      <c r="B52" s="92"/>
      <c r="C52" s="92"/>
      <c r="D52" s="123"/>
    </row>
    <row r="53" spans="1:4" s="49" customFormat="1" x14ac:dyDescent="0.25">
      <c r="A53" s="91" t="s">
        <v>2</v>
      </c>
      <c r="B53" s="91"/>
      <c r="C53" s="66" t="s">
        <v>34</v>
      </c>
      <c r="D53" s="121"/>
    </row>
    <row r="54" spans="1:4" s="49" customFormat="1" x14ac:dyDescent="0.25">
      <c r="A54" s="94"/>
      <c r="B54" s="94"/>
      <c r="C54" s="93"/>
      <c r="D54" s="122"/>
    </row>
    <row r="55" spans="1:4" s="49" customFormat="1" x14ac:dyDescent="0.25">
      <c r="A55" s="95"/>
      <c r="B55" s="95"/>
      <c r="C55" s="92"/>
      <c r="D55" s="92"/>
    </row>
    <row r="56" spans="1:4" s="49" customFormat="1" x14ac:dyDescent="0.25">
      <c r="A56" s="96" t="s">
        <v>3</v>
      </c>
      <c r="B56" s="96"/>
      <c r="C56" s="93"/>
      <c r="D56" s="93"/>
    </row>
  </sheetData>
  <mergeCells count="3">
    <mergeCell ref="A2:D2"/>
    <mergeCell ref="A4:D4"/>
    <mergeCell ref="A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BA222-19B1-4EB7-A4C4-F5BFE7EEF4AD}">
  <dimension ref="A1:I38"/>
  <sheetViews>
    <sheetView topLeftCell="C13" workbookViewId="0">
      <selection activeCell="H28" sqref="H28"/>
    </sheetView>
  </sheetViews>
  <sheetFormatPr defaultRowHeight="15" x14ac:dyDescent="0.25"/>
  <cols>
    <col min="1" max="1" width="59" bestFit="1" customWidth="1"/>
    <col min="2" max="2" width="11.140625" bestFit="1" customWidth="1"/>
    <col min="3" max="9" width="19.7109375" customWidth="1"/>
  </cols>
  <sheetData>
    <row r="1" spans="1:9" ht="1.5" customHeight="1" x14ac:dyDescent="0.25"/>
    <row r="5" spans="1:9" x14ac:dyDescent="0.25">
      <c r="A5" s="49"/>
      <c r="B5" s="49"/>
      <c r="C5" s="49"/>
      <c r="D5" s="49"/>
      <c r="E5" s="49"/>
      <c r="F5" s="49"/>
      <c r="G5" s="49"/>
      <c r="H5" s="49"/>
      <c r="I5" s="99"/>
    </row>
    <row r="6" spans="1:9" x14ac:dyDescent="0.25">
      <c r="A6" s="147" t="s">
        <v>38</v>
      </c>
      <c r="B6" s="147"/>
      <c r="C6" s="147"/>
      <c r="D6" s="147"/>
      <c r="E6" s="147"/>
      <c r="F6" s="147"/>
      <c r="G6" s="147"/>
      <c r="H6" s="147"/>
      <c r="I6" s="147"/>
    </row>
    <row r="7" spans="1:9" x14ac:dyDescent="0.25">
      <c r="A7" s="49"/>
      <c r="B7" s="49"/>
      <c r="C7" s="49"/>
      <c r="D7" s="49"/>
      <c r="E7" s="49"/>
      <c r="F7" s="49"/>
    </row>
    <row r="8" spans="1:9" x14ac:dyDescent="0.25">
      <c r="A8" s="146" t="s">
        <v>119</v>
      </c>
      <c r="B8" s="146"/>
      <c r="C8" s="146"/>
      <c r="D8" s="146"/>
      <c r="E8" s="146"/>
      <c r="F8" s="146"/>
      <c r="G8" s="146"/>
      <c r="H8" s="146"/>
      <c r="I8" s="146"/>
    </row>
    <row r="9" spans="1:9" x14ac:dyDescent="0.25">
      <c r="A9" s="146" t="s">
        <v>49</v>
      </c>
      <c r="B9" s="146"/>
      <c r="C9" s="146"/>
      <c r="D9" s="146"/>
      <c r="E9" s="146"/>
      <c r="F9" s="146"/>
      <c r="G9" s="146"/>
      <c r="H9" s="146"/>
      <c r="I9" s="146"/>
    </row>
    <row r="10" spans="1:9" x14ac:dyDescent="0.25">
      <c r="A10" s="49"/>
      <c r="B10" s="49"/>
      <c r="C10" s="49"/>
      <c r="D10" s="49"/>
      <c r="E10" s="49"/>
      <c r="F10" s="49"/>
    </row>
    <row r="11" spans="1:9" x14ac:dyDescent="0.25">
      <c r="A11" s="49"/>
      <c r="B11" s="49"/>
      <c r="C11" s="49"/>
      <c r="D11" s="49"/>
      <c r="E11" s="49"/>
      <c r="I11" s="124" t="s">
        <v>4</v>
      </c>
    </row>
    <row r="12" spans="1:9" ht="60" x14ac:dyDescent="0.25">
      <c r="A12" s="125" t="s">
        <v>86</v>
      </c>
      <c r="B12" s="125" t="s">
        <v>45</v>
      </c>
      <c r="C12" s="125" t="s">
        <v>120</v>
      </c>
      <c r="D12" s="125" t="s">
        <v>121</v>
      </c>
      <c r="E12" s="126" t="s">
        <v>28</v>
      </c>
      <c r="F12" s="126" t="s">
        <v>122</v>
      </c>
      <c r="G12" s="126" t="s">
        <v>123</v>
      </c>
      <c r="H12" s="126" t="s">
        <v>124</v>
      </c>
      <c r="I12" s="126" t="s">
        <v>125</v>
      </c>
    </row>
    <row r="13" spans="1:9" x14ac:dyDescent="0.25">
      <c r="A13" s="108">
        <v>1</v>
      </c>
      <c r="B13" s="108">
        <v>2</v>
      </c>
      <c r="C13" s="108">
        <v>3</v>
      </c>
      <c r="D13" s="108">
        <v>4</v>
      </c>
      <c r="E13" s="108">
        <v>5</v>
      </c>
      <c r="F13" s="108">
        <v>6</v>
      </c>
      <c r="G13" s="108">
        <v>7</v>
      </c>
      <c r="H13" s="108">
        <v>8</v>
      </c>
      <c r="I13" s="108">
        <v>9</v>
      </c>
    </row>
    <row r="14" spans="1:9" ht="32.25" customHeight="1" x14ac:dyDescent="0.25">
      <c r="A14" s="127" t="s">
        <v>126</v>
      </c>
      <c r="B14" s="128">
        <v>1</v>
      </c>
      <c r="C14" s="129">
        <v>2553115990</v>
      </c>
      <c r="D14" s="129">
        <v>158</v>
      </c>
      <c r="E14" s="129"/>
      <c r="F14" s="129"/>
      <c r="G14" s="129"/>
      <c r="H14" s="130">
        <v>-1076004369</v>
      </c>
      <c r="I14" s="129">
        <f t="shared" ref="I14:I19" si="0">C14+D14+E14+F14+G14+H14</f>
        <v>1477111779</v>
      </c>
    </row>
    <row r="15" spans="1:9" x14ac:dyDescent="0.25">
      <c r="A15" s="131" t="s">
        <v>127</v>
      </c>
      <c r="B15" s="132">
        <v>2</v>
      </c>
      <c r="C15" s="133"/>
      <c r="D15" s="133"/>
      <c r="E15" s="133"/>
      <c r="F15" s="133"/>
      <c r="G15" s="133"/>
      <c r="H15" s="134"/>
      <c r="I15" s="130">
        <f t="shared" si="0"/>
        <v>0</v>
      </c>
    </row>
    <row r="16" spans="1:9" ht="28.5" x14ac:dyDescent="0.25">
      <c r="A16" s="127" t="s">
        <v>128</v>
      </c>
      <c r="B16" s="128">
        <v>3</v>
      </c>
      <c r="C16" s="129">
        <f t="shared" ref="C16:D16" si="1">C14+C15</f>
        <v>2553115990</v>
      </c>
      <c r="D16" s="129">
        <f t="shared" si="1"/>
        <v>158</v>
      </c>
      <c r="E16" s="129"/>
      <c r="F16" s="129"/>
      <c r="G16" s="129"/>
      <c r="H16" s="130">
        <f>H14+H15</f>
        <v>-1076004369</v>
      </c>
      <c r="I16" s="129">
        <f t="shared" si="0"/>
        <v>1477111779</v>
      </c>
    </row>
    <row r="17" spans="1:9" x14ac:dyDescent="0.25">
      <c r="A17" s="127" t="s">
        <v>129</v>
      </c>
      <c r="B17" s="128">
        <v>4</v>
      </c>
      <c r="C17" s="133"/>
      <c r="D17" s="133"/>
      <c r="E17" s="133"/>
      <c r="F17" s="133"/>
      <c r="G17" s="133"/>
      <c r="H17" s="134">
        <v>-133327481</v>
      </c>
      <c r="I17" s="130">
        <f t="shared" si="0"/>
        <v>-133327481</v>
      </c>
    </row>
    <row r="18" spans="1:9" x14ac:dyDescent="0.25">
      <c r="A18" s="127" t="s">
        <v>130</v>
      </c>
      <c r="B18" s="128">
        <v>5</v>
      </c>
      <c r="C18" s="133"/>
      <c r="D18" s="133"/>
      <c r="E18" s="133"/>
      <c r="F18" s="133"/>
      <c r="G18" s="133"/>
      <c r="H18" s="134"/>
      <c r="I18" s="130"/>
    </row>
    <row r="19" spans="1:9" x14ac:dyDescent="0.25">
      <c r="A19" s="127" t="s">
        <v>131</v>
      </c>
      <c r="B19" s="128">
        <v>6</v>
      </c>
      <c r="C19" s="135"/>
      <c r="D19" s="135"/>
      <c r="E19" s="135"/>
      <c r="F19" s="135"/>
      <c r="G19" s="135"/>
      <c r="H19" s="130">
        <f>H17+H18</f>
        <v>-133327481</v>
      </c>
      <c r="I19" s="130">
        <f t="shared" si="0"/>
        <v>-133327481</v>
      </c>
    </row>
    <row r="20" spans="1:9" ht="28.5" x14ac:dyDescent="0.25">
      <c r="A20" s="136" t="s">
        <v>132</v>
      </c>
      <c r="B20" s="128">
        <v>7</v>
      </c>
      <c r="C20" s="133"/>
      <c r="D20" s="137"/>
      <c r="E20" s="133"/>
      <c r="F20" s="133"/>
      <c r="G20" s="133"/>
      <c r="H20" s="133"/>
      <c r="I20" s="133"/>
    </row>
    <row r="21" spans="1:9" x14ac:dyDescent="0.25">
      <c r="A21" s="138" t="s">
        <v>133</v>
      </c>
      <c r="B21" s="132">
        <v>8</v>
      </c>
      <c r="C21" s="133">
        <f>1283617152-C23+290000000</f>
        <v>1359358260</v>
      </c>
      <c r="D21" s="137"/>
      <c r="E21" s="133"/>
      <c r="F21" s="133"/>
      <c r="G21" s="133"/>
      <c r="H21" s="133"/>
      <c r="I21" s="129">
        <f>C21+D21+E21+F21+G21+H21</f>
        <v>1359358260</v>
      </c>
    </row>
    <row r="22" spans="1:9" x14ac:dyDescent="0.25">
      <c r="A22" s="138" t="s">
        <v>134</v>
      </c>
      <c r="B22" s="132">
        <v>9</v>
      </c>
      <c r="C22" s="133"/>
      <c r="D22" s="137"/>
      <c r="E22" s="133"/>
      <c r="F22" s="133"/>
      <c r="G22" s="133"/>
      <c r="H22" s="133"/>
      <c r="I22" s="133"/>
    </row>
    <row r="23" spans="1:9" x14ac:dyDescent="0.25">
      <c r="A23" s="138" t="s">
        <v>135</v>
      </c>
      <c r="B23" s="132">
        <v>10</v>
      </c>
      <c r="C23" s="133">
        <v>214258892</v>
      </c>
      <c r="D23" s="137"/>
      <c r="E23" s="133"/>
      <c r="F23" s="133"/>
      <c r="G23" s="133"/>
      <c r="H23" s="133"/>
      <c r="I23" s="133"/>
    </row>
    <row r="24" spans="1:9" x14ac:dyDescent="0.25">
      <c r="A24" s="138" t="s">
        <v>136</v>
      </c>
      <c r="B24" s="132">
        <v>11</v>
      </c>
      <c r="C24" s="133"/>
      <c r="D24" s="137"/>
      <c r="E24" s="133"/>
      <c r="F24" s="133"/>
      <c r="G24" s="133"/>
      <c r="H24" s="33">
        <f>-27735141</f>
        <v>-27735141</v>
      </c>
      <c r="I24" s="130">
        <f>C24+D24+E24+F24+G24+H24</f>
        <v>-27735141</v>
      </c>
    </row>
    <row r="25" spans="1:9" x14ac:dyDescent="0.25">
      <c r="A25" s="138" t="s">
        <v>137</v>
      </c>
      <c r="B25" s="132">
        <v>12</v>
      </c>
      <c r="C25" s="133"/>
      <c r="D25" s="137"/>
      <c r="E25" s="133"/>
      <c r="F25" s="133"/>
      <c r="G25" s="133"/>
      <c r="H25" s="33">
        <f>-184529315+27735141</f>
        <v>-156794174</v>
      </c>
      <c r="I25" s="130">
        <f t="shared" ref="I25" si="2">C25+D25+E25+F25+G25+H25</f>
        <v>-156794174</v>
      </c>
    </row>
    <row r="26" spans="1:9" x14ac:dyDescent="0.25">
      <c r="A26" s="138" t="s">
        <v>138</v>
      </c>
      <c r="B26" s="132">
        <v>13</v>
      </c>
      <c r="C26" s="133"/>
      <c r="D26" s="137"/>
      <c r="E26" s="133"/>
      <c r="F26" s="133"/>
      <c r="G26" s="133"/>
      <c r="H26" s="133"/>
      <c r="I26" s="133"/>
    </row>
    <row r="27" spans="1:9" ht="42.75" x14ac:dyDescent="0.25">
      <c r="A27" s="127" t="s">
        <v>139</v>
      </c>
      <c r="B27" s="128">
        <v>14</v>
      </c>
      <c r="C27" s="129">
        <f>C21+C22+C23+C24+C25+C26</f>
        <v>1573617152</v>
      </c>
      <c r="D27" s="129"/>
      <c r="E27" s="129"/>
      <c r="F27" s="129"/>
      <c r="G27" s="129"/>
      <c r="H27" s="130">
        <f t="shared" ref="H27:I27" si="3">H21+H22+H23+H24+H25+H26</f>
        <v>-184529315</v>
      </c>
      <c r="I27" s="129">
        <f t="shared" si="3"/>
        <v>1174828945</v>
      </c>
    </row>
    <row r="28" spans="1:9" ht="32.25" customHeight="1" x14ac:dyDescent="0.25">
      <c r="A28" s="127" t="s">
        <v>140</v>
      </c>
      <c r="B28" s="128">
        <v>15</v>
      </c>
      <c r="C28" s="129">
        <f>C16+C19+C27</f>
        <v>4126733142</v>
      </c>
      <c r="D28" s="129">
        <f>D16+D19+D27</f>
        <v>158</v>
      </c>
      <c r="E28" s="129"/>
      <c r="F28" s="129"/>
      <c r="G28" s="129"/>
      <c r="H28" s="130">
        <f>H16+H19+H27</f>
        <v>-1393861165</v>
      </c>
      <c r="I28" s="129">
        <f>C28+D28+E28+F28+G28+H28</f>
        <v>2732872135</v>
      </c>
    </row>
    <row r="29" spans="1:9" x14ac:dyDescent="0.25">
      <c r="H29" s="139"/>
      <c r="I29" s="139"/>
    </row>
    <row r="30" spans="1:9" s="49" customFormat="1" x14ac:dyDescent="0.25">
      <c r="A30" s="91" t="s">
        <v>32</v>
      </c>
      <c r="B30" s="91"/>
      <c r="C30" s="66" t="s">
        <v>33</v>
      </c>
      <c r="D30" s="66"/>
      <c r="H30" s="140"/>
    </row>
    <row r="31" spans="1:9" s="49" customFormat="1" x14ac:dyDescent="0.25">
      <c r="A31" s="92"/>
      <c r="B31" s="92"/>
      <c r="C31" s="93"/>
      <c r="D31" s="93"/>
      <c r="H31" s="140"/>
      <c r="I31" s="141"/>
    </row>
    <row r="32" spans="1:9" s="49" customFormat="1" x14ac:dyDescent="0.25">
      <c r="A32" s="92"/>
      <c r="B32" s="92"/>
      <c r="C32" s="92"/>
      <c r="D32" s="92"/>
    </row>
    <row r="33" spans="1:5" s="49" customFormat="1" x14ac:dyDescent="0.25">
      <c r="A33" s="91" t="s">
        <v>2</v>
      </c>
      <c r="B33" s="91"/>
      <c r="C33" s="66" t="s">
        <v>34</v>
      </c>
      <c r="D33" s="66"/>
    </row>
    <row r="34" spans="1:5" s="49" customFormat="1" x14ac:dyDescent="0.25">
      <c r="A34" s="94"/>
      <c r="B34" s="94"/>
      <c r="C34" s="93"/>
      <c r="D34" s="93"/>
    </row>
    <row r="35" spans="1:5" s="49" customFormat="1" x14ac:dyDescent="0.25">
      <c r="A35" s="95"/>
      <c r="B35" s="95"/>
      <c r="C35" s="92"/>
      <c r="D35" s="92"/>
    </row>
    <row r="36" spans="1:5" s="49" customFormat="1" x14ac:dyDescent="0.25">
      <c r="A36" s="96" t="s">
        <v>3</v>
      </c>
      <c r="B36" s="96"/>
      <c r="C36" s="93"/>
      <c r="D36" s="93"/>
    </row>
    <row r="37" spans="1:5" x14ac:dyDescent="0.25">
      <c r="A37" s="49"/>
      <c r="B37" s="49"/>
      <c r="C37" s="93"/>
      <c r="D37" s="93"/>
      <c r="E37" s="93"/>
    </row>
    <row r="38" spans="1:5" x14ac:dyDescent="0.25">
      <c r="A38" s="95"/>
      <c r="B38" s="95"/>
      <c r="C38" s="49"/>
      <c r="D38" s="142"/>
      <c r="E38" s="93"/>
    </row>
  </sheetData>
  <mergeCells count="3">
    <mergeCell ref="A6:I6"/>
    <mergeCell ref="A8:I8"/>
    <mergeCell ref="A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ОДД</vt:lpstr>
      <vt:lpstr>ОИК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2020-11-09T11:06:50Z</dcterms:modified>
</cp:coreProperties>
</file>