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Balance Sheet" sheetId="2" r:id="rId1"/>
    <sheet name="PL" sheetId="3" r:id="rId2"/>
    <sheet name="CF" sheetId="1" r:id="rId3"/>
    <sheet name="Equity" sheetId="4" r:id="rId4"/>
  </sheets>
  <definedNames>
    <definedName name="_Hlk144731180" localSheetId="0">'Balance Sheet'!#REF!</definedName>
    <definedName name="_Hlk250479293" localSheetId="2">CF!#REF!</definedName>
    <definedName name="OLE_LINK35" localSheetId="3">Equity!#REF!</definedName>
    <definedName name="OLE_LINK38" localSheetId="2">CF!$A$14</definedName>
    <definedName name="OLE_LINK6" localSheetId="2">CF!#REF!</definedName>
    <definedName name="OLE_LINK7" localSheetId="1">PL!#REF!</definedName>
  </definedNames>
  <calcPr calcId="145621"/>
</workbook>
</file>

<file path=xl/calcChain.xml><?xml version="1.0" encoding="utf-8"?>
<calcChain xmlns="http://schemas.openxmlformats.org/spreadsheetml/2006/main">
  <c r="D13" i="4" l="1"/>
  <c r="D18" i="4" s="1"/>
  <c r="C18" i="4"/>
  <c r="D10" i="4"/>
  <c r="C10" i="4"/>
  <c r="D7" i="4"/>
  <c r="D6" i="4"/>
  <c r="D5" i="4"/>
  <c r="D57" i="1"/>
  <c r="C57" i="1"/>
  <c r="D52" i="1"/>
  <c r="C52" i="1"/>
  <c r="D49" i="1"/>
  <c r="C49" i="1"/>
  <c r="D40" i="1"/>
  <c r="C40" i="1"/>
  <c r="D32" i="1"/>
  <c r="C32" i="1"/>
  <c r="D28" i="1"/>
  <c r="C28" i="1"/>
  <c r="D17" i="1"/>
  <c r="C17" i="1"/>
  <c r="D39" i="3"/>
  <c r="E30" i="3"/>
  <c r="E25" i="3"/>
  <c r="D25" i="3"/>
  <c r="E19" i="3"/>
  <c r="D19" i="3"/>
  <c r="E10" i="3"/>
  <c r="D10" i="3"/>
  <c r="E67" i="2"/>
  <c r="D67" i="2"/>
  <c r="E64" i="2"/>
  <c r="D64" i="2"/>
  <c r="E61" i="2"/>
  <c r="D61" i="2"/>
  <c r="E58" i="2"/>
  <c r="D58" i="2"/>
  <c r="E47" i="2"/>
  <c r="D47" i="2"/>
  <c r="E37" i="2"/>
  <c r="D37" i="2"/>
  <c r="E28" i="2"/>
  <c r="D28" i="2"/>
  <c r="E25" i="2"/>
  <c r="D25" i="2"/>
  <c r="E14" i="2"/>
  <c r="D14" i="2"/>
</calcChain>
</file>

<file path=xl/sharedStrings.xml><?xml version="1.0" encoding="utf-8"?>
<sst xmlns="http://schemas.openxmlformats.org/spreadsheetml/2006/main" count="119" uniqueCount="96">
  <si>
    <t>-</t>
  </si>
  <si>
    <t>Consolidated Statement of Financial Position (Unaudited)</t>
  </si>
  <si>
    <t>In thousands of Kazakhstani Tenge</t>
  </si>
  <si>
    <t>Note</t>
  </si>
  <si>
    <t>Unaudited</t>
  </si>
  <si>
    <t>Audited</t>
  </si>
  <si>
    <t>Assets</t>
  </si>
  <si>
    <t>Non-current assets</t>
  </si>
  <si>
    <t>Property, plant and equipment</t>
  </si>
  <si>
    <t>Intangible assets</t>
  </si>
  <si>
    <t>Other non-current assets</t>
  </si>
  <si>
    <t>Total non-current assets</t>
  </si>
  <si>
    <t>Current assets</t>
  </si>
  <si>
    <t>Inventories</t>
  </si>
  <si>
    <t>Trade and other receivables</t>
  </si>
  <si>
    <t>Prepaid current tax</t>
  </si>
  <si>
    <t>Due from related parties</t>
  </si>
  <si>
    <t>Cash and cash equivalents</t>
  </si>
  <si>
    <t>Total current assets</t>
  </si>
  <si>
    <t>Total assets</t>
  </si>
  <si>
    <t>EQUITY</t>
  </si>
  <si>
    <t>Share capital</t>
  </si>
  <si>
    <t>Retained earnings</t>
  </si>
  <si>
    <t>Total equity</t>
  </si>
  <si>
    <t>Liabilities</t>
  </si>
  <si>
    <t>Non-current liabilities</t>
  </si>
  <si>
    <t>Deferred income tax liability</t>
  </si>
  <si>
    <t>Other non-current liabilities</t>
  </si>
  <si>
    <t>Total non-current liabilities</t>
  </si>
  <si>
    <t>Current liabilities</t>
  </si>
  <si>
    <t>Borrowings</t>
  </si>
  <si>
    <t>Trade and other payables</t>
  </si>
  <si>
    <t xml:space="preserve">Due to related parties </t>
  </si>
  <si>
    <t>Deferred revenue</t>
  </si>
  <si>
    <t>Taxes payable</t>
  </si>
  <si>
    <t>Total current liabilities</t>
  </si>
  <si>
    <t>Total liabilities</t>
  </si>
  <si>
    <t>Total liabilities and equity</t>
  </si>
  <si>
    <t>Book value per common share (tenge)</t>
  </si>
  <si>
    <t>Consolidated Statement of Comprehensive Income (Unaudited)</t>
  </si>
  <si>
    <t>For nine months ended</t>
  </si>
  <si>
    <t>Revenues</t>
  </si>
  <si>
    <t>Cost of sales</t>
  </si>
  <si>
    <t>Gross profit</t>
  </si>
  <si>
    <t>Selling and marketing expenses</t>
  </si>
  <si>
    <t>General and administrative expenses</t>
  </si>
  <si>
    <t>Other operating income</t>
  </si>
  <si>
    <t>Other operating expenses</t>
  </si>
  <si>
    <t>Operating profit</t>
  </si>
  <si>
    <t>Finance income</t>
  </si>
  <si>
    <t>Finance expense</t>
  </si>
  <si>
    <t>Profit before income tax</t>
  </si>
  <si>
    <t>Income tax expense</t>
  </si>
  <si>
    <t>Profit for the year</t>
  </si>
  <si>
    <t>Other comprehensive income</t>
  </si>
  <si>
    <t>Total comprehensive income for the year</t>
  </si>
  <si>
    <t xml:space="preserve">Earnings per share (Kazakhstani Tenge), </t>
  </si>
  <si>
    <t>basic and diluted</t>
  </si>
  <si>
    <t>Cash flows from operating activities</t>
  </si>
  <si>
    <t>Net income</t>
  </si>
  <si>
    <t>Adjustments for:</t>
  </si>
  <si>
    <t>Depreciation of property, plant and equipment</t>
  </si>
  <si>
    <t>Amortisation of intangible assets</t>
  </si>
  <si>
    <t>Income taxes</t>
  </si>
  <si>
    <t>Impairment of trade receivables</t>
  </si>
  <si>
    <t>Finance costs</t>
  </si>
  <si>
    <t>Losses less gains on disposal of property, plant and equipment and intangible assets</t>
  </si>
  <si>
    <t>Operating cash flows before working capital changes</t>
  </si>
  <si>
    <t>Due to related parties</t>
  </si>
  <si>
    <t>Deferred revenues</t>
  </si>
  <si>
    <t>Restricted cash</t>
  </si>
  <si>
    <t>Cash generated from operations</t>
  </si>
  <si>
    <t>Interest paid</t>
  </si>
  <si>
    <t>Net cash from operating activities</t>
  </si>
  <si>
    <t>Cash flows from investing activities</t>
  </si>
  <si>
    <t>Purchase of property, plant and equipment</t>
  </si>
  <si>
    <t>Purchase of intangible assets</t>
  </si>
  <si>
    <t>Net cash used in investing activities</t>
  </si>
  <si>
    <t>Cash flows from financing activities</t>
  </si>
  <si>
    <t>Proceeds from borrowings</t>
  </si>
  <si>
    <t>Repayment of borrowings</t>
  </si>
  <si>
    <t>Dividends paid</t>
  </si>
  <si>
    <t>Net cash used in financing activities</t>
  </si>
  <si>
    <t>Net increase / (decrease) in cash and cash equivalents</t>
  </si>
  <si>
    <t>Cash and cash equivalents at beginning of the year</t>
  </si>
  <si>
    <t>Cash and cash equivalents at end of the year</t>
  </si>
  <si>
    <t>Notes to the Consolidated Financial Statements (Unaudited)</t>
  </si>
  <si>
    <t>Consolidated Statement of Changes in Equity (Unaudited)</t>
  </si>
  <si>
    <t>Charter / Share</t>
  </si>
  <si>
    <t>capital</t>
  </si>
  <si>
    <t>Balance at 1 January 2013</t>
  </si>
  <si>
    <t xml:space="preserve">Dividends declared </t>
  </si>
  <si>
    <t>Balance at 30 September 2013</t>
  </si>
  <si>
    <t>Balance at 1 January 2014</t>
  </si>
  <si>
    <t>Dividends declared</t>
  </si>
  <si>
    <t>Balance at 30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</si>
</sst>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b/>
      <sz val="4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" fontId="3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15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G59" sqref="G59"/>
    </sheetView>
  </sheetViews>
  <sheetFormatPr defaultRowHeight="14.4" x14ac:dyDescent="0.3"/>
  <cols>
    <col min="1" max="1" width="45" customWidth="1"/>
    <col min="3" max="4" width="9.6640625" bestFit="1" customWidth="1"/>
    <col min="5" max="5" width="10.88671875" customWidth="1"/>
  </cols>
  <sheetData>
    <row r="1" spans="1:5" ht="26.4" x14ac:dyDescent="0.3">
      <c r="A1" s="24" t="s">
        <v>1</v>
      </c>
    </row>
    <row r="2" spans="1:5" x14ac:dyDescent="0.3">
      <c r="A2" s="34" t="s">
        <v>2</v>
      </c>
      <c r="B2" s="39" t="s">
        <v>3</v>
      </c>
      <c r="C2" s="39"/>
      <c r="D2" s="40">
        <v>41912</v>
      </c>
      <c r="E2" s="40">
        <v>42004</v>
      </c>
    </row>
    <row r="3" spans="1:5" x14ac:dyDescent="0.3">
      <c r="A3" s="34"/>
      <c r="B3" s="39"/>
      <c r="C3" s="39"/>
      <c r="D3" s="32">
        <v>2014</v>
      </c>
      <c r="E3" s="32">
        <v>2013</v>
      </c>
    </row>
    <row r="4" spans="1:5" ht="15" thickBot="1" x14ac:dyDescent="0.35">
      <c r="A4" s="35"/>
      <c r="B4" s="38"/>
      <c r="C4" s="38"/>
      <c r="D4" s="21" t="s">
        <v>4</v>
      </c>
      <c r="E4" s="21" t="s">
        <v>5</v>
      </c>
    </row>
    <row r="5" spans="1:5" x14ac:dyDescent="0.3">
      <c r="A5" s="1"/>
      <c r="B5" s="3"/>
      <c r="C5" s="1"/>
      <c r="D5" s="1"/>
      <c r="E5" s="1"/>
    </row>
    <row r="6" spans="1:5" x14ac:dyDescent="0.3">
      <c r="A6" s="4" t="s">
        <v>6</v>
      </c>
      <c r="B6" s="3"/>
      <c r="C6" s="1"/>
      <c r="D6" s="4"/>
      <c r="E6" s="3"/>
    </row>
    <row r="7" spans="1:5" x14ac:dyDescent="0.3">
      <c r="A7" s="4"/>
      <c r="B7" s="3"/>
      <c r="C7" s="1"/>
      <c r="D7" s="1"/>
      <c r="E7" s="3"/>
    </row>
    <row r="8" spans="1:5" x14ac:dyDescent="0.3">
      <c r="A8" s="4" t="s">
        <v>7</v>
      </c>
      <c r="B8" s="3"/>
      <c r="C8" s="1"/>
      <c r="D8" s="1"/>
      <c r="E8" s="3"/>
    </row>
    <row r="9" spans="1:5" x14ac:dyDescent="0.3">
      <c r="A9" s="1" t="s">
        <v>8</v>
      </c>
      <c r="B9" s="3">
        <v>4</v>
      </c>
      <c r="C9" s="1"/>
      <c r="D9" s="41">
        <v>101425758</v>
      </c>
      <c r="E9" s="29">
        <v>112368845</v>
      </c>
    </row>
    <row r="10" spans="1:5" x14ac:dyDescent="0.3">
      <c r="A10" s="1" t="s">
        <v>9</v>
      </c>
      <c r="B10" s="3">
        <v>5</v>
      </c>
      <c r="C10" s="1"/>
      <c r="D10" s="41">
        <v>13096980</v>
      </c>
      <c r="E10" s="29">
        <v>13954545</v>
      </c>
    </row>
    <row r="11" spans="1:5" x14ac:dyDescent="0.3">
      <c r="A11" s="1" t="s">
        <v>10</v>
      </c>
      <c r="B11" s="3">
        <v>6</v>
      </c>
      <c r="C11" s="1"/>
      <c r="D11" s="41">
        <v>2075215</v>
      </c>
      <c r="E11" s="29">
        <v>3130944</v>
      </c>
    </row>
    <row r="12" spans="1:5" ht="15" thickBot="1" x14ac:dyDescent="0.35">
      <c r="A12" s="6"/>
      <c r="B12" s="42"/>
      <c r="C12" s="6"/>
      <c r="D12" s="6"/>
      <c r="E12" s="42"/>
    </row>
    <row r="13" spans="1:5" x14ac:dyDescent="0.3">
      <c r="A13" s="4"/>
      <c r="B13" s="32"/>
      <c r="C13" s="4"/>
      <c r="D13" s="4"/>
      <c r="E13" s="32"/>
    </row>
    <row r="14" spans="1:5" x14ac:dyDescent="0.3">
      <c r="A14" s="4" t="s">
        <v>11</v>
      </c>
      <c r="B14" s="32"/>
      <c r="C14" s="4"/>
      <c r="D14" s="10">
        <f>SUM(D9:D13)</f>
        <v>116597953</v>
      </c>
      <c r="E14" s="10">
        <f>SUM(E9:E13)</f>
        <v>129454334</v>
      </c>
    </row>
    <row r="15" spans="1:5" ht="15" thickBot="1" x14ac:dyDescent="0.35">
      <c r="A15" s="15"/>
      <c r="B15" s="21"/>
      <c r="C15" s="15"/>
      <c r="D15" s="15"/>
      <c r="E15" s="21"/>
    </row>
    <row r="16" spans="1:5" x14ac:dyDescent="0.3">
      <c r="A16" s="1"/>
      <c r="B16" s="3"/>
      <c r="C16" s="1"/>
      <c r="D16" s="1"/>
      <c r="E16" s="3"/>
    </row>
    <row r="17" spans="1:5" x14ac:dyDescent="0.3">
      <c r="A17" s="4" t="s">
        <v>12</v>
      </c>
      <c r="B17" s="3"/>
      <c r="C17" s="1"/>
      <c r="D17" s="1"/>
      <c r="E17" s="3"/>
    </row>
    <row r="18" spans="1:5" x14ac:dyDescent="0.3">
      <c r="A18" s="1" t="s">
        <v>13</v>
      </c>
      <c r="B18" s="3"/>
      <c r="C18" s="1"/>
      <c r="D18" s="5">
        <v>1762052</v>
      </c>
      <c r="E18" s="29">
        <v>499180</v>
      </c>
    </row>
    <row r="19" spans="1:5" x14ac:dyDescent="0.3">
      <c r="A19" s="1" t="s">
        <v>14</v>
      </c>
      <c r="B19" s="3">
        <v>7</v>
      </c>
      <c r="C19" s="1"/>
      <c r="D19" s="5">
        <v>11212238</v>
      </c>
      <c r="E19" s="29">
        <v>9268357</v>
      </c>
    </row>
    <row r="20" spans="1:5" x14ac:dyDescent="0.3">
      <c r="A20" s="1" t="s">
        <v>15</v>
      </c>
      <c r="B20" s="3"/>
      <c r="C20" s="1"/>
      <c r="D20" s="5">
        <v>2407963</v>
      </c>
      <c r="E20" s="29">
        <v>834480</v>
      </c>
    </row>
    <row r="21" spans="1:5" x14ac:dyDescent="0.3">
      <c r="A21" s="1" t="s">
        <v>16</v>
      </c>
      <c r="B21" s="3"/>
      <c r="C21" s="1"/>
      <c r="D21" s="5">
        <v>559794</v>
      </c>
      <c r="E21" s="29">
        <v>306862</v>
      </c>
    </row>
    <row r="22" spans="1:5" x14ac:dyDescent="0.3">
      <c r="A22" s="1" t="s">
        <v>17</v>
      </c>
      <c r="B22" s="3"/>
      <c r="C22" s="1"/>
      <c r="D22" s="5">
        <v>18892405</v>
      </c>
      <c r="E22" s="29">
        <v>18916258</v>
      </c>
    </row>
    <row r="23" spans="1:5" ht="15" thickBot="1" x14ac:dyDescent="0.35">
      <c r="A23" s="6"/>
      <c r="B23" s="42"/>
      <c r="C23" s="6"/>
      <c r="D23" s="6"/>
      <c r="E23" s="42"/>
    </row>
    <row r="24" spans="1:5" x14ac:dyDescent="0.3">
      <c r="A24" s="4"/>
      <c r="B24" s="32"/>
      <c r="C24" s="4"/>
      <c r="D24" s="4"/>
      <c r="E24" s="32"/>
    </row>
    <row r="25" spans="1:5" x14ac:dyDescent="0.3">
      <c r="A25" s="4" t="s">
        <v>18</v>
      </c>
      <c r="B25" s="32"/>
      <c r="C25" s="4"/>
      <c r="D25" s="10">
        <f>SUM(D18:D24)</f>
        <v>34834452</v>
      </c>
      <c r="E25" s="10">
        <f>SUM(E18:E24)</f>
        <v>29825137</v>
      </c>
    </row>
    <row r="26" spans="1:5" ht="15" thickBot="1" x14ac:dyDescent="0.35">
      <c r="A26" s="15"/>
      <c r="B26" s="21"/>
      <c r="C26" s="15"/>
      <c r="D26" s="15"/>
      <c r="E26" s="21"/>
    </row>
    <row r="27" spans="1:5" x14ac:dyDescent="0.3">
      <c r="A27" s="4"/>
      <c r="B27" s="32"/>
      <c r="C27" s="4"/>
      <c r="D27" s="4"/>
      <c r="E27" s="32"/>
    </row>
    <row r="28" spans="1:5" x14ac:dyDescent="0.3">
      <c r="A28" s="4" t="s">
        <v>19</v>
      </c>
      <c r="B28" s="32"/>
      <c r="C28" s="4"/>
      <c r="D28" s="10">
        <f>D25+D14</f>
        <v>151432405</v>
      </c>
      <c r="E28" s="10">
        <f>E25+E14</f>
        <v>159279471</v>
      </c>
    </row>
    <row r="29" spans="1:5" ht="15" thickBot="1" x14ac:dyDescent="0.35">
      <c r="A29" s="25"/>
      <c r="B29" s="31"/>
      <c r="C29" s="25"/>
      <c r="D29" s="25"/>
      <c r="E29" s="31"/>
    </row>
    <row r="30" spans="1:5" ht="15" thickTop="1" x14ac:dyDescent="0.3">
      <c r="A30" s="1"/>
      <c r="B30" s="3"/>
      <c r="C30" s="1"/>
      <c r="D30" s="1"/>
      <c r="E30" s="3"/>
    </row>
    <row r="31" spans="1:5" x14ac:dyDescent="0.3">
      <c r="A31" s="4" t="s">
        <v>20</v>
      </c>
      <c r="B31" s="3"/>
      <c r="C31" s="4"/>
      <c r="D31" s="4"/>
      <c r="E31" s="32"/>
    </row>
    <row r="32" spans="1:5" x14ac:dyDescent="0.3">
      <c r="A32" s="1"/>
      <c r="B32" s="3"/>
      <c r="C32" s="1"/>
      <c r="D32" s="1"/>
      <c r="E32" s="3"/>
    </row>
    <row r="33" spans="1:5" x14ac:dyDescent="0.3">
      <c r="A33" s="1" t="s">
        <v>21</v>
      </c>
      <c r="B33" s="3">
        <v>8</v>
      </c>
      <c r="C33" s="1"/>
      <c r="D33" s="5">
        <v>33800000</v>
      </c>
      <c r="E33" s="29">
        <v>33800000</v>
      </c>
    </row>
    <row r="34" spans="1:5" x14ac:dyDescent="0.3">
      <c r="A34" s="1" t="s">
        <v>22</v>
      </c>
      <c r="B34" s="3"/>
      <c r="C34" s="1"/>
      <c r="D34" s="5">
        <v>45607199</v>
      </c>
      <c r="E34" s="29">
        <v>63392942</v>
      </c>
    </row>
    <row r="35" spans="1:5" ht="15" thickBot="1" x14ac:dyDescent="0.35">
      <c r="A35" s="6"/>
      <c r="B35" s="42"/>
      <c r="C35" s="15"/>
      <c r="D35" s="15"/>
      <c r="E35" s="21"/>
    </row>
    <row r="36" spans="1:5" x14ac:dyDescent="0.3">
      <c r="A36" s="1"/>
      <c r="B36" s="3"/>
      <c r="C36" s="4"/>
      <c r="D36" s="4"/>
      <c r="E36" s="32"/>
    </row>
    <row r="37" spans="1:5" x14ac:dyDescent="0.3">
      <c r="A37" s="4" t="s">
        <v>23</v>
      </c>
      <c r="B37" s="32"/>
      <c r="C37" s="4"/>
      <c r="D37" s="10">
        <f>SUM(D33:D36)</f>
        <v>79407199</v>
      </c>
      <c r="E37" s="10">
        <f>SUM(E33:E36)</f>
        <v>97192942</v>
      </c>
    </row>
    <row r="38" spans="1:5" ht="15" thickBot="1" x14ac:dyDescent="0.35">
      <c r="A38" s="25"/>
      <c r="B38" s="31"/>
      <c r="C38" s="25"/>
      <c r="D38" s="25"/>
      <c r="E38" s="31"/>
    </row>
    <row r="39" spans="1:5" ht="15" thickTop="1" x14ac:dyDescent="0.3">
      <c r="A39" s="1"/>
      <c r="B39" s="3"/>
      <c r="C39" s="1"/>
      <c r="D39" s="1"/>
      <c r="E39" s="3"/>
    </row>
    <row r="40" spans="1:5" x14ac:dyDescent="0.3">
      <c r="A40" s="4" t="s">
        <v>24</v>
      </c>
      <c r="B40" s="3"/>
      <c r="C40" s="1"/>
      <c r="D40" s="1"/>
      <c r="E40" s="3"/>
    </row>
    <row r="41" spans="1:5" x14ac:dyDescent="0.3">
      <c r="A41" s="1"/>
      <c r="B41" s="3"/>
      <c r="C41" s="1"/>
      <c r="D41" s="1"/>
      <c r="E41" s="3"/>
    </row>
    <row r="42" spans="1:5" x14ac:dyDescent="0.3">
      <c r="A42" s="4" t="s">
        <v>25</v>
      </c>
      <c r="B42" s="3"/>
      <c r="C42" s="1"/>
      <c r="D42" s="1"/>
      <c r="E42" s="3"/>
    </row>
    <row r="43" spans="1:5" x14ac:dyDescent="0.3">
      <c r="A43" s="1" t="s">
        <v>26</v>
      </c>
      <c r="B43" s="3">
        <v>14</v>
      </c>
      <c r="C43" s="1"/>
      <c r="D43" s="5">
        <v>5486336</v>
      </c>
      <c r="E43" s="29">
        <v>5231448</v>
      </c>
    </row>
    <row r="44" spans="1:5" x14ac:dyDescent="0.3">
      <c r="A44" s="1" t="s">
        <v>27</v>
      </c>
      <c r="B44" s="3"/>
      <c r="C44" s="1"/>
      <c r="D44" s="5">
        <v>1311822</v>
      </c>
      <c r="E44" s="29">
        <v>1426245</v>
      </c>
    </row>
    <row r="45" spans="1:5" ht="15" thickBot="1" x14ac:dyDescent="0.35">
      <c r="A45" s="6"/>
      <c r="B45" s="42"/>
      <c r="C45" s="6"/>
      <c r="D45" s="6"/>
      <c r="E45" s="42"/>
    </row>
    <row r="46" spans="1:5" x14ac:dyDescent="0.3">
      <c r="A46" s="4"/>
      <c r="B46" s="3"/>
      <c r="C46" s="4"/>
      <c r="D46" s="4"/>
      <c r="E46" s="32"/>
    </row>
    <row r="47" spans="1:5" x14ac:dyDescent="0.3">
      <c r="A47" s="4" t="s">
        <v>28</v>
      </c>
      <c r="B47" s="3"/>
      <c r="C47" s="4"/>
      <c r="D47" s="10">
        <f>SUM(D43:D46)</f>
        <v>6798158</v>
      </c>
      <c r="E47" s="10">
        <f>SUM(E43:E46)</f>
        <v>6657693</v>
      </c>
    </row>
    <row r="48" spans="1:5" ht="15" thickBot="1" x14ac:dyDescent="0.35">
      <c r="A48" s="15"/>
      <c r="B48" s="42"/>
      <c r="C48" s="15"/>
      <c r="D48" s="15"/>
      <c r="E48" s="21"/>
    </row>
    <row r="49" spans="1:5" x14ac:dyDescent="0.3">
      <c r="A49" s="1"/>
      <c r="B49" s="3"/>
      <c r="C49" s="1"/>
      <c r="D49" s="1"/>
      <c r="E49" s="3"/>
    </row>
    <row r="50" spans="1:5" x14ac:dyDescent="0.3">
      <c r="A50" s="4" t="s">
        <v>29</v>
      </c>
      <c r="B50" s="3"/>
      <c r="C50" s="1"/>
      <c r="D50" s="1"/>
      <c r="E50" s="3"/>
    </row>
    <row r="51" spans="1:5" x14ac:dyDescent="0.3">
      <c r="A51" s="1" t="s">
        <v>30</v>
      </c>
      <c r="B51" s="3">
        <v>10</v>
      </c>
      <c r="C51" s="1"/>
      <c r="D51" s="5">
        <v>16718956</v>
      </c>
      <c r="E51" s="29">
        <v>24721178</v>
      </c>
    </row>
    <row r="52" spans="1:5" x14ac:dyDescent="0.3">
      <c r="A52" s="1" t="s">
        <v>31</v>
      </c>
      <c r="B52" s="3">
        <v>9</v>
      </c>
      <c r="C52" s="1"/>
      <c r="D52" s="5">
        <v>40425260</v>
      </c>
      <c r="E52" s="29">
        <v>21490816</v>
      </c>
    </row>
    <row r="53" spans="1:5" x14ac:dyDescent="0.3">
      <c r="A53" s="1" t="s">
        <v>32</v>
      </c>
      <c r="B53" s="3"/>
      <c r="C53" s="1"/>
      <c r="D53" s="5">
        <v>619511</v>
      </c>
      <c r="E53" s="29">
        <v>502045</v>
      </c>
    </row>
    <row r="54" spans="1:5" x14ac:dyDescent="0.3">
      <c r="A54" s="1" t="s">
        <v>33</v>
      </c>
      <c r="B54" s="3">
        <v>11</v>
      </c>
      <c r="C54" s="1"/>
      <c r="D54" s="5">
        <v>6121897</v>
      </c>
      <c r="E54" s="29">
        <v>7346686</v>
      </c>
    </row>
    <row r="55" spans="1:5" x14ac:dyDescent="0.3">
      <c r="A55" s="1" t="s">
        <v>34</v>
      </c>
      <c r="B55" s="3"/>
      <c r="C55" s="1"/>
      <c r="D55" s="5">
        <v>1341424</v>
      </c>
      <c r="E55" s="29">
        <v>1368111</v>
      </c>
    </row>
    <row r="56" spans="1:5" ht="15" thickBot="1" x14ac:dyDescent="0.35">
      <c r="A56" s="6"/>
      <c r="B56" s="42"/>
      <c r="C56" s="6"/>
      <c r="D56" s="6"/>
      <c r="E56" s="42"/>
    </row>
    <row r="57" spans="1:5" x14ac:dyDescent="0.3">
      <c r="A57" s="4"/>
      <c r="B57" s="3"/>
      <c r="C57" s="4"/>
      <c r="D57" s="4"/>
      <c r="E57" s="32"/>
    </row>
    <row r="58" spans="1:5" x14ac:dyDescent="0.3">
      <c r="A58" s="4" t="s">
        <v>35</v>
      </c>
      <c r="B58" s="3"/>
      <c r="C58" s="4"/>
      <c r="D58" s="10">
        <f>SUM(D51:D57)</f>
        <v>65227048</v>
      </c>
      <c r="E58" s="10">
        <f>SUM(E51:E57)</f>
        <v>55428836</v>
      </c>
    </row>
    <row r="59" spans="1:5" ht="15" thickBot="1" x14ac:dyDescent="0.35">
      <c r="A59" s="15"/>
      <c r="B59" s="42"/>
      <c r="C59" s="15"/>
      <c r="D59" s="15"/>
      <c r="E59" s="21"/>
    </row>
    <row r="60" spans="1:5" x14ac:dyDescent="0.3">
      <c r="A60" s="1"/>
      <c r="B60" s="32"/>
      <c r="C60" s="4"/>
      <c r="D60" s="4"/>
      <c r="E60" s="32"/>
    </row>
    <row r="61" spans="1:5" x14ac:dyDescent="0.3">
      <c r="A61" s="4" t="s">
        <v>36</v>
      </c>
      <c r="B61" s="32"/>
      <c r="C61" s="4"/>
      <c r="D61" s="10">
        <f>D58+D47</f>
        <v>72025206</v>
      </c>
      <c r="E61" s="10">
        <f>E58+E47</f>
        <v>62086529</v>
      </c>
    </row>
    <row r="62" spans="1:5" ht="15" thickBot="1" x14ac:dyDescent="0.35">
      <c r="A62" s="25"/>
      <c r="B62" s="26"/>
      <c r="C62" s="25"/>
      <c r="D62" s="25"/>
      <c r="E62" s="31"/>
    </row>
    <row r="63" spans="1:5" ht="15" thickTop="1" x14ac:dyDescent="0.3">
      <c r="A63" s="4"/>
      <c r="B63" s="23"/>
      <c r="C63" s="4"/>
      <c r="D63" s="4"/>
      <c r="E63" s="32"/>
    </row>
    <row r="64" spans="1:5" x14ac:dyDescent="0.3">
      <c r="A64" s="4" t="s">
        <v>37</v>
      </c>
      <c r="B64" s="23"/>
      <c r="C64" s="4"/>
      <c r="D64" s="10">
        <f>D61+D37</f>
        <v>151432405</v>
      </c>
      <c r="E64" s="10">
        <f>E61+E37</f>
        <v>159279471</v>
      </c>
    </row>
    <row r="65" spans="1:5" ht="15" thickBot="1" x14ac:dyDescent="0.35">
      <c r="A65" s="25"/>
      <c r="B65" s="26"/>
      <c r="C65" s="25"/>
      <c r="D65" s="25"/>
      <c r="E65" s="25"/>
    </row>
    <row r="66" spans="1:5" ht="15" thickTop="1" x14ac:dyDescent="0.3">
      <c r="A66" s="4"/>
      <c r="B66" s="23"/>
      <c r="C66" s="4"/>
      <c r="D66" s="10"/>
      <c r="E66" s="10"/>
    </row>
    <row r="67" spans="1:5" x14ac:dyDescent="0.3">
      <c r="A67" s="1" t="s">
        <v>38</v>
      </c>
      <c r="B67" s="2">
        <v>16</v>
      </c>
      <c r="D67" s="51">
        <f>(D28-D10-D61)/200000</f>
        <v>331.55109499999998</v>
      </c>
      <c r="E67" s="51">
        <f>(E28-E10-E61)/200000</f>
        <v>416.19198499999999</v>
      </c>
    </row>
  </sheetData>
  <mergeCells count="3">
    <mergeCell ref="A2:A4"/>
    <mergeCell ref="B2:B4"/>
    <mergeCell ref="C2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5" workbookViewId="0">
      <selection activeCell="E36" sqref="E36"/>
    </sheetView>
  </sheetViews>
  <sheetFormatPr defaultRowHeight="14.4" x14ac:dyDescent="0.3"/>
  <cols>
    <col min="1" max="1" width="43.6640625" customWidth="1"/>
    <col min="4" max="4" width="9.88671875" customWidth="1"/>
    <col min="5" max="5" width="9.33203125" bestFit="1" customWidth="1"/>
  </cols>
  <sheetData>
    <row r="1" spans="1:5" ht="35.4" customHeight="1" x14ac:dyDescent="0.3">
      <c r="A1" s="24" t="s">
        <v>39</v>
      </c>
    </row>
    <row r="2" spans="1:5" ht="24" customHeight="1" thickBot="1" x14ac:dyDescent="0.35">
      <c r="A2" s="22"/>
      <c r="B2" s="23"/>
      <c r="C2" s="4"/>
      <c r="D2" s="37" t="s">
        <v>40</v>
      </c>
      <c r="E2" s="37"/>
    </row>
    <row r="3" spans="1:5" x14ac:dyDescent="0.3">
      <c r="A3" s="34" t="s">
        <v>2</v>
      </c>
      <c r="B3" s="36" t="s">
        <v>3</v>
      </c>
      <c r="C3" s="45"/>
      <c r="D3" s="43">
        <v>41912</v>
      </c>
      <c r="E3" s="43">
        <v>41547</v>
      </c>
    </row>
    <row r="4" spans="1:5" ht="15" thickBot="1" x14ac:dyDescent="0.35">
      <c r="A4" s="35"/>
      <c r="B4" s="37"/>
      <c r="C4" s="46"/>
      <c r="D4" s="15" t="s">
        <v>4</v>
      </c>
      <c r="E4" s="15" t="s">
        <v>4</v>
      </c>
    </row>
    <row r="5" spans="1:5" x14ac:dyDescent="0.3">
      <c r="A5" s="1"/>
      <c r="B5" s="2"/>
      <c r="C5" s="1"/>
      <c r="D5" s="1"/>
      <c r="E5" s="1"/>
    </row>
    <row r="6" spans="1:5" x14ac:dyDescent="0.3">
      <c r="A6" s="1" t="s">
        <v>41</v>
      </c>
      <c r="B6" s="2">
        <v>12</v>
      </c>
      <c r="C6" s="1"/>
      <c r="D6" s="27">
        <v>141307321</v>
      </c>
      <c r="E6" s="27">
        <v>138072752</v>
      </c>
    </row>
    <row r="7" spans="1:5" x14ac:dyDescent="0.3">
      <c r="A7" s="1" t="s">
        <v>42</v>
      </c>
      <c r="B7" s="2">
        <v>13</v>
      </c>
      <c r="C7" s="1"/>
      <c r="D7" s="5">
        <v>-61609783</v>
      </c>
      <c r="E7" s="5">
        <v>-59131530</v>
      </c>
    </row>
    <row r="8" spans="1:5" ht="15" thickBot="1" x14ac:dyDescent="0.35">
      <c r="A8" s="6"/>
      <c r="B8" s="8"/>
      <c r="C8" s="6"/>
      <c r="D8" s="6"/>
      <c r="E8" s="6"/>
    </row>
    <row r="9" spans="1:5" x14ac:dyDescent="0.3">
      <c r="A9" s="1"/>
      <c r="B9" s="2"/>
      <c r="C9" s="1"/>
      <c r="D9" s="1"/>
      <c r="E9" s="1"/>
    </row>
    <row r="10" spans="1:5" x14ac:dyDescent="0.3">
      <c r="A10" s="4" t="s">
        <v>43</v>
      </c>
      <c r="B10" s="2"/>
      <c r="C10" s="4"/>
      <c r="D10" s="10">
        <f>SUM(D6:D9)</f>
        <v>79697538</v>
      </c>
      <c r="E10" s="10">
        <f>SUM(E6:E9)</f>
        <v>78941222</v>
      </c>
    </row>
    <row r="11" spans="1:5" ht="15" thickBot="1" x14ac:dyDescent="0.35">
      <c r="A11" s="15"/>
      <c r="B11" s="8"/>
      <c r="C11" s="15"/>
      <c r="D11" s="15"/>
      <c r="E11" s="15"/>
    </row>
    <row r="12" spans="1:5" x14ac:dyDescent="0.3">
      <c r="A12" s="1"/>
      <c r="B12" s="2"/>
      <c r="C12" s="1"/>
      <c r="D12" s="1"/>
      <c r="E12" s="1"/>
    </row>
    <row r="13" spans="1:5" x14ac:dyDescent="0.3">
      <c r="A13" s="1" t="s">
        <v>44</v>
      </c>
      <c r="B13" s="2">
        <v>13</v>
      </c>
      <c r="C13" s="1"/>
      <c r="D13" s="5">
        <v>-8973339</v>
      </c>
      <c r="E13" s="5">
        <v>-12572302</v>
      </c>
    </row>
    <row r="14" spans="1:5" x14ac:dyDescent="0.3">
      <c r="A14" s="1" t="s">
        <v>45</v>
      </c>
      <c r="B14" s="2">
        <v>13</v>
      </c>
      <c r="C14" s="1"/>
      <c r="D14" s="5">
        <v>-7851140</v>
      </c>
      <c r="E14" s="5">
        <v>-7901999</v>
      </c>
    </row>
    <row r="15" spans="1:5" x14ac:dyDescent="0.3">
      <c r="A15" s="1" t="s">
        <v>46</v>
      </c>
      <c r="B15" s="2"/>
      <c r="C15" s="1"/>
      <c r="D15" s="5">
        <v>381193</v>
      </c>
      <c r="E15" s="5">
        <v>404490</v>
      </c>
    </row>
    <row r="16" spans="1:5" x14ac:dyDescent="0.3">
      <c r="A16" s="1" t="s">
        <v>47</v>
      </c>
      <c r="B16" s="2"/>
      <c r="C16" s="1"/>
      <c r="D16" s="5">
        <v>-4454053</v>
      </c>
      <c r="E16" s="5">
        <v>-122387</v>
      </c>
    </row>
    <row r="17" spans="1:5" ht="15" thickBot="1" x14ac:dyDescent="0.35">
      <c r="A17" s="6"/>
      <c r="B17" s="8"/>
      <c r="C17" s="6"/>
      <c r="D17" s="6"/>
      <c r="E17" s="6"/>
    </row>
    <row r="18" spans="1:5" x14ac:dyDescent="0.3">
      <c r="A18" s="4"/>
      <c r="B18" s="2"/>
      <c r="C18" s="1"/>
      <c r="D18" s="1"/>
      <c r="E18" s="1"/>
    </row>
    <row r="19" spans="1:5" x14ac:dyDescent="0.3">
      <c r="A19" s="4" t="s">
        <v>48</v>
      </c>
      <c r="B19" s="23"/>
      <c r="C19" s="4"/>
      <c r="D19" s="10">
        <f>SUM(D10:D18)</f>
        <v>58800199</v>
      </c>
      <c r="E19" s="10">
        <f>SUM(E10:E18)</f>
        <v>58749024</v>
      </c>
    </row>
    <row r="20" spans="1:5" x14ac:dyDescent="0.3">
      <c r="A20" s="1"/>
      <c r="B20" s="2"/>
      <c r="C20" s="1"/>
      <c r="D20" s="1"/>
      <c r="E20" s="1"/>
    </row>
    <row r="21" spans="1:5" x14ac:dyDescent="0.3">
      <c r="A21" s="1" t="s">
        <v>49</v>
      </c>
      <c r="B21" s="2"/>
      <c r="C21" s="1"/>
      <c r="D21" s="5">
        <v>428490.4</v>
      </c>
      <c r="E21" s="5">
        <v>284048</v>
      </c>
    </row>
    <row r="22" spans="1:5" x14ac:dyDescent="0.3">
      <c r="A22" s="1" t="s">
        <v>50</v>
      </c>
      <c r="B22" s="2"/>
      <c r="C22" s="1"/>
      <c r="D22" s="5">
        <v>-1173257.3999999999</v>
      </c>
      <c r="E22" s="5">
        <v>-1968767</v>
      </c>
    </row>
    <row r="23" spans="1:5" ht="15" thickBot="1" x14ac:dyDescent="0.35">
      <c r="A23" s="6"/>
      <c r="B23" s="8"/>
      <c r="C23" s="6"/>
      <c r="D23" s="6"/>
      <c r="E23" s="6"/>
    </row>
    <row r="24" spans="1:5" x14ac:dyDescent="0.3">
      <c r="A24" s="4"/>
      <c r="B24" s="23"/>
      <c r="C24" s="4"/>
      <c r="D24" s="4"/>
      <c r="E24" s="4"/>
    </row>
    <row r="25" spans="1:5" x14ac:dyDescent="0.3">
      <c r="A25" s="4" t="s">
        <v>51</v>
      </c>
      <c r="B25" s="23"/>
      <c r="C25" s="4"/>
      <c r="D25" s="10">
        <f>SUM(D19:D24)</f>
        <v>58055432</v>
      </c>
      <c r="E25" s="10">
        <f>SUM(E19:E24)</f>
        <v>57064305</v>
      </c>
    </row>
    <row r="26" spans="1:5" x14ac:dyDescent="0.3">
      <c r="A26" s="1"/>
      <c r="B26" s="2"/>
      <c r="C26" s="1"/>
      <c r="D26" s="1"/>
      <c r="E26" s="1"/>
    </row>
    <row r="27" spans="1:5" x14ac:dyDescent="0.3">
      <c r="A27" s="1" t="s">
        <v>52</v>
      </c>
      <c r="B27" s="2">
        <v>14</v>
      </c>
      <c r="C27" s="1"/>
      <c r="D27" s="5">
        <v>-12451174.4</v>
      </c>
      <c r="E27" s="5">
        <v>-11935944</v>
      </c>
    </row>
    <row r="28" spans="1:5" ht="15" thickBot="1" x14ac:dyDescent="0.35">
      <c r="A28" s="6"/>
      <c r="B28" s="8"/>
      <c r="C28" s="6"/>
      <c r="D28" s="6"/>
      <c r="E28" s="6"/>
    </row>
    <row r="29" spans="1:5" x14ac:dyDescent="0.3">
      <c r="A29" s="4"/>
      <c r="B29" s="23"/>
      <c r="C29" s="4"/>
      <c r="D29" s="4"/>
      <c r="E29" s="4"/>
    </row>
    <row r="30" spans="1:5" x14ac:dyDescent="0.3">
      <c r="A30" s="4" t="s">
        <v>53</v>
      </c>
      <c r="B30" s="23"/>
      <c r="C30" s="4"/>
      <c r="D30" s="10">
        <v>45604257</v>
      </c>
      <c r="E30" s="10">
        <f>SUM(E25:E29)</f>
        <v>45128361</v>
      </c>
    </row>
    <row r="31" spans="1:5" ht="15" thickBot="1" x14ac:dyDescent="0.35">
      <c r="A31" s="25"/>
      <c r="B31" s="25"/>
      <c r="C31" s="25"/>
      <c r="D31" s="25"/>
      <c r="E31" s="25"/>
    </row>
    <row r="32" spans="1:5" ht="15" thickTop="1" x14ac:dyDescent="0.3">
      <c r="A32" s="4"/>
      <c r="B32" s="23"/>
      <c r="C32" s="4"/>
      <c r="D32" s="4"/>
      <c r="E32" s="4"/>
    </row>
    <row r="33" spans="1:5" x14ac:dyDescent="0.3">
      <c r="A33" s="1" t="s">
        <v>54</v>
      </c>
      <c r="B33" s="1"/>
      <c r="C33" s="1"/>
      <c r="D33" s="1" t="s">
        <v>0</v>
      </c>
      <c r="E33" s="1" t="s">
        <v>0</v>
      </c>
    </row>
    <row r="34" spans="1:5" ht="15" thickBot="1" x14ac:dyDescent="0.35">
      <c r="A34" s="7"/>
      <c r="B34" s="7"/>
      <c r="C34" s="7"/>
      <c r="D34" s="7"/>
      <c r="E34" s="7"/>
    </row>
    <row r="35" spans="1:5" x14ac:dyDescent="0.3">
      <c r="A35" s="1"/>
      <c r="B35" s="1"/>
      <c r="C35" s="1"/>
      <c r="D35" s="1"/>
      <c r="E35" s="1"/>
    </row>
    <row r="36" spans="1:5" x14ac:dyDescent="0.3">
      <c r="A36" s="4" t="s">
        <v>55</v>
      </c>
      <c r="B36" s="1"/>
      <c r="C36" s="4"/>
      <c r="D36" s="10">
        <v>45604257</v>
      </c>
      <c r="E36" s="10">
        <v>45128361</v>
      </c>
    </row>
    <row r="37" spans="1:5" ht="15" thickBot="1" x14ac:dyDescent="0.35">
      <c r="A37" s="20"/>
      <c r="B37" s="20"/>
      <c r="C37" s="20"/>
      <c r="D37" s="20"/>
      <c r="E37" s="20"/>
    </row>
    <row r="38" spans="1:5" ht="15" thickTop="1" x14ac:dyDescent="0.3">
      <c r="A38" s="28"/>
      <c r="B38" s="28"/>
      <c r="C38" s="28"/>
      <c r="D38" s="28"/>
      <c r="E38" s="28"/>
    </row>
    <row r="39" spans="1:5" x14ac:dyDescent="0.3">
      <c r="A39" s="4" t="s">
        <v>56</v>
      </c>
      <c r="B39" s="47">
        <v>8</v>
      </c>
      <c r="C39" s="48"/>
      <c r="D39" s="52">
        <f>D36/200000</f>
        <v>228.02128500000001</v>
      </c>
      <c r="E39" s="39">
        <v>225.64</v>
      </c>
    </row>
    <row r="40" spans="1:5" x14ac:dyDescent="0.3">
      <c r="A40" s="44" t="s">
        <v>57</v>
      </c>
      <c r="B40" s="47"/>
      <c r="C40" s="48"/>
      <c r="D40" s="52"/>
      <c r="E40" s="39"/>
    </row>
    <row r="41" spans="1:5" ht="15" thickBot="1" x14ac:dyDescent="0.35">
      <c r="A41" s="20"/>
      <c r="B41" s="20"/>
      <c r="C41" s="20"/>
      <c r="D41" s="20"/>
      <c r="E41" s="20"/>
    </row>
    <row r="42" spans="1:5" ht="15" thickTop="1" x14ac:dyDescent="0.3"/>
  </sheetData>
  <mergeCells count="8">
    <mergeCell ref="B39:B40"/>
    <mergeCell ref="C39:C40"/>
    <mergeCell ref="D39:D40"/>
    <mergeCell ref="E39:E40"/>
    <mergeCell ref="D2:E2"/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5" workbookViewId="0">
      <selection activeCell="F58" sqref="F58"/>
    </sheetView>
  </sheetViews>
  <sheetFormatPr defaultRowHeight="14.4" x14ac:dyDescent="0.3"/>
  <cols>
    <col min="1" max="1" width="39.33203125" customWidth="1"/>
    <col min="3" max="3" width="12.21875" customWidth="1"/>
    <col min="4" max="4" width="15" customWidth="1"/>
  </cols>
  <sheetData>
    <row r="1" spans="1:4" ht="26.4" x14ac:dyDescent="0.3">
      <c r="A1" s="24" t="s">
        <v>86</v>
      </c>
    </row>
    <row r="2" spans="1:4" ht="15" thickBot="1" x14ac:dyDescent="0.35">
      <c r="A2" s="22"/>
      <c r="B2" s="23"/>
      <c r="C2" s="37" t="s">
        <v>40</v>
      </c>
      <c r="D2" s="37"/>
    </row>
    <row r="3" spans="1:4" x14ac:dyDescent="0.3">
      <c r="A3" s="34" t="s">
        <v>2</v>
      </c>
      <c r="B3" s="36"/>
      <c r="C3" s="43">
        <v>41912</v>
      </c>
      <c r="D3" s="43">
        <v>41547</v>
      </c>
    </row>
    <row r="4" spans="1:4" ht="15" thickBot="1" x14ac:dyDescent="0.35">
      <c r="A4" s="35"/>
      <c r="B4" s="37"/>
      <c r="C4" s="15" t="s">
        <v>4</v>
      </c>
      <c r="D4" s="15" t="s">
        <v>4</v>
      </c>
    </row>
    <row r="5" spans="1:4" x14ac:dyDescent="0.3">
      <c r="A5" s="4"/>
      <c r="B5" s="2"/>
      <c r="C5" s="4"/>
      <c r="D5" s="4"/>
    </row>
    <row r="6" spans="1:4" x14ac:dyDescent="0.3">
      <c r="A6" s="4" t="s">
        <v>58</v>
      </c>
      <c r="B6" s="2"/>
      <c r="C6" s="4"/>
      <c r="D6" s="4"/>
    </row>
    <row r="7" spans="1:4" x14ac:dyDescent="0.3">
      <c r="A7" s="1" t="s">
        <v>59</v>
      </c>
      <c r="B7" s="2"/>
      <c r="C7" s="5">
        <v>45604257</v>
      </c>
      <c r="D7" s="5">
        <v>45128455</v>
      </c>
    </row>
    <row r="8" spans="1:4" x14ac:dyDescent="0.3">
      <c r="A8" s="1" t="s">
        <v>60</v>
      </c>
      <c r="B8" s="2"/>
      <c r="C8" s="1"/>
      <c r="D8" s="1"/>
    </row>
    <row r="9" spans="1:4" x14ac:dyDescent="0.3">
      <c r="A9" s="1" t="s">
        <v>61</v>
      </c>
      <c r="B9" s="2"/>
      <c r="C9" s="5">
        <v>16083261</v>
      </c>
      <c r="D9" s="5">
        <v>15878376</v>
      </c>
    </row>
    <row r="10" spans="1:4" x14ac:dyDescent="0.3">
      <c r="A10" s="1" t="s">
        <v>62</v>
      </c>
      <c r="B10" s="2"/>
      <c r="C10" s="5">
        <v>2104878</v>
      </c>
      <c r="D10" s="5">
        <v>1533721</v>
      </c>
    </row>
    <row r="11" spans="1:4" x14ac:dyDescent="0.3">
      <c r="A11" s="1" t="s">
        <v>63</v>
      </c>
      <c r="B11" s="2"/>
      <c r="C11" s="5">
        <v>-1318595</v>
      </c>
      <c r="D11" s="5">
        <v>-136780</v>
      </c>
    </row>
    <row r="12" spans="1:4" x14ac:dyDescent="0.3">
      <c r="A12" s="1" t="s">
        <v>64</v>
      </c>
      <c r="B12" s="2"/>
      <c r="C12" s="5">
        <v>692608</v>
      </c>
      <c r="D12" s="5">
        <v>490099</v>
      </c>
    </row>
    <row r="13" spans="1:4" x14ac:dyDescent="0.3">
      <c r="A13" s="1" t="s">
        <v>65</v>
      </c>
      <c r="B13" s="2"/>
      <c r="C13" s="5">
        <v>1173257</v>
      </c>
      <c r="D13" s="5">
        <v>1684717</v>
      </c>
    </row>
    <row r="14" spans="1:4" ht="22.8" x14ac:dyDescent="0.3">
      <c r="A14" s="1" t="s">
        <v>66</v>
      </c>
      <c r="B14" s="2"/>
      <c r="C14" s="5">
        <v>3817075</v>
      </c>
      <c r="D14" s="5">
        <v>137956</v>
      </c>
    </row>
    <row r="15" spans="1:4" ht="15" thickBot="1" x14ac:dyDescent="0.35">
      <c r="A15" s="7"/>
      <c r="B15" s="9"/>
      <c r="C15" s="7"/>
      <c r="D15" s="7"/>
    </row>
    <row r="16" spans="1:4" x14ac:dyDescent="0.3">
      <c r="A16" s="1"/>
      <c r="B16" s="2"/>
      <c r="C16" s="4"/>
      <c r="D16" s="4"/>
    </row>
    <row r="17" spans="1:4" ht="24" x14ac:dyDescent="0.3">
      <c r="A17" s="4" t="s">
        <v>67</v>
      </c>
      <c r="B17" s="23"/>
      <c r="C17" s="10">
        <f>SUM(C7:C16)</f>
        <v>68156741</v>
      </c>
      <c r="D17" s="10">
        <f>SUM(D7:D16)</f>
        <v>64716544</v>
      </c>
    </row>
    <row r="18" spans="1:4" x14ac:dyDescent="0.3">
      <c r="A18" s="1" t="s">
        <v>14</v>
      </c>
      <c r="B18" s="2"/>
      <c r="C18" s="5">
        <v>-2636497</v>
      </c>
      <c r="D18" s="5">
        <v>3820868</v>
      </c>
    </row>
    <row r="19" spans="1:4" x14ac:dyDescent="0.3">
      <c r="A19" s="1" t="s">
        <v>16</v>
      </c>
      <c r="B19" s="2"/>
      <c r="C19" s="5">
        <v>-252932</v>
      </c>
      <c r="D19" s="5">
        <v>-2700</v>
      </c>
    </row>
    <row r="20" spans="1:4" x14ac:dyDescent="0.3">
      <c r="A20" s="1" t="s">
        <v>13</v>
      </c>
      <c r="B20" s="2"/>
      <c r="C20" s="5">
        <v>-1262872</v>
      </c>
      <c r="D20" s="5">
        <v>303924</v>
      </c>
    </row>
    <row r="21" spans="1:4" x14ac:dyDescent="0.3">
      <c r="A21" s="1" t="s">
        <v>34</v>
      </c>
      <c r="B21" s="2"/>
      <c r="C21" s="5">
        <v>-26687</v>
      </c>
      <c r="D21" s="5">
        <v>2729236</v>
      </c>
    </row>
    <row r="22" spans="1:4" x14ac:dyDescent="0.3">
      <c r="A22" s="1" t="s">
        <v>31</v>
      </c>
      <c r="B22" s="2"/>
      <c r="C22" s="5">
        <v>4192096</v>
      </c>
      <c r="D22" s="5">
        <v>6697835</v>
      </c>
    </row>
    <row r="23" spans="1:4" x14ac:dyDescent="0.3">
      <c r="A23" s="1" t="s">
        <v>68</v>
      </c>
      <c r="B23" s="2"/>
      <c r="C23" s="5">
        <v>117466</v>
      </c>
      <c r="D23" s="5">
        <v>90114</v>
      </c>
    </row>
    <row r="24" spans="1:4" x14ac:dyDescent="0.3">
      <c r="A24" s="1" t="s">
        <v>69</v>
      </c>
      <c r="B24" s="2"/>
      <c r="C24" s="5">
        <v>-1224789</v>
      </c>
      <c r="D24" s="5">
        <v>192322</v>
      </c>
    </row>
    <row r="25" spans="1:4" x14ac:dyDescent="0.3">
      <c r="A25" s="1" t="s">
        <v>70</v>
      </c>
      <c r="B25" s="2"/>
      <c r="C25" s="5">
        <v>-19273</v>
      </c>
      <c r="D25" s="5">
        <v>-8811</v>
      </c>
    </row>
    <row r="26" spans="1:4" ht="15" thickBot="1" x14ac:dyDescent="0.35">
      <c r="A26" s="7"/>
      <c r="B26" s="9"/>
      <c r="C26" s="7"/>
      <c r="D26" s="7"/>
    </row>
    <row r="27" spans="1:4" x14ac:dyDescent="0.3">
      <c r="A27" s="1"/>
      <c r="B27" s="2"/>
      <c r="C27" s="1"/>
      <c r="D27" s="1"/>
    </row>
    <row r="28" spans="1:4" x14ac:dyDescent="0.3">
      <c r="A28" s="4" t="s">
        <v>71</v>
      </c>
      <c r="B28" s="2"/>
      <c r="C28" s="33">
        <f>SUM(C17:C27)</f>
        <v>67043253</v>
      </c>
      <c r="D28" s="33">
        <f>SUM(D17:D27)</f>
        <v>78539332</v>
      </c>
    </row>
    <row r="29" spans="1:4" x14ac:dyDescent="0.3">
      <c r="A29" s="1" t="s">
        <v>72</v>
      </c>
      <c r="B29" s="2"/>
      <c r="C29" s="5">
        <v>-1425478</v>
      </c>
      <c r="D29" s="5">
        <v>-1696143</v>
      </c>
    </row>
    <row r="30" spans="1:4" ht="15" thickBot="1" x14ac:dyDescent="0.35">
      <c r="A30" s="1"/>
      <c r="B30" s="2"/>
      <c r="C30" s="1"/>
      <c r="D30" s="1"/>
    </row>
    <row r="31" spans="1:4" x14ac:dyDescent="0.3">
      <c r="A31" s="11"/>
      <c r="B31" s="12"/>
      <c r="C31" s="11"/>
      <c r="D31" s="11"/>
    </row>
    <row r="32" spans="1:4" x14ac:dyDescent="0.3">
      <c r="A32" s="4" t="s">
        <v>73</v>
      </c>
      <c r="B32" s="23"/>
      <c r="C32" s="10">
        <f>SUM(C28:C31)</f>
        <v>65617775</v>
      </c>
      <c r="D32" s="10">
        <f>SUM(D28:D31)</f>
        <v>76843189</v>
      </c>
    </row>
    <row r="33" spans="1:4" ht="15" thickBot="1" x14ac:dyDescent="0.35">
      <c r="A33" s="13"/>
      <c r="B33" s="14"/>
      <c r="C33" s="13"/>
      <c r="D33" s="13"/>
    </row>
    <row r="34" spans="1:4" x14ac:dyDescent="0.3">
      <c r="A34" s="4"/>
      <c r="B34" s="2"/>
      <c r="C34" s="4"/>
      <c r="D34" s="4"/>
    </row>
    <row r="35" spans="1:4" x14ac:dyDescent="0.3">
      <c r="A35" s="4" t="s">
        <v>74</v>
      </c>
      <c r="B35" s="2"/>
      <c r="C35" s="4"/>
      <c r="D35" s="4"/>
    </row>
    <row r="36" spans="1:4" x14ac:dyDescent="0.3">
      <c r="A36" s="1" t="s">
        <v>75</v>
      </c>
      <c r="B36" s="2"/>
      <c r="C36" s="5">
        <v>-12358201</v>
      </c>
      <c r="D36" s="5">
        <v>-15254759</v>
      </c>
    </row>
    <row r="37" spans="1:4" x14ac:dyDescent="0.3">
      <c r="A37" s="1" t="s">
        <v>76</v>
      </c>
      <c r="B37" s="2"/>
      <c r="C37" s="5">
        <v>-1171359</v>
      </c>
      <c r="D37" s="5">
        <v>-617717</v>
      </c>
    </row>
    <row r="38" spans="1:4" ht="15" thickBot="1" x14ac:dyDescent="0.35">
      <c r="A38" s="6"/>
      <c r="B38" s="8"/>
      <c r="C38" s="15"/>
      <c r="D38" s="15"/>
    </row>
    <row r="39" spans="1:4" x14ac:dyDescent="0.3">
      <c r="A39" s="1"/>
      <c r="B39" s="2"/>
      <c r="C39" s="4"/>
      <c r="D39" s="4"/>
    </row>
    <row r="40" spans="1:4" x14ac:dyDescent="0.3">
      <c r="A40" s="4" t="s">
        <v>77</v>
      </c>
      <c r="B40" s="23"/>
      <c r="C40" s="10">
        <f>SUM(C36:C39)</f>
        <v>-13529560</v>
      </c>
      <c r="D40" s="10">
        <f>SUM(D36:D39)</f>
        <v>-15872476</v>
      </c>
    </row>
    <row r="41" spans="1:4" ht="15" thickBot="1" x14ac:dyDescent="0.35">
      <c r="A41" s="13"/>
      <c r="B41" s="14"/>
      <c r="C41" s="13"/>
      <c r="D41" s="13"/>
    </row>
    <row r="42" spans="1:4" x14ac:dyDescent="0.3">
      <c r="A42" s="1"/>
      <c r="B42" s="2"/>
      <c r="C42" s="4"/>
      <c r="D42" s="4"/>
    </row>
    <row r="43" spans="1:4" x14ac:dyDescent="0.3">
      <c r="A43" s="4" t="s">
        <v>78</v>
      </c>
      <c r="B43" s="23"/>
      <c r="C43" s="4"/>
      <c r="D43" s="4"/>
    </row>
    <row r="44" spans="1:4" x14ac:dyDescent="0.3">
      <c r="A44" s="1" t="s">
        <v>79</v>
      </c>
      <c r="B44" s="2"/>
      <c r="C44" s="5">
        <v>5200000</v>
      </c>
      <c r="D44" s="5">
        <v>22950000</v>
      </c>
    </row>
    <row r="45" spans="1:4" x14ac:dyDescent="0.3">
      <c r="A45" s="1" t="s">
        <v>80</v>
      </c>
      <c r="B45" s="2"/>
      <c r="C45" s="5">
        <v>-12950000</v>
      </c>
      <c r="D45" s="5">
        <v>-41400000</v>
      </c>
    </row>
    <row r="46" spans="1:4" x14ac:dyDescent="0.3">
      <c r="A46" s="1" t="s">
        <v>81</v>
      </c>
      <c r="B46" s="2"/>
      <c r="C46" s="5">
        <v>-44362068</v>
      </c>
      <c r="D46" s="5">
        <v>-40402000</v>
      </c>
    </row>
    <row r="47" spans="1:4" ht="15" thickBot="1" x14ac:dyDescent="0.35">
      <c r="A47" s="7"/>
      <c r="B47" s="9"/>
      <c r="C47" s="13"/>
      <c r="D47" s="13"/>
    </row>
    <row r="48" spans="1:4" x14ac:dyDescent="0.3">
      <c r="A48" s="1"/>
      <c r="B48" s="2"/>
      <c r="C48" s="4"/>
      <c r="D48" s="4"/>
    </row>
    <row r="49" spans="1:4" x14ac:dyDescent="0.3">
      <c r="A49" s="4" t="s">
        <v>82</v>
      </c>
      <c r="B49" s="23"/>
      <c r="C49" s="10">
        <f>SUM(C44:C48)</f>
        <v>-52112068</v>
      </c>
      <c r="D49" s="10">
        <f>SUM(D44:D48)</f>
        <v>-58852000</v>
      </c>
    </row>
    <row r="50" spans="1:4" ht="15" thickBot="1" x14ac:dyDescent="0.35">
      <c r="A50" s="16"/>
      <c r="B50" s="17"/>
      <c r="C50" s="16"/>
      <c r="D50" s="16"/>
    </row>
    <row r="51" spans="1:4" x14ac:dyDescent="0.3">
      <c r="A51" s="11"/>
      <c r="B51" s="12"/>
      <c r="C51" s="18"/>
      <c r="D51" s="18"/>
    </row>
    <row r="52" spans="1:4" ht="24" x14ac:dyDescent="0.3">
      <c r="A52" s="4" t="s">
        <v>83</v>
      </c>
      <c r="B52" s="23"/>
      <c r="C52" s="10">
        <f>C49+C40+C32</f>
        <v>-23853</v>
      </c>
      <c r="D52" s="10">
        <f>D49+D40+D32</f>
        <v>2118713</v>
      </c>
    </row>
    <row r="53" spans="1:4" x14ac:dyDescent="0.3">
      <c r="A53" s="4"/>
      <c r="B53" s="2"/>
      <c r="C53" s="4"/>
      <c r="D53" s="4"/>
    </row>
    <row r="54" spans="1:4" x14ac:dyDescent="0.3">
      <c r="A54" s="1" t="s">
        <v>84</v>
      </c>
      <c r="B54" s="2"/>
      <c r="C54" s="5">
        <v>18916258</v>
      </c>
      <c r="D54" s="5">
        <v>3075138</v>
      </c>
    </row>
    <row r="55" spans="1:4" ht="15" thickBot="1" x14ac:dyDescent="0.35">
      <c r="A55" s="7"/>
      <c r="B55" s="9"/>
      <c r="C55" s="13"/>
      <c r="D55" s="13"/>
    </row>
    <row r="56" spans="1:4" x14ac:dyDescent="0.3">
      <c r="A56" s="1"/>
      <c r="B56" s="2"/>
      <c r="C56" s="49"/>
      <c r="D56" s="4"/>
    </row>
    <row r="57" spans="1:4" x14ac:dyDescent="0.3">
      <c r="A57" s="4" t="s">
        <v>85</v>
      </c>
      <c r="B57" s="2"/>
      <c r="C57" s="50">
        <f>C54+C52</f>
        <v>18892405</v>
      </c>
      <c r="D57" s="50">
        <f>D54+D52</f>
        <v>5193851</v>
      </c>
    </row>
    <row r="58" spans="1:4" ht="15" thickBot="1" x14ac:dyDescent="0.35">
      <c r="A58" s="19"/>
      <c r="B58" s="20"/>
      <c r="C58" s="19"/>
      <c r="D58" s="19"/>
    </row>
    <row r="59" spans="1:4" ht="15" thickTop="1" x14ac:dyDescent="0.3"/>
  </sheetData>
  <mergeCells count="3">
    <mergeCell ref="C2:D2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14" sqref="D14"/>
    </sheetView>
  </sheetViews>
  <sheetFormatPr defaultRowHeight="14.4" x14ac:dyDescent="0.3"/>
  <cols>
    <col min="1" max="1" width="41.33203125" customWidth="1"/>
    <col min="3" max="3" width="11.88671875" customWidth="1"/>
    <col min="4" max="4" width="11.33203125" customWidth="1"/>
  </cols>
  <sheetData>
    <row r="1" spans="1:4" ht="26.4" x14ac:dyDescent="0.3">
      <c r="A1" s="24" t="s">
        <v>87</v>
      </c>
    </row>
    <row r="2" spans="1:4" ht="24" x14ac:dyDescent="0.3">
      <c r="A2" s="34" t="s">
        <v>2</v>
      </c>
      <c r="B2" s="4" t="s">
        <v>88</v>
      </c>
      <c r="C2" s="45" t="s">
        <v>22</v>
      </c>
      <c r="D2" s="45" t="s">
        <v>23</v>
      </c>
    </row>
    <row r="3" spans="1:4" ht="15" thickBot="1" x14ac:dyDescent="0.35">
      <c r="A3" s="35"/>
      <c r="B3" s="15" t="s">
        <v>89</v>
      </c>
      <c r="C3" s="46"/>
      <c r="D3" s="46"/>
    </row>
    <row r="4" spans="1:4" x14ac:dyDescent="0.3">
      <c r="A4" s="1"/>
      <c r="B4" s="1"/>
      <c r="C4" s="1"/>
      <c r="D4" s="1"/>
    </row>
    <row r="5" spans="1:4" x14ac:dyDescent="0.3">
      <c r="A5" s="4" t="s">
        <v>90</v>
      </c>
      <c r="B5" s="33">
        <v>33800000</v>
      </c>
      <c r="C5" s="10">
        <v>32403052</v>
      </c>
      <c r="D5" s="10">
        <f>SUM(B5:C5)</f>
        <v>66203052</v>
      </c>
    </row>
    <row r="6" spans="1:4" x14ac:dyDescent="0.3">
      <c r="A6" s="1" t="s">
        <v>55</v>
      </c>
      <c r="B6" s="3" t="s">
        <v>0</v>
      </c>
      <c r="C6" s="29">
        <v>45128361</v>
      </c>
      <c r="D6" s="29">
        <f>SUM(C6)</f>
        <v>45128361</v>
      </c>
    </row>
    <row r="7" spans="1:4" x14ac:dyDescent="0.3">
      <c r="A7" s="1" t="s">
        <v>91</v>
      </c>
      <c r="B7" s="3" t="s">
        <v>0</v>
      </c>
      <c r="C7" s="29">
        <v>-32402000</v>
      </c>
      <c r="D7" s="29">
        <f>SUM(C7)</f>
        <v>-32402000</v>
      </c>
    </row>
    <row r="8" spans="1:4" ht="15" thickBot="1" x14ac:dyDescent="0.35">
      <c r="A8" s="15"/>
      <c r="B8" s="21"/>
      <c r="C8" s="15"/>
      <c r="D8" s="15"/>
    </row>
    <row r="9" spans="1:4" x14ac:dyDescent="0.3">
      <c r="A9" s="4"/>
      <c r="B9" s="32"/>
      <c r="C9" s="4"/>
      <c r="D9" s="4"/>
    </row>
    <row r="10" spans="1:4" x14ac:dyDescent="0.3">
      <c r="A10" s="4" t="s">
        <v>92</v>
      </c>
      <c r="B10" s="33">
        <v>33800000</v>
      </c>
      <c r="C10" s="33">
        <f>SUM(C5:C7)</f>
        <v>45129413</v>
      </c>
      <c r="D10" s="33">
        <f>SUM(D5:D7)</f>
        <v>78929413</v>
      </c>
    </row>
    <row r="11" spans="1:4" ht="15" thickBot="1" x14ac:dyDescent="0.35">
      <c r="A11" s="25"/>
      <c r="B11" s="31"/>
      <c r="C11" s="25"/>
      <c r="D11" s="25"/>
    </row>
    <row r="12" spans="1:4" ht="15" thickTop="1" x14ac:dyDescent="0.3">
      <c r="A12" s="4"/>
      <c r="B12" s="32"/>
      <c r="C12" s="4"/>
      <c r="D12" s="4"/>
    </row>
    <row r="13" spans="1:4" x14ac:dyDescent="0.3">
      <c r="A13" s="4" t="s">
        <v>93</v>
      </c>
      <c r="B13" s="33">
        <v>33800000</v>
      </c>
      <c r="C13" s="10">
        <v>63392942</v>
      </c>
      <c r="D13" s="10">
        <f>SUM(B13:C13)</f>
        <v>97192942</v>
      </c>
    </row>
    <row r="14" spans="1:4" x14ac:dyDescent="0.3">
      <c r="A14" s="1" t="s">
        <v>55</v>
      </c>
      <c r="B14" s="3" t="s">
        <v>0</v>
      </c>
      <c r="C14" s="29">
        <v>45604257</v>
      </c>
      <c r="D14" s="29">
        <v>45604257</v>
      </c>
    </row>
    <row r="15" spans="1:4" x14ac:dyDescent="0.3">
      <c r="A15" s="1" t="s">
        <v>94</v>
      </c>
      <c r="B15" s="3" t="s">
        <v>0</v>
      </c>
      <c r="C15" s="29">
        <v>-63390000</v>
      </c>
      <c r="D15" s="29">
        <v>-63390000</v>
      </c>
    </row>
    <row r="16" spans="1:4" ht="15" thickBot="1" x14ac:dyDescent="0.35">
      <c r="A16" s="7"/>
      <c r="B16" s="30"/>
      <c r="C16" s="7"/>
      <c r="D16" s="13"/>
    </row>
    <row r="17" spans="1:4" x14ac:dyDescent="0.3">
      <c r="A17" s="1"/>
      <c r="B17" s="32"/>
      <c r="C17" s="1"/>
      <c r="D17" s="4"/>
    </row>
    <row r="18" spans="1:4" x14ac:dyDescent="0.3">
      <c r="A18" s="4" t="s">
        <v>95</v>
      </c>
      <c r="B18" s="33">
        <v>33800000</v>
      </c>
      <c r="C18" s="33">
        <f>SUM(C13:C15)</f>
        <v>45607199</v>
      </c>
      <c r="D18" s="33">
        <f>SUM(D13:D15)</f>
        <v>79407199</v>
      </c>
    </row>
    <row r="19" spans="1:4" ht="15" thickBot="1" x14ac:dyDescent="0.35">
      <c r="A19" s="20"/>
      <c r="B19" s="19"/>
      <c r="C19" s="19"/>
      <c r="D19" s="19"/>
    </row>
    <row r="20" spans="1:4" ht="15" thickTop="1" x14ac:dyDescent="0.3">
      <c r="A20" s="4"/>
      <c r="B20" s="4"/>
      <c r="C20" s="4"/>
      <c r="D20" s="4"/>
    </row>
  </sheetData>
  <mergeCells count="3">
    <mergeCell ref="A2:A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Balance Sheet</vt:lpstr>
      <vt:lpstr>PL</vt:lpstr>
      <vt:lpstr>CF</vt:lpstr>
      <vt:lpstr>Equity</vt:lpstr>
      <vt:lpstr>CF!OLE_LINK38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2014-12-15T11:35:11Z</dcterms:modified>
</cp:coreProperties>
</file>