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72" windowWidth="6660" windowHeight="2928" activeTab="3"/>
  </bookViews>
  <sheets>
    <sheet name="bs" sheetId="1" r:id="rId1"/>
    <sheet name="pl" sheetId="2" r:id="rId2"/>
    <sheet name="eqity" sheetId="3" r:id="rId3"/>
    <sheet name="cf" sheetId="4" r:id="rId4"/>
  </sheets>
  <definedNames>
    <definedName name="_Hlk144731180" localSheetId="0">bs!$A$67</definedName>
    <definedName name="_Hlk250479293" localSheetId="3">cf!$A$8</definedName>
    <definedName name="OLE_LINK35" localSheetId="2">eqity!$A$2</definedName>
    <definedName name="OLE_LINK6" localSheetId="3">cf!$A$2</definedName>
    <definedName name="OLE_LINK7" localSheetId="1">pl!$A$3</definedName>
  </definedNames>
  <calcPr calcId="145621"/>
</workbook>
</file>

<file path=xl/calcChain.xml><?xml version="1.0" encoding="utf-8"?>
<calcChain xmlns="http://schemas.openxmlformats.org/spreadsheetml/2006/main">
  <c r="D18" i="4" l="1"/>
  <c r="D30" i="4"/>
  <c r="D34" i="4" s="1"/>
  <c r="D54" i="4" s="1"/>
  <c r="D57" i="4" s="1"/>
  <c r="D42" i="4"/>
  <c r="D51" i="4"/>
  <c r="C55" i="4"/>
  <c r="C51" i="4"/>
  <c r="C42" i="4"/>
  <c r="C30" i="4"/>
  <c r="C34" i="4" s="1"/>
  <c r="C18" i="4"/>
  <c r="D14" i="3"/>
  <c r="D13" i="3"/>
  <c r="D18" i="3"/>
  <c r="C18" i="3"/>
  <c r="B18" i="3"/>
  <c r="D6" i="3"/>
  <c r="D5" i="3"/>
  <c r="D10" i="3" s="1"/>
  <c r="C10" i="3"/>
  <c r="B10" i="3"/>
  <c r="D40" i="2"/>
  <c r="C40" i="2"/>
  <c r="C37" i="2"/>
  <c r="C31" i="2"/>
  <c r="C26" i="2"/>
  <c r="C20" i="2"/>
  <c r="C11" i="2"/>
  <c r="D64" i="1"/>
  <c r="D61" i="1"/>
  <c r="D58" i="1"/>
  <c r="D47" i="1"/>
  <c r="D37" i="1"/>
  <c r="D28" i="1"/>
  <c r="D67" i="1" s="1"/>
  <c r="D25" i="1"/>
  <c r="D14" i="1"/>
  <c r="D66" i="1"/>
  <c r="C58" i="1"/>
  <c r="C61" i="1" s="1"/>
  <c r="C64" i="1" s="1"/>
  <c r="C47" i="1"/>
  <c r="C37" i="1"/>
  <c r="C25" i="1"/>
  <c r="C28" i="1" s="1"/>
  <c r="C14" i="1"/>
  <c r="C54" i="4" l="1"/>
  <c r="C57" i="4" s="1"/>
  <c r="C58" i="4" s="1"/>
  <c r="C67" i="1"/>
  <c r="C66" i="1"/>
</calcChain>
</file>

<file path=xl/sharedStrings.xml><?xml version="1.0" encoding="utf-8"?>
<sst xmlns="http://schemas.openxmlformats.org/spreadsheetml/2006/main" count="124" uniqueCount="102">
  <si>
    <t>В тысячах казахстанских тенге</t>
  </si>
  <si>
    <t>Прим.</t>
  </si>
  <si>
    <t xml:space="preserve">31 марта </t>
  </si>
  <si>
    <t>2014 г.</t>
  </si>
  <si>
    <t>Неаудировано</t>
  </si>
  <si>
    <t xml:space="preserve">31 декабря </t>
  </si>
  <si>
    <t>2013 г.</t>
  </si>
  <si>
    <t>Аудировано</t>
  </si>
  <si>
    <t>АКТИВЫ</t>
  </si>
  <si>
    <t>Внеоборотные активы</t>
  </si>
  <si>
    <t>Основные средства</t>
  </si>
  <si>
    <t>Нематериальные активы</t>
  </si>
  <si>
    <t>Прочие внеоборотные активы</t>
  </si>
  <si>
    <t>Итого внеоборотные активы</t>
  </si>
  <si>
    <t>Оборотные активы</t>
  </si>
  <si>
    <t>Запасы</t>
  </si>
  <si>
    <t>Дебиторская задолженность по основной деятельности и прочая дебиторская задолженность</t>
  </si>
  <si>
    <t>Предоплата по текущему налогу на прибыль</t>
  </si>
  <si>
    <t>Дебиторская задолженность связанных сторон</t>
  </si>
  <si>
    <t>Денежные средства и их эквиваленты</t>
  </si>
  <si>
    <t>Итого оборотные активы</t>
  </si>
  <si>
    <t>Итого активы</t>
  </si>
  <si>
    <t>КАПИТАЛ</t>
  </si>
  <si>
    <t>Акционерный капитал</t>
  </si>
  <si>
    <t>Нераспределенная прибыль</t>
  </si>
  <si>
    <t>Итого капитал</t>
  </si>
  <si>
    <t>Обязательства</t>
  </si>
  <si>
    <t>Долгосрочные обязательства</t>
  </si>
  <si>
    <t>Отложенные налоговые обязательства</t>
  </si>
  <si>
    <t>Прочие долгосрочные обязательства</t>
  </si>
  <si>
    <t>Итого долгосрочные обязательства</t>
  </si>
  <si>
    <t>Краткосрочные обязательства</t>
  </si>
  <si>
    <t xml:space="preserve">Займы </t>
  </si>
  <si>
    <t>Кредиторская задолженность по основной деятельности и прочая кредиторская задолженность</t>
  </si>
  <si>
    <t>Задолженность перед связанными сторонами</t>
  </si>
  <si>
    <t>Доходы будущих периодов</t>
  </si>
  <si>
    <t>Налоги к уплате</t>
  </si>
  <si>
    <t>Итого краткосрочные обязательства</t>
  </si>
  <si>
    <t xml:space="preserve">Итого обязательства </t>
  </si>
  <si>
    <t>Итого обязательствА и КАПИТАЛ</t>
  </si>
  <si>
    <t>Балансовая стоимость одной простой акции (тенге)</t>
  </si>
  <si>
    <t>Три месяца, закончившиеся</t>
  </si>
  <si>
    <t>31 марта</t>
  </si>
  <si>
    <t>Выручка</t>
  </si>
  <si>
    <t>Себестоимость продаж</t>
  </si>
  <si>
    <t>Валовая прибыль</t>
  </si>
  <si>
    <t>Расходы по реализации и маркетингу</t>
  </si>
  <si>
    <t>Общие и административные расходы</t>
  </si>
  <si>
    <t>Прочие операционные доходы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</si>
  <si>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</si>
  <si>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</si>
  <si>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</si>
  <si>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</si>
  <si>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до налогообложения</t>
  </si>
  <si>
    <t>Расходы по налогу на прибыль</t>
  </si>
  <si>
    <t>Прибыль за год</t>
  </si>
  <si>
    <t>Прочий совокупный доход за год</t>
  </si>
  <si>
    <t>-</t>
  </si>
  <si>
    <t>Итого совокупный доход за год</t>
  </si>
  <si>
    <t>Базовая и разводненная прибыль на акцию (в казахстанских тенге)</t>
  </si>
  <si>
    <t>Уставный / Акционерный</t>
  </si>
  <si>
    <t>капитал</t>
  </si>
  <si>
    <t xml:space="preserve">Итого </t>
  </si>
  <si>
    <t>Остаток на 1 января 2013 года</t>
  </si>
  <si>
    <t xml:space="preserve">Итого совокупный доход за период </t>
  </si>
  <si>
    <t xml:space="preserve">Дивиденды объявленные </t>
  </si>
  <si>
    <t>Остаток на 31 марта 2013 года</t>
  </si>
  <si>
    <t>Остаток на 1 января 2014 года</t>
  </si>
  <si>
    <t>Остаток на 31 марта 2014 года</t>
  </si>
  <si>
    <t>Движение денежных средств от операционной деятельности</t>
  </si>
  <si>
    <t>Чистые доходы</t>
  </si>
  <si>
    <t xml:space="preserve">С корректировкой на: </t>
  </si>
  <si>
    <t>Износ основных средств</t>
  </si>
  <si>
    <t>Амортизация нематериальных активов</t>
  </si>
  <si>
    <t>Налог на прибыль</t>
  </si>
  <si>
    <t xml:space="preserve">Обесценение дебиторской задолженности по основной деятельности </t>
  </si>
  <si>
    <t>Убыток за вычетом прибыли от выбытия основных средств и нематериальных активов</t>
  </si>
  <si>
    <t>Движение денежных средств от операционной деятельности до изменений оборотного капитала</t>
  </si>
  <si>
    <t xml:space="preserve">Дебиторская задолженность по основной деятельности и прочая дебиторская задолженность </t>
  </si>
  <si>
    <t xml:space="preserve">Кредиторская задолженность по основной деятельности и прочая кредиторская задолженность </t>
  </si>
  <si>
    <t>Доходы будущих периодов от абонентов с авансовой оплатой</t>
  </si>
  <si>
    <t>Доходы будущих периодов от абонентов по предоплате</t>
  </si>
  <si>
    <t>Денежные средства с ограничением по снятию</t>
  </si>
  <si>
    <t>Денежные средства от операционной деятельности</t>
  </si>
  <si>
    <t>Проценты (уплаченные)/полученные</t>
  </si>
  <si>
    <t xml:space="preserve">Чистая сумма денежных средств от операционной деятельности </t>
  </si>
  <si>
    <t xml:space="preserve">Движение денежных средств от инвестиционной деятельности </t>
  </si>
  <si>
    <t>Приобретение основных средств</t>
  </si>
  <si>
    <t>Приобретение нематериальных активов</t>
  </si>
  <si>
    <t>Чистая сумма денежных средств, использованных в инвестиционной деятельности</t>
  </si>
  <si>
    <t>Движение денежных средств от финансовой деятельности</t>
  </si>
  <si>
    <t>Получение займов</t>
  </si>
  <si>
    <t>Погашение займов</t>
  </si>
  <si>
    <t>Дивиденды уплаченные</t>
  </si>
  <si>
    <t xml:space="preserve">Чистая сумма денежных средств, использованных в финансовой деятельности </t>
  </si>
  <si>
    <t>Чистое увеличение / (уменьшение) денежных средств и их эквивалентов</t>
  </si>
  <si>
    <t>Денежные средства и их эквиваленты на начало года</t>
  </si>
  <si>
    <t>Денежные средства и их эквиваленты на конец года</t>
  </si>
  <si>
    <t>Отчет о финансовом положении (неаудированный)</t>
  </si>
  <si>
    <t>Отчет о совокупном доходе (неаудированный)</t>
  </si>
  <si>
    <t>Отчет об изменении капитала (неаудированный)</t>
  </si>
  <si>
    <t>Отчет о движении денежных средств (неаудированный)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</si>
</sst>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i/>
      <sz val="8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9"/>
      <color rgb="FFFF0000"/>
      <name val="Arial"/>
      <family val="2"/>
      <charset val="204"/>
    </font>
    <font>
      <sz val="4"/>
      <color theme="1"/>
      <name val="Arial"/>
      <family val="2"/>
      <charset val="204"/>
    </font>
    <font>
      <b/>
      <sz val="4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3" fontId="5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2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workbookViewId="0">
      <selection activeCell="F6" sqref="F6"/>
    </sheetView>
  </sheetViews>
  <sheetFormatPr defaultRowHeight="14.4" x14ac:dyDescent="0.3"/>
  <cols>
    <col min="1" max="1" width="37" customWidth="1"/>
    <col min="3" max="3" width="12.5546875" customWidth="1"/>
    <col min="4" max="4" width="10.88671875" customWidth="1"/>
  </cols>
  <sheetData>
    <row r="1" spans="1:4" x14ac:dyDescent="0.3">
      <c r="A1" s="46" t="s">
        <v>98</v>
      </c>
    </row>
    <row r="2" spans="1:4" x14ac:dyDescent="0.3">
      <c r="A2" s="40" t="s">
        <v>0</v>
      </c>
      <c r="B2" s="42" t="s">
        <v>1</v>
      </c>
      <c r="C2" s="3" t="s">
        <v>2</v>
      </c>
      <c r="D2" s="3" t="s">
        <v>5</v>
      </c>
    </row>
    <row r="3" spans="1:4" x14ac:dyDescent="0.3">
      <c r="A3" s="40"/>
      <c r="B3" s="42"/>
      <c r="C3" s="3" t="s">
        <v>3</v>
      </c>
      <c r="D3" s="3" t="s">
        <v>6</v>
      </c>
    </row>
    <row r="4" spans="1:4" ht="24.6" thickBot="1" x14ac:dyDescent="0.35">
      <c r="A4" s="41"/>
      <c r="B4" s="43"/>
      <c r="C4" s="4" t="s">
        <v>4</v>
      </c>
      <c r="D4" s="4" t="s">
        <v>7</v>
      </c>
    </row>
    <row r="5" spans="1:4" x14ac:dyDescent="0.3">
      <c r="A5" s="5"/>
      <c r="B5" s="6"/>
      <c r="C5" s="5"/>
      <c r="D5" s="5"/>
    </row>
    <row r="6" spans="1:4" x14ac:dyDescent="0.3">
      <c r="A6" s="7" t="s">
        <v>8</v>
      </c>
      <c r="B6" s="6"/>
      <c r="C6" s="8"/>
      <c r="D6" s="8"/>
    </row>
    <row r="7" spans="1:4" x14ac:dyDescent="0.3">
      <c r="A7" s="8"/>
      <c r="B7" s="6"/>
      <c r="C7" s="5"/>
      <c r="D7" s="5"/>
    </row>
    <row r="8" spans="1:4" x14ac:dyDescent="0.3">
      <c r="A8" s="8" t="s">
        <v>9</v>
      </c>
      <c r="B8" s="6"/>
      <c r="C8" s="5"/>
      <c r="D8" s="5"/>
    </row>
    <row r="9" spans="1:4" x14ac:dyDescent="0.3">
      <c r="A9" s="5" t="s">
        <v>10</v>
      </c>
      <c r="B9" s="6">
        <v>4</v>
      </c>
      <c r="C9" s="9">
        <v>109537315</v>
      </c>
      <c r="D9" s="9">
        <v>112368845</v>
      </c>
    </row>
    <row r="10" spans="1:4" x14ac:dyDescent="0.3">
      <c r="A10" s="5" t="s">
        <v>11</v>
      </c>
      <c r="B10" s="6">
        <v>5</v>
      </c>
      <c r="C10" s="9">
        <v>13075948</v>
      </c>
      <c r="D10" s="9">
        <v>13954545</v>
      </c>
    </row>
    <row r="11" spans="1:4" x14ac:dyDescent="0.3">
      <c r="A11" s="5" t="s">
        <v>12</v>
      </c>
      <c r="B11" s="6">
        <v>6</v>
      </c>
      <c r="C11" s="9">
        <v>3422190</v>
      </c>
      <c r="D11" s="9">
        <v>3130944</v>
      </c>
    </row>
    <row r="12" spans="1:4" ht="15" thickBot="1" x14ac:dyDescent="0.35">
      <c r="A12" s="10"/>
      <c r="B12" s="11"/>
      <c r="C12" s="10"/>
      <c r="D12" s="10"/>
    </row>
    <row r="13" spans="1:4" x14ac:dyDescent="0.3">
      <c r="A13" s="8"/>
      <c r="B13" s="2"/>
      <c r="C13" s="8"/>
      <c r="D13" s="8"/>
    </row>
    <row r="14" spans="1:4" x14ac:dyDescent="0.3">
      <c r="A14" s="8" t="s">
        <v>13</v>
      </c>
      <c r="B14" s="2"/>
      <c r="C14" s="12">
        <f>SUM(C9:C13)</f>
        <v>126035453</v>
      </c>
      <c r="D14" s="12">
        <f>SUM(D9:D13)</f>
        <v>129454334</v>
      </c>
    </row>
    <row r="15" spans="1:4" ht="15" thickBot="1" x14ac:dyDescent="0.35">
      <c r="A15" s="13"/>
      <c r="B15" s="14"/>
      <c r="C15" s="13"/>
      <c r="D15" s="13"/>
    </row>
    <row r="16" spans="1:4" x14ac:dyDescent="0.3">
      <c r="A16" s="5"/>
      <c r="B16" s="6"/>
      <c r="C16" s="5"/>
      <c r="D16" s="5"/>
    </row>
    <row r="17" spans="1:4" x14ac:dyDescent="0.3">
      <c r="A17" s="8" t="s">
        <v>14</v>
      </c>
      <c r="B17" s="6"/>
      <c r="C17" s="5"/>
      <c r="D17" s="5"/>
    </row>
    <row r="18" spans="1:4" x14ac:dyDescent="0.3">
      <c r="A18" s="5" t="s">
        <v>15</v>
      </c>
      <c r="B18" s="6"/>
      <c r="C18" s="9">
        <v>354095</v>
      </c>
      <c r="D18" s="9">
        <v>499180</v>
      </c>
    </row>
    <row r="19" spans="1:4" ht="34.200000000000003" x14ac:dyDescent="0.3">
      <c r="A19" s="5" t="s">
        <v>16</v>
      </c>
      <c r="B19" s="6">
        <v>7</v>
      </c>
      <c r="C19" s="9">
        <v>10467051</v>
      </c>
      <c r="D19" s="9">
        <v>9268357</v>
      </c>
    </row>
    <row r="20" spans="1:4" x14ac:dyDescent="0.3">
      <c r="A20" s="5" t="s">
        <v>17</v>
      </c>
      <c r="B20" s="6"/>
      <c r="C20" s="9">
        <v>2185938</v>
      </c>
      <c r="D20" s="9">
        <v>834480</v>
      </c>
    </row>
    <row r="21" spans="1:4" ht="22.8" x14ac:dyDescent="0.3">
      <c r="A21" s="5" t="s">
        <v>18</v>
      </c>
      <c r="B21" s="6"/>
      <c r="C21" s="9">
        <v>45048</v>
      </c>
      <c r="D21" s="9">
        <v>306862</v>
      </c>
    </row>
    <row r="22" spans="1:4" x14ac:dyDescent="0.3">
      <c r="A22" s="5" t="s">
        <v>19</v>
      </c>
      <c r="B22" s="6"/>
      <c r="C22" s="9">
        <v>35953718</v>
      </c>
      <c r="D22" s="9">
        <v>18916258</v>
      </c>
    </row>
    <row r="23" spans="1:4" ht="15" thickBot="1" x14ac:dyDescent="0.35">
      <c r="A23" s="10"/>
      <c r="B23" s="11"/>
      <c r="C23" s="10"/>
      <c r="D23" s="10"/>
    </row>
    <row r="24" spans="1:4" x14ac:dyDescent="0.3">
      <c r="A24" s="8"/>
      <c r="B24" s="2"/>
      <c r="C24" s="8"/>
      <c r="D24" s="8"/>
    </row>
    <row r="25" spans="1:4" x14ac:dyDescent="0.3">
      <c r="A25" s="8" t="s">
        <v>20</v>
      </c>
      <c r="B25" s="2"/>
      <c r="C25" s="12">
        <f>SUM(C18:C24)</f>
        <v>49005850</v>
      </c>
      <c r="D25" s="12">
        <f>SUM(D18:D24)</f>
        <v>29825137</v>
      </c>
    </row>
    <row r="26" spans="1:4" ht="15" thickBot="1" x14ac:dyDescent="0.35">
      <c r="A26" s="13"/>
      <c r="B26" s="14"/>
      <c r="C26" s="13"/>
      <c r="D26" s="13"/>
    </row>
    <row r="27" spans="1:4" x14ac:dyDescent="0.3">
      <c r="A27" s="8"/>
      <c r="B27" s="2"/>
      <c r="C27" s="8"/>
      <c r="D27" s="8"/>
    </row>
    <row r="28" spans="1:4" x14ac:dyDescent="0.3">
      <c r="A28" s="8" t="s">
        <v>21</v>
      </c>
      <c r="B28" s="2"/>
      <c r="C28" s="12">
        <f>C25+C14</f>
        <v>175041303</v>
      </c>
      <c r="D28" s="12">
        <f>D25+D14</f>
        <v>159279471</v>
      </c>
    </row>
    <row r="29" spans="1:4" ht="15" thickBot="1" x14ac:dyDescent="0.35">
      <c r="A29" s="15"/>
      <c r="B29" s="16"/>
      <c r="C29" s="15"/>
      <c r="D29" s="15"/>
    </row>
    <row r="30" spans="1:4" ht="15" thickTop="1" x14ac:dyDescent="0.3">
      <c r="A30" s="5"/>
      <c r="B30" s="6"/>
      <c r="C30" s="5"/>
      <c r="D30" s="5"/>
    </row>
    <row r="31" spans="1:4" x14ac:dyDescent="0.3">
      <c r="A31" s="8" t="s">
        <v>22</v>
      </c>
      <c r="B31" s="6"/>
      <c r="C31" s="8"/>
      <c r="D31" s="8"/>
    </row>
    <row r="32" spans="1:4" x14ac:dyDescent="0.3">
      <c r="A32" s="5"/>
      <c r="B32" s="6"/>
      <c r="C32" s="5"/>
      <c r="D32" s="5"/>
    </row>
    <row r="33" spans="1:4" x14ac:dyDescent="0.3">
      <c r="A33" s="5" t="s">
        <v>23</v>
      </c>
      <c r="B33" s="6">
        <v>8</v>
      </c>
      <c r="C33" s="9">
        <v>33800000</v>
      </c>
      <c r="D33" s="9">
        <v>33800000</v>
      </c>
    </row>
    <row r="34" spans="1:4" x14ac:dyDescent="0.3">
      <c r="A34" s="5" t="s">
        <v>24</v>
      </c>
      <c r="B34" s="6"/>
      <c r="C34" s="9">
        <v>79028462</v>
      </c>
      <c r="D34" s="9">
        <v>63392942</v>
      </c>
    </row>
    <row r="35" spans="1:4" ht="15" thickBot="1" x14ac:dyDescent="0.35">
      <c r="A35" s="10"/>
      <c r="B35" s="11"/>
      <c r="C35" s="13"/>
      <c r="D35" s="13"/>
    </row>
    <row r="36" spans="1:4" x14ac:dyDescent="0.3">
      <c r="A36" s="5"/>
      <c r="B36" s="6"/>
      <c r="C36" s="8"/>
      <c r="D36" s="8"/>
    </row>
    <row r="37" spans="1:4" x14ac:dyDescent="0.3">
      <c r="A37" s="8" t="s">
        <v>25</v>
      </c>
      <c r="B37" s="2"/>
      <c r="C37" s="12">
        <f>SUM(C33:C36)</f>
        <v>112828462</v>
      </c>
      <c r="D37" s="12">
        <f>SUM(D33:D36)</f>
        <v>97192942</v>
      </c>
    </row>
    <row r="38" spans="1:4" ht="15" thickBot="1" x14ac:dyDescent="0.35">
      <c r="A38" s="15"/>
      <c r="B38" s="16"/>
      <c r="C38" s="15"/>
      <c r="D38" s="15"/>
    </row>
    <row r="39" spans="1:4" ht="15" thickTop="1" x14ac:dyDescent="0.3">
      <c r="A39" s="5"/>
      <c r="B39" s="6"/>
      <c r="C39" s="5"/>
      <c r="D39" s="5"/>
    </row>
    <row r="40" spans="1:4" x14ac:dyDescent="0.3">
      <c r="A40" s="8" t="s">
        <v>26</v>
      </c>
      <c r="B40" s="6"/>
      <c r="C40" s="5"/>
      <c r="D40" s="5"/>
    </row>
    <row r="41" spans="1:4" x14ac:dyDescent="0.3">
      <c r="A41" s="5"/>
      <c r="B41" s="6"/>
      <c r="C41" s="5"/>
      <c r="D41" s="5"/>
    </row>
    <row r="42" spans="1:4" x14ac:dyDescent="0.3">
      <c r="A42" s="8" t="s">
        <v>27</v>
      </c>
      <c r="B42" s="6"/>
      <c r="C42" s="5"/>
      <c r="D42" s="5"/>
    </row>
    <row r="43" spans="1:4" x14ac:dyDescent="0.3">
      <c r="A43" s="5" t="s">
        <v>28</v>
      </c>
      <c r="B43" s="6">
        <v>14</v>
      </c>
      <c r="C43" s="9">
        <v>5261570</v>
      </c>
      <c r="D43" s="9">
        <v>5231448</v>
      </c>
    </row>
    <row r="44" spans="1:4" x14ac:dyDescent="0.3">
      <c r="A44" s="5" t="s">
        <v>29</v>
      </c>
      <c r="B44" s="6"/>
      <c r="C44" s="9">
        <v>1388104</v>
      </c>
      <c r="D44" s="9">
        <v>1426245</v>
      </c>
    </row>
    <row r="45" spans="1:4" ht="15" thickBot="1" x14ac:dyDescent="0.35">
      <c r="A45" s="10"/>
      <c r="B45" s="11"/>
      <c r="C45" s="10"/>
      <c r="D45" s="10"/>
    </row>
    <row r="46" spans="1:4" x14ac:dyDescent="0.3">
      <c r="A46" s="8"/>
      <c r="B46" s="6"/>
      <c r="C46" s="8"/>
      <c r="D46" s="8"/>
    </row>
    <row r="47" spans="1:4" x14ac:dyDescent="0.3">
      <c r="A47" s="8" t="s">
        <v>30</v>
      </c>
      <c r="B47" s="6"/>
      <c r="C47" s="12">
        <f>SUM(C43:C46)</f>
        <v>6649674</v>
      </c>
      <c r="D47" s="12">
        <f>SUM(D43:D46)</f>
        <v>6657693</v>
      </c>
    </row>
    <row r="48" spans="1:4" ht="15" thickBot="1" x14ac:dyDescent="0.35">
      <c r="A48" s="13"/>
      <c r="B48" s="11"/>
      <c r="C48" s="13"/>
      <c r="D48" s="13"/>
    </row>
    <row r="49" spans="1:4" x14ac:dyDescent="0.3">
      <c r="A49" s="5"/>
      <c r="B49" s="6"/>
      <c r="C49" s="5"/>
      <c r="D49" s="5"/>
    </row>
    <row r="50" spans="1:4" x14ac:dyDescent="0.3">
      <c r="A50" s="8" t="s">
        <v>31</v>
      </c>
      <c r="B50" s="6"/>
      <c r="C50" s="5"/>
      <c r="D50" s="5"/>
    </row>
    <row r="51" spans="1:4" x14ac:dyDescent="0.3">
      <c r="A51" s="5" t="s">
        <v>32</v>
      </c>
      <c r="B51" s="6">
        <v>10</v>
      </c>
      <c r="C51" s="9">
        <v>23525770</v>
      </c>
      <c r="D51" s="9">
        <v>24721178</v>
      </c>
    </row>
    <row r="52" spans="1:4" ht="34.200000000000003" x14ac:dyDescent="0.3">
      <c r="A52" s="5" t="s">
        <v>33</v>
      </c>
      <c r="B52" s="6">
        <v>9</v>
      </c>
      <c r="C52" s="9">
        <v>24937332</v>
      </c>
      <c r="D52" s="9">
        <v>21490816</v>
      </c>
    </row>
    <row r="53" spans="1:4" x14ac:dyDescent="0.3">
      <c r="A53" s="5" t="s">
        <v>34</v>
      </c>
      <c r="B53" s="6"/>
      <c r="C53" s="9">
        <v>343608</v>
      </c>
      <c r="D53" s="9">
        <v>502045</v>
      </c>
    </row>
    <row r="54" spans="1:4" x14ac:dyDescent="0.3">
      <c r="A54" s="5" t="s">
        <v>35</v>
      </c>
      <c r="B54" s="6">
        <v>11</v>
      </c>
      <c r="C54" s="9">
        <v>5400480</v>
      </c>
      <c r="D54" s="9">
        <v>7346686</v>
      </c>
    </row>
    <row r="55" spans="1:4" x14ac:dyDescent="0.3">
      <c r="A55" s="5" t="s">
        <v>36</v>
      </c>
      <c r="B55" s="6"/>
      <c r="C55" s="9">
        <v>1355977</v>
      </c>
      <c r="D55" s="9">
        <v>1368111</v>
      </c>
    </row>
    <row r="56" spans="1:4" ht="15" thickBot="1" x14ac:dyDescent="0.35">
      <c r="A56" s="10"/>
      <c r="B56" s="11"/>
      <c r="C56" s="10"/>
      <c r="D56" s="10"/>
    </row>
    <row r="57" spans="1:4" x14ac:dyDescent="0.3">
      <c r="A57" s="8"/>
      <c r="B57" s="6"/>
      <c r="C57" s="8"/>
      <c r="D57" s="8"/>
    </row>
    <row r="58" spans="1:4" x14ac:dyDescent="0.3">
      <c r="A58" s="8" t="s">
        <v>37</v>
      </c>
      <c r="B58" s="6"/>
      <c r="C58" s="12">
        <f>SUM(C51:C57)</f>
        <v>55563167</v>
      </c>
      <c r="D58" s="12">
        <f>SUM(D51:D57)</f>
        <v>55428836</v>
      </c>
    </row>
    <row r="59" spans="1:4" ht="15" thickBot="1" x14ac:dyDescent="0.35">
      <c r="A59" s="13"/>
      <c r="B59" s="11"/>
      <c r="C59" s="13"/>
      <c r="D59" s="13"/>
    </row>
    <row r="60" spans="1:4" x14ac:dyDescent="0.3">
      <c r="A60" s="5"/>
      <c r="B60" s="2"/>
      <c r="C60" s="8"/>
      <c r="D60" s="8"/>
    </row>
    <row r="61" spans="1:4" x14ac:dyDescent="0.3">
      <c r="A61" s="8" t="s">
        <v>38</v>
      </c>
      <c r="B61" s="2"/>
      <c r="C61" s="12">
        <f>C58+C47</f>
        <v>62212841</v>
      </c>
      <c r="D61" s="12">
        <f>D58+D47</f>
        <v>62086529</v>
      </c>
    </row>
    <row r="62" spans="1:4" ht="15" thickBot="1" x14ac:dyDescent="0.35">
      <c r="A62" s="15"/>
      <c r="B62" s="16"/>
      <c r="C62" s="15"/>
      <c r="D62" s="15"/>
    </row>
    <row r="63" spans="1:4" ht="15" thickTop="1" x14ac:dyDescent="0.3">
      <c r="A63" s="8"/>
      <c r="B63" s="2"/>
      <c r="C63" s="8"/>
      <c r="D63" s="8"/>
    </row>
    <row r="64" spans="1:4" ht="15" thickBot="1" x14ac:dyDescent="0.35">
      <c r="A64" s="15" t="s">
        <v>39</v>
      </c>
      <c r="B64" s="16"/>
      <c r="C64" s="17">
        <f>C61+C37</f>
        <v>175041303</v>
      </c>
      <c r="D64" s="17">
        <f>D61+D37</f>
        <v>159279471</v>
      </c>
    </row>
    <row r="65" spans="1:4" ht="15" thickTop="1" x14ac:dyDescent="0.3">
      <c r="A65" s="8"/>
      <c r="B65" s="2"/>
      <c r="C65" s="8"/>
      <c r="D65" s="8"/>
    </row>
    <row r="66" spans="1:4" ht="22.8" x14ac:dyDescent="0.3">
      <c r="A66" s="5" t="s">
        <v>40</v>
      </c>
      <c r="B66" s="6">
        <v>16</v>
      </c>
      <c r="C66" s="18">
        <f>(C28-C10-C61)/200000</f>
        <v>498.76256999999998</v>
      </c>
      <c r="D66" s="18">
        <f>(D28-D10-D61)/200000</f>
        <v>416.19198499999999</v>
      </c>
    </row>
    <row r="67" spans="1:4" x14ac:dyDescent="0.3">
      <c r="A67" s="8"/>
      <c r="B67" s="2"/>
      <c r="C67" s="19">
        <f>C64-C28</f>
        <v>0</v>
      </c>
      <c r="D67" s="19">
        <f>D64-D28</f>
        <v>0</v>
      </c>
    </row>
    <row r="68" spans="1:4" x14ac:dyDescent="0.3">
      <c r="A68" s="8"/>
      <c r="B68" s="2"/>
      <c r="D68" s="8"/>
    </row>
    <row r="69" spans="1:4" x14ac:dyDescent="0.3">
      <c r="A69" s="8"/>
      <c r="B69" s="2"/>
      <c r="C69" s="8"/>
      <c r="D69" s="8"/>
    </row>
  </sheetData>
  <mergeCells count="2">
    <mergeCell ref="A2:A4"/>
    <mergeCell ref="B2:B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RowHeight="14.4" x14ac:dyDescent="0.3"/>
  <cols>
    <col min="1" max="1" width="34.5546875" customWidth="1"/>
    <col min="3" max="3" width="13.77734375" customWidth="1"/>
    <col min="4" max="4" width="13.21875" customWidth="1"/>
  </cols>
  <sheetData>
    <row r="1" spans="1:4" x14ac:dyDescent="0.3">
      <c r="A1" s="46" t="s">
        <v>99</v>
      </c>
    </row>
    <row r="2" spans="1:4" ht="15" thickBot="1" x14ac:dyDescent="0.35">
      <c r="A2" s="1"/>
      <c r="B2" s="2"/>
      <c r="C2" s="44" t="s">
        <v>41</v>
      </c>
      <c r="D2" s="44"/>
    </row>
    <row r="3" spans="1:4" x14ac:dyDescent="0.3">
      <c r="A3" s="40" t="s">
        <v>0</v>
      </c>
      <c r="B3" s="42" t="s">
        <v>1</v>
      </c>
      <c r="C3" s="3"/>
      <c r="D3" s="21"/>
    </row>
    <row r="4" spans="1:4" x14ac:dyDescent="0.3">
      <c r="A4" s="40"/>
      <c r="B4" s="42"/>
      <c r="C4" s="3" t="s">
        <v>42</v>
      </c>
      <c r="D4" s="3" t="s">
        <v>42</v>
      </c>
    </row>
    <row r="5" spans="1:4" ht="15" thickBot="1" x14ac:dyDescent="0.35">
      <c r="A5" s="41"/>
      <c r="B5" s="43"/>
      <c r="C5" s="4" t="s">
        <v>3</v>
      </c>
      <c r="D5" s="4" t="s">
        <v>6</v>
      </c>
    </row>
    <row r="6" spans="1:4" x14ac:dyDescent="0.3">
      <c r="A6" s="5"/>
      <c r="B6" s="6"/>
      <c r="C6" s="5"/>
      <c r="D6" s="5"/>
    </row>
    <row r="7" spans="1:4" x14ac:dyDescent="0.3">
      <c r="A7" s="5" t="s">
        <v>43</v>
      </c>
      <c r="B7" s="6">
        <v>12</v>
      </c>
      <c r="C7" s="9">
        <v>44107191</v>
      </c>
      <c r="D7" s="9">
        <v>43053026</v>
      </c>
    </row>
    <row r="8" spans="1:4" x14ac:dyDescent="0.3">
      <c r="A8" s="5" t="s">
        <v>44</v>
      </c>
      <c r="B8" s="6">
        <v>13</v>
      </c>
      <c r="C8" s="9">
        <v>-18468113</v>
      </c>
      <c r="D8" s="9">
        <v>-18626504</v>
      </c>
    </row>
    <row r="9" spans="1:4" ht="15" thickBot="1" x14ac:dyDescent="0.35">
      <c r="A9" s="10"/>
      <c r="B9" s="11"/>
      <c r="C9" s="10"/>
      <c r="D9" s="10"/>
    </row>
    <row r="10" spans="1:4" x14ac:dyDescent="0.3">
      <c r="A10" s="5"/>
      <c r="B10" s="6"/>
      <c r="C10" s="5"/>
      <c r="D10" s="5"/>
    </row>
    <row r="11" spans="1:4" x14ac:dyDescent="0.3">
      <c r="A11" s="8" t="s">
        <v>45</v>
      </c>
      <c r="B11" s="6"/>
      <c r="C11" s="12">
        <f>SUM(C7:C10)</f>
        <v>25639078</v>
      </c>
      <c r="D11" s="12">
        <v>24426522</v>
      </c>
    </row>
    <row r="12" spans="1:4" ht="15" thickBot="1" x14ac:dyDescent="0.35">
      <c r="A12" s="13"/>
      <c r="B12" s="11"/>
      <c r="C12" s="13"/>
      <c r="D12" s="13"/>
    </row>
    <row r="13" spans="1:4" x14ac:dyDescent="0.3">
      <c r="A13" s="5"/>
      <c r="B13" s="6"/>
      <c r="C13" s="5"/>
      <c r="D13" s="5"/>
    </row>
    <row r="14" spans="1:4" x14ac:dyDescent="0.3">
      <c r="A14" s="5" t="s">
        <v>46</v>
      </c>
      <c r="B14" s="6">
        <v>13</v>
      </c>
      <c r="C14" s="9">
        <v>-2943374</v>
      </c>
      <c r="D14" s="9">
        <v>-3895884</v>
      </c>
    </row>
    <row r="15" spans="1:4" x14ac:dyDescent="0.3">
      <c r="A15" s="5" t="s">
        <v>47</v>
      </c>
      <c r="B15" s="6">
        <v>13</v>
      </c>
      <c r="C15" s="9">
        <v>-2402071</v>
      </c>
      <c r="D15" s="9">
        <v>-2640984</v>
      </c>
    </row>
    <row r="16" spans="1:4" x14ac:dyDescent="0.3">
      <c r="A16" s="5" t="s">
        <v>48</v>
      </c>
      <c r="B16" s="6"/>
      <c r="C16" s="9">
        <v>164500</v>
      </c>
      <c r="D16" s="9">
        <v>88621</v>
      </c>
    </row>
    <row r="17" spans="1:4" x14ac:dyDescent="0.3">
      <c r="A17" s="5" t="s">
        <v>49</v>
      </c>
      <c r="B17" s="6"/>
      <c r="C17" s="9">
        <v>-602992</v>
      </c>
      <c r="D17" s="9">
        <v>-22677</v>
      </c>
    </row>
    <row r="18" spans="1:4" ht="15" thickBot="1" x14ac:dyDescent="0.35">
      <c r="A18" s="10"/>
      <c r="B18" s="11"/>
      <c r="C18" s="10"/>
      <c r="D18" s="10"/>
    </row>
    <row r="19" spans="1:4" x14ac:dyDescent="0.3">
      <c r="A19" s="8"/>
      <c r="B19" s="6"/>
      <c r="C19" s="5"/>
      <c r="D19" s="5"/>
    </row>
    <row r="20" spans="1:4" x14ac:dyDescent="0.3">
      <c r="A20" s="8" t="s">
        <v>50</v>
      </c>
      <c r="B20" s="2"/>
      <c r="C20" s="12">
        <f>SUM(C11:C19)</f>
        <v>19855141</v>
      </c>
      <c r="D20" s="12">
        <v>17955598</v>
      </c>
    </row>
    <row r="21" spans="1:4" x14ac:dyDescent="0.3">
      <c r="A21" s="5"/>
      <c r="B21" s="6"/>
      <c r="C21" s="5"/>
      <c r="D21" s="5"/>
    </row>
    <row r="22" spans="1:4" x14ac:dyDescent="0.3">
      <c r="A22" s="5" t="s">
        <v>51</v>
      </c>
      <c r="B22" s="6"/>
      <c r="C22" s="9">
        <v>138097</v>
      </c>
      <c r="D22" s="9">
        <v>36897</v>
      </c>
    </row>
    <row r="23" spans="1:4" x14ac:dyDescent="0.3">
      <c r="A23" s="5" t="s">
        <v>52</v>
      </c>
      <c r="B23" s="6"/>
      <c r="C23" s="9">
        <v>-417728</v>
      </c>
      <c r="D23" s="9">
        <v>-649002</v>
      </c>
    </row>
    <row r="24" spans="1:4" ht="15" thickBot="1" x14ac:dyDescent="0.35">
      <c r="A24" s="10"/>
      <c r="B24" s="11"/>
      <c r="C24" s="10"/>
      <c r="D24" s="10"/>
    </row>
    <row r="25" spans="1:4" x14ac:dyDescent="0.3">
      <c r="A25" s="8"/>
      <c r="B25" s="2"/>
      <c r="C25" s="8"/>
      <c r="D25" s="8"/>
    </row>
    <row r="26" spans="1:4" x14ac:dyDescent="0.3">
      <c r="A26" s="8" t="s">
        <v>53</v>
      </c>
      <c r="B26" s="2"/>
      <c r="C26" s="12">
        <f>SUM(C20:C23)</f>
        <v>19575510</v>
      </c>
      <c r="D26" s="12">
        <v>17343493</v>
      </c>
    </row>
    <row r="27" spans="1:4" x14ac:dyDescent="0.3">
      <c r="A27" s="5"/>
      <c r="B27" s="6"/>
      <c r="C27" s="5"/>
      <c r="D27" s="5"/>
    </row>
    <row r="28" spans="1:4" x14ac:dyDescent="0.3">
      <c r="A28" s="5" t="s">
        <v>54</v>
      </c>
      <c r="B28" s="6">
        <v>14</v>
      </c>
      <c r="C28" s="9">
        <v>-3939990</v>
      </c>
      <c r="D28" s="9">
        <v>-3687708</v>
      </c>
    </row>
    <row r="29" spans="1:4" ht="15" thickBot="1" x14ac:dyDescent="0.35">
      <c r="A29" s="10"/>
      <c r="B29" s="11"/>
      <c r="C29" s="10"/>
      <c r="D29" s="10"/>
    </row>
    <row r="30" spans="1:4" x14ac:dyDescent="0.3">
      <c r="A30" s="8"/>
      <c r="B30" s="2"/>
      <c r="C30" s="8"/>
      <c r="D30" s="8"/>
    </row>
    <row r="31" spans="1:4" x14ac:dyDescent="0.3">
      <c r="A31" s="8" t="s">
        <v>55</v>
      </c>
      <c r="B31" s="2"/>
      <c r="C31" s="12">
        <f>SUM(C26:C30)</f>
        <v>15635520</v>
      </c>
      <c r="D31" s="12">
        <v>13655785</v>
      </c>
    </row>
    <row r="32" spans="1:4" ht="15" thickBot="1" x14ac:dyDescent="0.35">
      <c r="A32" s="15"/>
      <c r="B32" s="15"/>
      <c r="C32" s="15"/>
      <c r="D32" s="15"/>
    </row>
    <row r="33" spans="1:4" ht="15" thickTop="1" x14ac:dyDescent="0.3">
      <c r="A33" s="8"/>
      <c r="B33" s="2"/>
      <c r="C33" s="8"/>
      <c r="D33" s="8"/>
    </row>
    <row r="34" spans="1:4" x14ac:dyDescent="0.3">
      <c r="A34" s="5" t="s">
        <v>56</v>
      </c>
      <c r="B34" s="5"/>
      <c r="C34" s="5" t="s">
        <v>57</v>
      </c>
      <c r="D34" s="5" t="s">
        <v>57</v>
      </c>
    </row>
    <row r="35" spans="1:4" ht="15" thickBot="1" x14ac:dyDescent="0.35">
      <c r="A35" s="22"/>
      <c r="B35" s="22"/>
      <c r="C35" s="22"/>
      <c r="D35" s="22"/>
    </row>
    <row r="36" spans="1:4" x14ac:dyDescent="0.3">
      <c r="A36" s="5"/>
      <c r="B36" s="5"/>
      <c r="C36" s="5"/>
      <c r="D36" s="5"/>
    </row>
    <row r="37" spans="1:4" x14ac:dyDescent="0.3">
      <c r="A37" s="8" t="s">
        <v>58</v>
      </c>
      <c r="B37" s="5"/>
      <c r="C37" s="12">
        <f>C31</f>
        <v>15635520</v>
      </c>
      <c r="D37" s="12">
        <v>13655785</v>
      </c>
    </row>
    <row r="38" spans="1:4" ht="15" thickBot="1" x14ac:dyDescent="0.35">
      <c r="A38" s="23"/>
      <c r="B38" s="23"/>
      <c r="C38" s="23"/>
      <c r="D38" s="23"/>
    </row>
    <row r="39" spans="1:4" ht="15" thickTop="1" x14ac:dyDescent="0.3">
      <c r="A39" s="24"/>
      <c r="B39" s="24"/>
      <c r="C39" s="24"/>
      <c r="D39" s="24"/>
    </row>
    <row r="40" spans="1:4" ht="24" x14ac:dyDescent="0.3">
      <c r="A40" s="8" t="s">
        <v>59</v>
      </c>
      <c r="B40" s="6">
        <v>8</v>
      </c>
      <c r="C40" s="25">
        <f>C37/200000</f>
        <v>78.177599999999998</v>
      </c>
      <c r="D40" s="25">
        <f>D37/200000</f>
        <v>68.278925000000001</v>
      </c>
    </row>
    <row r="41" spans="1:4" ht="15" thickBot="1" x14ac:dyDescent="0.35">
      <c r="A41" s="23"/>
      <c r="B41" s="23"/>
      <c r="C41" s="23"/>
      <c r="D41" s="23"/>
    </row>
    <row r="42" spans="1:4" ht="15" thickTop="1" x14ac:dyDescent="0.3"/>
  </sheetData>
  <mergeCells count="3">
    <mergeCell ref="C2:D2"/>
    <mergeCell ref="A3:A5"/>
    <mergeCell ref="B3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/>
  </sheetViews>
  <sheetFormatPr defaultRowHeight="14.4" x14ac:dyDescent="0.3"/>
  <cols>
    <col min="1" max="1" width="29.109375" customWidth="1"/>
    <col min="2" max="2" width="11.88671875" customWidth="1"/>
    <col min="3" max="3" width="9.88671875" customWidth="1"/>
    <col min="4" max="4" width="11.21875" customWidth="1"/>
  </cols>
  <sheetData>
    <row r="1" spans="1:4" x14ac:dyDescent="0.3">
      <c r="A1" s="46" t="s">
        <v>100</v>
      </c>
    </row>
    <row r="2" spans="1:4" ht="36" x14ac:dyDescent="0.3">
      <c r="A2" s="40" t="s">
        <v>0</v>
      </c>
      <c r="B2" s="3" t="s">
        <v>60</v>
      </c>
      <c r="C2" s="45" t="s">
        <v>24</v>
      </c>
      <c r="D2" s="3" t="s">
        <v>62</v>
      </c>
    </row>
    <row r="3" spans="1:4" ht="15" thickBot="1" x14ac:dyDescent="0.35">
      <c r="A3" s="41"/>
      <c r="B3" s="4" t="s">
        <v>61</v>
      </c>
      <c r="C3" s="44"/>
      <c r="D3" s="4" t="s">
        <v>61</v>
      </c>
    </row>
    <row r="4" spans="1:4" x14ac:dyDescent="0.3">
      <c r="A4" s="5"/>
      <c r="B4" s="20"/>
      <c r="C4" s="5"/>
      <c r="D4" s="5"/>
    </row>
    <row r="5" spans="1:4" x14ac:dyDescent="0.3">
      <c r="A5" s="8" t="s">
        <v>63</v>
      </c>
      <c r="B5" s="26">
        <v>33800000</v>
      </c>
      <c r="C5" s="12">
        <v>32403052</v>
      </c>
      <c r="D5" s="12">
        <f>SUM(B5:C5)</f>
        <v>66203052</v>
      </c>
    </row>
    <row r="6" spans="1:4" x14ac:dyDescent="0.3">
      <c r="A6" s="5" t="s">
        <v>64</v>
      </c>
      <c r="B6" s="20">
        <v>0</v>
      </c>
      <c r="C6" s="9">
        <v>13655785</v>
      </c>
      <c r="D6" s="9">
        <f>SUM(B6:C6)</f>
        <v>13655785</v>
      </c>
    </row>
    <row r="7" spans="1:4" x14ac:dyDescent="0.3">
      <c r="A7" s="5" t="s">
        <v>65</v>
      </c>
      <c r="B7" s="20">
        <v>0</v>
      </c>
      <c r="C7" s="5">
        <v>0</v>
      </c>
      <c r="D7" s="5">
        <v>0</v>
      </c>
    </row>
    <row r="8" spans="1:4" ht="15" thickBot="1" x14ac:dyDescent="0.35">
      <c r="A8" s="22"/>
      <c r="B8" s="27"/>
      <c r="C8" s="22"/>
      <c r="D8" s="28"/>
    </row>
    <row r="9" spans="1:4" x14ac:dyDescent="0.3">
      <c r="A9" s="5"/>
      <c r="B9" s="3"/>
      <c r="C9" s="5"/>
      <c r="D9" s="8"/>
    </row>
    <row r="10" spans="1:4" x14ac:dyDescent="0.3">
      <c r="A10" s="8" t="s">
        <v>66</v>
      </c>
      <c r="B10" s="26">
        <f>SUM(B5:B9)</f>
        <v>33800000</v>
      </c>
      <c r="C10" s="26">
        <f>SUM(C5:C9)</f>
        <v>46058837</v>
      </c>
      <c r="D10" s="26">
        <f>SUM(D5:D9)</f>
        <v>79858837</v>
      </c>
    </row>
    <row r="11" spans="1:4" ht="15" thickBot="1" x14ac:dyDescent="0.35">
      <c r="A11" s="15"/>
      <c r="B11" s="29"/>
      <c r="C11" s="15"/>
      <c r="D11" s="15"/>
    </row>
    <row r="12" spans="1:4" ht="15" thickTop="1" x14ac:dyDescent="0.3">
      <c r="A12" s="8"/>
      <c r="B12" s="3"/>
      <c r="C12" s="8"/>
      <c r="D12" s="8"/>
    </row>
    <row r="13" spans="1:4" x14ac:dyDescent="0.3">
      <c r="A13" s="8" t="s">
        <v>67</v>
      </c>
      <c r="B13" s="12">
        <v>33800000</v>
      </c>
      <c r="C13" s="12">
        <v>63392942</v>
      </c>
      <c r="D13" s="12">
        <f>SUM(B13:C13)</f>
        <v>97192942</v>
      </c>
    </row>
    <row r="14" spans="1:4" x14ac:dyDescent="0.3">
      <c r="A14" s="5" t="s">
        <v>64</v>
      </c>
      <c r="B14" s="20">
        <v>0</v>
      </c>
      <c r="C14" s="9">
        <v>15635520</v>
      </c>
      <c r="D14" s="9">
        <f>SUM(B14:C14)</f>
        <v>15635520</v>
      </c>
    </row>
    <row r="15" spans="1:4" x14ac:dyDescent="0.3">
      <c r="A15" s="5" t="s">
        <v>65</v>
      </c>
      <c r="B15" s="20">
        <v>0</v>
      </c>
      <c r="C15" s="5">
        <v>0</v>
      </c>
      <c r="D15" s="5">
        <v>0</v>
      </c>
    </row>
    <row r="16" spans="1:4" ht="15" thickBot="1" x14ac:dyDescent="0.35">
      <c r="A16" s="22"/>
      <c r="B16" s="27"/>
      <c r="C16" s="22"/>
      <c r="D16" s="28"/>
    </row>
    <row r="17" spans="1:4" x14ac:dyDescent="0.3">
      <c r="A17" s="5"/>
      <c r="B17" s="3"/>
      <c r="C17" s="5"/>
      <c r="D17" s="8"/>
    </row>
    <row r="18" spans="1:4" x14ac:dyDescent="0.3">
      <c r="A18" s="8" t="s">
        <v>68</v>
      </c>
      <c r="B18" s="26">
        <f>SUM(B13:B17)</f>
        <v>33800000</v>
      </c>
      <c r="C18" s="26">
        <f>SUM(C13:C17)</f>
        <v>79028462</v>
      </c>
      <c r="D18" s="26">
        <f>SUM(D13:D17)</f>
        <v>112828462</v>
      </c>
    </row>
    <row r="19" spans="1:4" ht="15" thickBot="1" x14ac:dyDescent="0.35">
      <c r="A19" s="23"/>
      <c r="B19" s="30"/>
      <c r="C19" s="30"/>
      <c r="D19" s="30"/>
    </row>
    <row r="20" spans="1:4" ht="15" thickTop="1" x14ac:dyDescent="0.3">
      <c r="A20" s="8"/>
      <c r="B20" s="8"/>
      <c r="C20" s="8"/>
      <c r="D20" s="8"/>
    </row>
  </sheetData>
  <mergeCells count="2">
    <mergeCell ref="A2:A3"/>
    <mergeCell ref="C2:C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workbookViewId="0">
      <selection activeCell="A2" sqref="A2"/>
    </sheetView>
  </sheetViews>
  <sheetFormatPr defaultRowHeight="14.4" x14ac:dyDescent="0.3"/>
  <cols>
    <col min="1" max="1" width="43.44140625" customWidth="1"/>
    <col min="3" max="3" width="13.109375" customWidth="1"/>
    <col min="4" max="4" width="16.5546875" customWidth="1"/>
  </cols>
  <sheetData>
    <row r="1" spans="1:4" x14ac:dyDescent="0.3">
      <c r="A1" s="46" t="s">
        <v>101</v>
      </c>
    </row>
    <row r="2" spans="1:4" ht="15" thickBot="1" x14ac:dyDescent="0.35">
      <c r="A2" s="1"/>
      <c r="B2" s="2"/>
      <c r="C2" s="44" t="s">
        <v>41</v>
      </c>
      <c r="D2" s="44"/>
    </row>
    <row r="3" spans="1:4" x14ac:dyDescent="0.3">
      <c r="A3" s="1"/>
      <c r="B3" s="2"/>
      <c r="C3" s="3"/>
      <c r="D3" s="21"/>
    </row>
    <row r="4" spans="1:4" x14ac:dyDescent="0.3">
      <c r="A4" s="40" t="s">
        <v>0</v>
      </c>
      <c r="B4" s="42"/>
      <c r="C4" s="3" t="s">
        <v>42</v>
      </c>
      <c r="D4" s="3" t="s">
        <v>42</v>
      </c>
    </row>
    <row r="5" spans="1:4" ht="15" thickBot="1" x14ac:dyDescent="0.35">
      <c r="A5" s="41"/>
      <c r="B5" s="43"/>
      <c r="C5" s="4" t="s">
        <v>3</v>
      </c>
      <c r="D5" s="4" t="s">
        <v>6</v>
      </c>
    </row>
    <row r="6" spans="1:4" x14ac:dyDescent="0.3">
      <c r="A6" s="8"/>
      <c r="B6" s="6"/>
      <c r="C6" s="8"/>
      <c r="D6" s="8"/>
    </row>
    <row r="7" spans="1:4" ht="24" x14ac:dyDescent="0.3">
      <c r="A7" s="8" t="s">
        <v>69</v>
      </c>
      <c r="B7" s="6"/>
      <c r="C7" s="8"/>
      <c r="D7" s="8"/>
    </row>
    <row r="8" spans="1:4" x14ac:dyDescent="0.3">
      <c r="A8" s="5" t="s">
        <v>70</v>
      </c>
      <c r="B8" s="6"/>
      <c r="C8" s="9">
        <v>15635520</v>
      </c>
      <c r="D8" s="9">
        <v>13655785</v>
      </c>
    </row>
    <row r="9" spans="1:4" x14ac:dyDescent="0.3">
      <c r="A9" s="5" t="s">
        <v>71</v>
      </c>
      <c r="B9" s="6"/>
      <c r="C9" s="5"/>
      <c r="D9" s="5"/>
    </row>
    <row r="10" spans="1:4" x14ac:dyDescent="0.3">
      <c r="A10" s="5" t="s">
        <v>72</v>
      </c>
      <c r="B10" s="6"/>
      <c r="C10" s="9">
        <v>4968507</v>
      </c>
      <c r="D10" s="9">
        <v>5341425</v>
      </c>
    </row>
    <row r="11" spans="1:4" x14ac:dyDescent="0.3">
      <c r="A11" s="5" t="s">
        <v>73</v>
      </c>
      <c r="B11" s="6"/>
      <c r="C11" s="9">
        <v>849323</v>
      </c>
      <c r="D11" s="9">
        <v>431241</v>
      </c>
    </row>
    <row r="12" spans="1:4" x14ac:dyDescent="0.3">
      <c r="A12" s="5" t="s">
        <v>74</v>
      </c>
      <c r="B12" s="6"/>
      <c r="C12" s="9">
        <v>-1321336</v>
      </c>
      <c r="D12" s="9">
        <v>59007</v>
      </c>
    </row>
    <row r="13" spans="1:4" ht="22.8" x14ac:dyDescent="0.3">
      <c r="A13" s="5" t="s">
        <v>75</v>
      </c>
      <c r="B13" s="6"/>
      <c r="C13" s="9">
        <v>235865</v>
      </c>
      <c r="D13" s="9">
        <v>83697</v>
      </c>
    </row>
    <row r="14" spans="1:4" x14ac:dyDescent="0.3">
      <c r="A14" s="5" t="s">
        <v>52</v>
      </c>
      <c r="B14" s="6"/>
      <c r="C14" s="9">
        <v>419818</v>
      </c>
      <c r="D14" s="9">
        <v>612104</v>
      </c>
    </row>
    <row r="15" spans="1:4" ht="22.8" x14ac:dyDescent="0.3">
      <c r="A15" s="5" t="s">
        <v>76</v>
      </c>
      <c r="B15" s="6"/>
      <c r="C15" s="9">
        <v>61570</v>
      </c>
      <c r="D15" s="9">
        <v>33520</v>
      </c>
    </row>
    <row r="16" spans="1:4" ht="15" thickBot="1" x14ac:dyDescent="0.35">
      <c r="A16" s="22"/>
      <c r="B16" s="31"/>
      <c r="C16" s="22"/>
      <c r="D16" s="22"/>
    </row>
    <row r="17" spans="1:4" x14ac:dyDescent="0.3">
      <c r="A17" s="5"/>
      <c r="B17" s="6"/>
      <c r="C17" s="8"/>
      <c r="D17" s="8"/>
    </row>
    <row r="18" spans="1:4" ht="24" x14ac:dyDescent="0.3">
      <c r="A18" s="8" t="s">
        <v>77</v>
      </c>
      <c r="B18" s="2"/>
      <c r="C18" s="12">
        <f>SUM(C8:C15)</f>
        <v>20849267</v>
      </c>
      <c r="D18" s="12">
        <f>SUM(D8:D15)</f>
        <v>20216779</v>
      </c>
    </row>
    <row r="19" spans="1:4" ht="22.8" x14ac:dyDescent="0.3">
      <c r="A19" s="5" t="s">
        <v>78</v>
      </c>
      <c r="B19" s="6"/>
      <c r="C19" s="9">
        <v>-1434333</v>
      </c>
      <c r="D19" s="9">
        <v>-5228173</v>
      </c>
    </row>
    <row r="20" spans="1:4" x14ac:dyDescent="0.3">
      <c r="A20" s="5" t="s">
        <v>18</v>
      </c>
      <c r="B20" s="6"/>
      <c r="C20" s="9">
        <v>261814</v>
      </c>
      <c r="D20" s="9">
        <v>-284787</v>
      </c>
    </row>
    <row r="21" spans="1:4" x14ac:dyDescent="0.3">
      <c r="A21" s="5" t="s">
        <v>15</v>
      </c>
      <c r="B21" s="6"/>
      <c r="C21" s="9">
        <v>145085</v>
      </c>
      <c r="D21" s="9">
        <v>129054</v>
      </c>
    </row>
    <row r="22" spans="1:4" x14ac:dyDescent="0.3">
      <c r="A22" s="5" t="s">
        <v>36</v>
      </c>
      <c r="B22" s="6"/>
      <c r="C22" s="9">
        <v>-12134</v>
      </c>
      <c r="D22" s="9">
        <v>-75833</v>
      </c>
    </row>
    <row r="23" spans="1:4" ht="22.8" x14ac:dyDescent="0.3">
      <c r="A23" s="5" t="s">
        <v>79</v>
      </c>
      <c r="B23" s="6"/>
      <c r="C23" s="9">
        <v>3333845</v>
      </c>
      <c r="D23" s="9">
        <v>1957541</v>
      </c>
    </row>
    <row r="24" spans="1:4" x14ac:dyDescent="0.3">
      <c r="A24" s="5" t="s">
        <v>34</v>
      </c>
      <c r="B24" s="6"/>
      <c r="C24" s="9">
        <v>-158437</v>
      </c>
      <c r="D24" s="9">
        <v>58185</v>
      </c>
    </row>
    <row r="25" spans="1:4" ht="22.8" x14ac:dyDescent="0.3">
      <c r="A25" s="5" t="s">
        <v>80</v>
      </c>
      <c r="B25" s="6"/>
      <c r="C25" s="9">
        <v>-313999</v>
      </c>
      <c r="D25" s="9">
        <v>-4185</v>
      </c>
    </row>
    <row r="26" spans="1:4" ht="22.8" x14ac:dyDescent="0.3">
      <c r="A26" s="5" t="s">
        <v>81</v>
      </c>
      <c r="B26" s="6"/>
      <c r="C26" s="9">
        <v>-1632207</v>
      </c>
      <c r="D26" s="9">
        <v>-480993</v>
      </c>
    </row>
    <row r="27" spans="1:4" x14ac:dyDescent="0.3">
      <c r="A27" s="5" t="s">
        <v>82</v>
      </c>
      <c r="B27" s="6"/>
      <c r="C27" s="5">
        <v>435</v>
      </c>
      <c r="D27" s="9">
        <v>7689</v>
      </c>
    </row>
    <row r="28" spans="1:4" ht="15" thickBot="1" x14ac:dyDescent="0.35">
      <c r="A28" s="22"/>
      <c r="B28" s="31"/>
      <c r="C28" s="22"/>
      <c r="D28" s="22"/>
    </row>
    <row r="29" spans="1:4" x14ac:dyDescent="0.3">
      <c r="A29" s="5"/>
      <c r="B29" s="6"/>
      <c r="C29" s="5"/>
      <c r="D29" s="5"/>
    </row>
    <row r="30" spans="1:4" ht="24" x14ac:dyDescent="0.3">
      <c r="A30" s="8" t="s">
        <v>83</v>
      </c>
      <c r="B30" s="6"/>
      <c r="C30" s="12">
        <f>SUM(C18:C29)</f>
        <v>21039336</v>
      </c>
      <c r="D30" s="12">
        <f>SUM(D18:D29)</f>
        <v>16295277</v>
      </c>
    </row>
    <row r="31" spans="1:4" x14ac:dyDescent="0.3">
      <c r="A31" s="5" t="s">
        <v>84</v>
      </c>
      <c r="B31" s="6"/>
      <c r="C31" s="9">
        <v>-503876</v>
      </c>
      <c r="D31" s="9">
        <v>-5715</v>
      </c>
    </row>
    <row r="32" spans="1:4" ht="15" thickBot="1" x14ac:dyDescent="0.35">
      <c r="A32" s="5"/>
      <c r="B32" s="6"/>
      <c r="C32" s="5"/>
      <c r="D32" s="5"/>
    </row>
    <row r="33" spans="1:4" x14ac:dyDescent="0.3">
      <c r="A33" s="32"/>
      <c r="B33" s="33"/>
      <c r="C33" s="32"/>
      <c r="D33" s="32"/>
    </row>
    <row r="34" spans="1:4" ht="24" x14ac:dyDescent="0.3">
      <c r="A34" s="8" t="s">
        <v>85</v>
      </c>
      <c r="B34" s="2"/>
      <c r="C34" s="12">
        <f>SUM(C30:C33)</f>
        <v>20535460</v>
      </c>
      <c r="D34" s="12">
        <f>SUM(D30:D33)</f>
        <v>16289562</v>
      </c>
    </row>
    <row r="35" spans="1:4" ht="15" thickBot="1" x14ac:dyDescent="0.35">
      <c r="A35" s="28"/>
      <c r="B35" s="34"/>
      <c r="C35" s="28"/>
      <c r="D35" s="28"/>
    </row>
    <row r="36" spans="1:4" x14ac:dyDescent="0.3">
      <c r="A36" s="8"/>
      <c r="B36" s="6"/>
      <c r="C36" s="8"/>
      <c r="D36" s="8"/>
    </row>
    <row r="37" spans="1:4" ht="24" x14ac:dyDescent="0.3">
      <c r="A37" s="8" t="s">
        <v>86</v>
      </c>
      <c r="B37" s="6"/>
      <c r="C37" s="8"/>
      <c r="D37" s="8"/>
    </row>
    <row r="38" spans="1:4" x14ac:dyDescent="0.3">
      <c r="A38" s="5" t="s">
        <v>87</v>
      </c>
      <c r="B38" s="6"/>
      <c r="C38" s="9">
        <v>-2467995</v>
      </c>
      <c r="D38" s="9">
        <v>-4951663</v>
      </c>
    </row>
    <row r="39" spans="1:4" x14ac:dyDescent="0.3">
      <c r="A39" s="5" t="s">
        <v>88</v>
      </c>
      <c r="B39" s="6"/>
      <c r="C39" s="9">
        <v>-80005</v>
      </c>
      <c r="D39" s="9">
        <v>-312533</v>
      </c>
    </row>
    <row r="40" spans="1:4" ht="15" thickBot="1" x14ac:dyDescent="0.35">
      <c r="A40" s="10"/>
      <c r="B40" s="11"/>
      <c r="C40" s="13"/>
      <c r="D40" s="13"/>
    </row>
    <row r="41" spans="1:4" x14ac:dyDescent="0.3">
      <c r="A41" s="5"/>
      <c r="B41" s="6"/>
      <c r="C41" s="8"/>
      <c r="D41" s="8"/>
    </row>
    <row r="42" spans="1:4" ht="24" x14ac:dyDescent="0.3">
      <c r="A42" s="8" t="s">
        <v>89</v>
      </c>
      <c r="B42" s="2"/>
      <c r="C42" s="12">
        <f>SUM(C38:C41)</f>
        <v>-2548000</v>
      </c>
      <c r="D42" s="12">
        <f>SUM(D38:D41)</f>
        <v>-5264196</v>
      </c>
    </row>
    <row r="43" spans="1:4" ht="15" thickBot="1" x14ac:dyDescent="0.35">
      <c r="A43" s="28"/>
      <c r="B43" s="34"/>
      <c r="C43" s="28"/>
      <c r="D43" s="28"/>
    </row>
    <row r="44" spans="1:4" x14ac:dyDescent="0.3">
      <c r="A44" s="5"/>
      <c r="B44" s="6"/>
      <c r="C44" s="8"/>
      <c r="D44" s="8"/>
    </row>
    <row r="45" spans="1:4" ht="24" x14ac:dyDescent="0.3">
      <c r="A45" s="8" t="s">
        <v>90</v>
      </c>
      <c r="B45" s="2"/>
      <c r="C45" s="8"/>
      <c r="D45" s="8"/>
    </row>
    <row r="46" spans="1:4" x14ac:dyDescent="0.3">
      <c r="A46" s="5" t="s">
        <v>91</v>
      </c>
      <c r="B46" s="6"/>
      <c r="C46" s="9">
        <v>3000000</v>
      </c>
      <c r="D46" s="5">
        <v>0</v>
      </c>
    </row>
    <row r="47" spans="1:4" x14ac:dyDescent="0.3">
      <c r="A47" s="5" t="s">
        <v>92</v>
      </c>
      <c r="B47" s="6"/>
      <c r="C47" s="9">
        <v>-3950000</v>
      </c>
      <c r="D47" s="9">
        <v>-3950000</v>
      </c>
    </row>
    <row r="48" spans="1:4" x14ac:dyDescent="0.3">
      <c r="A48" s="5" t="s">
        <v>93</v>
      </c>
      <c r="B48" s="6"/>
      <c r="C48" s="5">
        <v>0</v>
      </c>
      <c r="D48" s="9">
        <v>-8000000</v>
      </c>
    </row>
    <row r="49" spans="1:4" ht="15" thickBot="1" x14ac:dyDescent="0.35">
      <c r="A49" s="22"/>
      <c r="B49" s="31"/>
      <c r="C49" s="28"/>
      <c r="D49" s="28"/>
    </row>
    <row r="50" spans="1:4" x14ac:dyDescent="0.3">
      <c r="A50" s="5"/>
      <c r="B50" s="6"/>
      <c r="C50" s="8"/>
      <c r="D50" s="8"/>
    </row>
    <row r="51" spans="1:4" ht="24" x14ac:dyDescent="0.3">
      <c r="A51" s="8" t="s">
        <v>94</v>
      </c>
      <c r="B51" s="2"/>
      <c r="C51" s="12">
        <f>SUM(C46:C50)</f>
        <v>-950000</v>
      </c>
      <c r="D51" s="12">
        <f>SUM(D46:D50)</f>
        <v>-11950000</v>
      </c>
    </row>
    <row r="52" spans="1:4" ht="15" thickBot="1" x14ac:dyDescent="0.35">
      <c r="A52" s="35"/>
      <c r="B52" s="36"/>
      <c r="C52" s="35"/>
      <c r="D52" s="35"/>
    </row>
    <row r="53" spans="1:4" x14ac:dyDescent="0.3">
      <c r="A53" s="32"/>
      <c r="B53" s="33"/>
      <c r="C53" s="37"/>
      <c r="D53" s="37"/>
    </row>
    <row r="54" spans="1:4" ht="24" x14ac:dyDescent="0.3">
      <c r="A54" s="8" t="s">
        <v>95</v>
      </c>
      <c r="B54" s="2"/>
      <c r="C54" s="12">
        <f>C51+C42+C34</f>
        <v>17037460</v>
      </c>
      <c r="D54" s="12">
        <f>D51+D42+D34</f>
        <v>-924634</v>
      </c>
    </row>
    <row r="55" spans="1:4" x14ac:dyDescent="0.3">
      <c r="A55" s="5" t="s">
        <v>96</v>
      </c>
      <c r="B55" s="6"/>
      <c r="C55" s="9">
        <f>bs!D22</f>
        <v>18916258</v>
      </c>
      <c r="D55" s="9">
        <v>3075138</v>
      </c>
    </row>
    <row r="56" spans="1:4" ht="15" thickBot="1" x14ac:dyDescent="0.35">
      <c r="A56" s="22"/>
      <c r="B56" s="31"/>
      <c r="C56" s="38"/>
      <c r="D56" s="28"/>
    </row>
    <row r="57" spans="1:4" ht="24" x14ac:dyDescent="0.3">
      <c r="A57" s="8" t="s">
        <v>97</v>
      </c>
      <c r="B57" s="6"/>
      <c r="C57" s="12">
        <f>C54+C55</f>
        <v>35953718</v>
      </c>
      <c r="D57" s="12">
        <f>D54+D55</f>
        <v>2150504</v>
      </c>
    </row>
    <row r="58" spans="1:4" ht="15" thickBot="1" x14ac:dyDescent="0.35">
      <c r="A58" s="30"/>
      <c r="B58" s="23"/>
      <c r="C58" s="39">
        <f>C57-bs!C22</f>
        <v>0</v>
      </c>
      <c r="D58" s="30"/>
    </row>
    <row r="59" spans="1:4" ht="15" thickTop="1" x14ac:dyDescent="0.3"/>
  </sheetData>
  <mergeCells count="3">
    <mergeCell ref="C2:D2"/>
    <mergeCell ref="A4:A5"/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bs</vt:lpstr>
      <vt:lpstr>pl</vt:lpstr>
      <vt:lpstr>eqity</vt:lpstr>
      <vt:lpstr>cf</vt:lpstr>
      <vt:lpstr>bs!_Hlk144731180</vt:lpstr>
      <vt:lpstr>cf!_Hlk250479293</vt:lpstr>
      <vt:lpstr>eqity!OLE_LINK35</vt:lpstr>
      <vt:lpstr>cf!OLE_LINK6</vt:lpstr>
      <vt:lpstr>pl!OLE_LINK7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Shol</dc:creator>
  <cp:lastModifiedBy>Irina Shol</cp:lastModifiedBy>
  <dcterms:created xsi:type="dcterms:W3CDTF">2014-05-13T04:07:05Z</dcterms:created>
  <dcterms:modified xsi:type="dcterms:W3CDTF">2014-05-15T10:06:33Z</dcterms:modified>
</cp:coreProperties>
</file>