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Рабочий стол\КФО_1 полугодие 2023\"/>
    </mc:Choice>
  </mc:AlternateContent>
  <xr:revisionPtr revIDLastSave="0" documentId="13_ncr:1_{91C49AA2-3F3F-4EEB-A0CF-83ADB742C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I17" i="4" s="1"/>
  <c r="C17" i="4"/>
  <c r="D17" i="4"/>
  <c r="E17" i="4"/>
  <c r="F17" i="4"/>
  <c r="G17" i="4"/>
  <c r="B17" i="4"/>
  <c r="G10" i="4"/>
  <c r="I10" i="4" s="1"/>
  <c r="G11" i="4"/>
  <c r="I11" i="4" s="1"/>
  <c r="G12" i="4"/>
  <c r="I12" i="4" s="1"/>
  <c r="G13" i="4"/>
  <c r="I13" i="4" s="1"/>
  <c r="G14" i="4"/>
  <c r="G15" i="4"/>
  <c r="G16" i="4"/>
  <c r="I16" i="4" s="1"/>
  <c r="I14" i="4"/>
  <c r="I15" i="4"/>
  <c r="I9" i="4"/>
  <c r="G9" i="4"/>
  <c r="E42" i="2"/>
  <c r="D42" i="2"/>
  <c r="E41" i="2"/>
  <c r="E40" i="2"/>
  <c r="D41" i="2"/>
  <c r="D40" i="2"/>
  <c r="E38" i="2"/>
  <c r="D38" i="2"/>
  <c r="E35" i="2"/>
  <c r="D35" i="2"/>
  <c r="E29" i="2"/>
  <c r="D29" i="2"/>
  <c r="E25" i="2"/>
  <c r="D25" i="2"/>
  <c r="E20" i="2"/>
  <c r="D20" i="2"/>
  <c r="E12" i="2"/>
  <c r="D12" i="2"/>
  <c r="E32" i="1"/>
  <c r="E6" i="5" l="1"/>
  <c r="D21" i="5" l="1"/>
  <c r="E21" i="5"/>
  <c r="E50" i="1" l="1"/>
  <c r="D50" i="1"/>
  <c r="E43" i="1"/>
  <c r="D43" i="1"/>
  <c r="E34" i="1"/>
  <c r="D32" i="1"/>
  <c r="D34" i="1" s="1"/>
  <c r="E24" i="1"/>
  <c r="D24" i="1"/>
  <c r="E14" i="1"/>
  <c r="D14" i="1"/>
  <c r="E25" i="1" l="1"/>
  <c r="E5" i="5" s="1"/>
  <c r="D25" i="1"/>
  <c r="D51" i="1"/>
  <c r="D52" i="1" s="1"/>
  <c r="E51" i="1"/>
  <c r="E52" i="1" s="1"/>
  <c r="D4" i="5"/>
  <c r="E7" i="5" l="1"/>
  <c r="E10" i="5" s="1"/>
  <c r="E11" i="5" s="1"/>
  <c r="D15" i="5" l="1"/>
  <c r="E16" i="5" l="1"/>
  <c r="D16" i="5"/>
  <c r="D22" i="5" s="1"/>
  <c r="D6" i="5"/>
  <c r="D56" i="1" l="1"/>
  <c r="E22" i="5"/>
  <c r="E56" i="1" s="1"/>
  <c r="D7" i="5" l="1"/>
  <c r="D5" i="5" l="1"/>
  <c r="D10" i="5" s="1"/>
  <c r="D11" i="5" s="1"/>
  <c r="D55" i="1" l="1"/>
  <c r="E55" i="1" l="1"/>
  <c r="E23" i="4" l="1"/>
</calcChain>
</file>

<file path=xl/sharedStrings.xml><?xml version="1.0" encoding="utf-8"?>
<sst xmlns="http://schemas.openxmlformats.org/spreadsheetml/2006/main" count="189" uniqueCount="154">
  <si>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</si>
  <si>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</si>
  <si>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</si>
  <si>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</si>
  <si>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</si>
  <si>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</si>
  <si>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</si>
  <si>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</si>
  <si>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</si>
  <si>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</si>
  <si>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</si>
  <si>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</si>
  <si>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</si>
  <si>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</si>
  <si>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Денежные средства с ограничением в использовании 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</si>
  <si>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</si>
  <si>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</si>
  <si>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</si>
  <si>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</si>
  <si>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</si>
  <si>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</si>
  <si>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</si>
  <si>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</si>
  <si>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</si>
  <si>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</si>
  <si>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</si>
  <si>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</si>
  <si>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</si>
  <si>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</si>
  <si>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</si>
  <si>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</si>
  <si>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</si>
  <si>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</si>
  <si>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</si>
  <si>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</si>
  <si>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</si>
  <si>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</si>
  <si>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</si>
  <si>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</si>
  <si>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</si>
  <si>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</si>
  <si>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</si>
  <si>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</si>
  <si>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</si>
  <si>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Прибыль/ (убыток) от переоценки с/х продукции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</si>
  <si>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</si>
  <si>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</si>
  <si>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</si>
  <si>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</si>
  <si>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</si>
  <si>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</si>
  <si>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</si>
  <si>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</si>
  <si>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</si>
  <si>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</si>
  <si>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</si>
  <si>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</si>
  <si>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</si>
  <si>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</si>
  <si>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</si>
  <si>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</si>
  <si>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</si>
  <si>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</si>
  <si>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</si>
  <si>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</si>
  <si>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</si>
  <si>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</si>
  <si>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</si>
  <si>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</si>
  <si>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</si>
  <si>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</si>
  <si>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</si>
  <si>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</si>
  <si>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</si>
  <si>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</si>
  <si>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</si>
  <si>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</si>
  <si>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</si>
  <si>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</si>
  <si>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</si>
  <si>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</si>
  <si>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</si>
  <si>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</si>
  <si>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</si>
  <si>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</si>
  <si>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</si>
  <si>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</si>
  <si>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</si>
  <si>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</si>
  <si>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</si>
  <si>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</si>
  <si>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</si>
  <si>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</si>
  <si>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</si>
  <si>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</si>
  <si>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</si>
  <si>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</si>
  <si>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</si>
  <si>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</si>
  <si>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</si>
  <si>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</si>
  <si>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</si>
  <si>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в тыс. тенге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</si>
  <si>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</si>
  <si>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</si>
  <si>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</si>
  <si>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</si>
  <si>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</si>
  <si>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Перенос на нераспределеную прибыль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</si>
  <si>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</si>
  <si>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</si>
  <si>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</si>
  <si>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</si>
  <si>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</si>
  <si>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</si>
  <si>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</si>
  <si>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</si>
  <si>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</si>
  <si>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</si>
  <si>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</si>
  <si>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</si>
  <si>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</si>
  <si>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</si>
  <si>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</si>
  <si>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</si>
  <si>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</si>
  <si>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</si>
  <si>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</si>
  <si>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</si>
  <si>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</si>
  <si>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</si>
  <si>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</si>
  <si>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</si>
  <si>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</si>
  <si>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И.о. Председателя Правления</t>
  </si>
  <si>
    <t>Уланов М.В.</t>
  </si>
  <si>
    <t>31 декабря 2022 г. (неаудировано)</t>
  </si>
  <si>
    <t>Приобретение доли в дочерних предприятиях</t>
  </si>
  <si>
    <t>Накопленная прибыль</t>
  </si>
  <si>
    <t>Изменение запасов</t>
  </si>
  <si>
    <t>Убытки/прибыль за вычетом прибылей по курсовой разнице</t>
  </si>
  <si>
    <t>31 декабря 2022 г. (не аудировано)</t>
  </si>
  <si>
    <t>30 июня 2023 г. 
(не аудировано)</t>
  </si>
  <si>
    <t>Консолидированный промежуточный сокращенный  отчет о совокупном доходе за 1 квартал 2023 года, закончившийся 30 июня 2023 года (неаудированный)</t>
  </si>
  <si>
    <t>за 1 полугодие 2023 г. (неаудировано)</t>
  </si>
  <si>
    <t>за 1 полугодие  2022 г. (неаудировано)</t>
  </si>
  <si>
    <r>
      <t>Промежуточный сокращенный консолидированный отчет о финансовом положении по состоянию на 30 июня 2023 года</t>
    </r>
    <r>
      <rPr>
        <sz val="10"/>
        <rFont val="Times New Roman"/>
        <family val="1"/>
        <charset val="204"/>
      </rPr>
      <t xml:space="preserve"> (неаудированный)</t>
    </r>
  </si>
  <si>
    <t>Консолидированный   промежуточный сокращенный отчет о движении денежных средств  за 1  полугодие 2023 года, закончившийся 30 июня 2023 года (неаудированный)</t>
  </si>
  <si>
    <t>Консолидированный промежуточный сокращенный  отчет об изменениях в капитале за 1 полугодие 2023 года, закончившийся 30 июня 2023 года (неаудированный)</t>
  </si>
  <si>
    <t>Остаток на 30 июня 2023 года 
(не аудировано)</t>
  </si>
  <si>
    <t>Остаток на 31 декабря 2022 года 
(не аудировано)</t>
  </si>
  <si>
    <t>6.  Расчет балансовой стоимости одной простой акции на 30 июня 2023 года</t>
  </si>
  <si>
    <t>31 декабря 2022 г. 
(не аудировано)</t>
  </si>
  <si>
    <t>7.  Расчет балансовой стоимости одной привилегированной акции 1 группы на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</si>
</sst>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FF0000"/>
      <name val="Book Antiqua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10D14"/>
      <name val="Times New Roman"/>
      <family val="1"/>
      <charset val="204"/>
    </font>
    <font>
      <sz val="10"/>
      <color rgb="FF181B2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vertical="top" wrapText="1"/>
    </xf>
    <xf numFmtId="3" fontId="4" fillId="0" borderId="0" xfId="0" applyNumberFormat="1" applyFont="1"/>
    <xf numFmtId="0" fontId="2" fillId="0" borderId="6" xfId="0" applyFont="1" applyBorder="1" applyAlignment="1">
      <alignment vertical="top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6" fontId="3" fillId="0" borderId="0" xfId="0" applyNumberFormat="1" applyFont="1"/>
    <xf numFmtId="167" fontId="2" fillId="0" borderId="11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vertical="top" wrapText="1"/>
    </xf>
    <xf numFmtId="167" fontId="3" fillId="0" borderId="0" xfId="0" applyNumberFormat="1" applyFont="1"/>
    <xf numFmtId="167" fontId="6" fillId="0" borderId="6" xfId="0" applyNumberFormat="1" applyFont="1" applyBorder="1" applyAlignment="1">
      <alignment vertical="top" wrapText="1"/>
    </xf>
    <xf numFmtId="165" fontId="6" fillId="0" borderId="6" xfId="1" applyNumberFormat="1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vertical="center" wrapText="1"/>
    </xf>
    <xf numFmtId="165" fontId="6" fillId="0" borderId="11" xfId="1" applyNumberFormat="1" applyFont="1" applyFill="1" applyBorder="1" applyAlignment="1">
      <alignment vertical="center" wrapText="1"/>
    </xf>
    <xf numFmtId="167" fontId="5" fillId="0" borderId="6" xfId="0" applyNumberFormat="1" applyFont="1" applyBorder="1" applyAlignment="1">
      <alignment vertical="top" wrapText="1"/>
    </xf>
    <xf numFmtId="167" fontId="5" fillId="0" borderId="5" xfId="0" applyNumberFormat="1" applyFont="1" applyBorder="1" applyAlignment="1">
      <alignment vertical="top" wrapText="1"/>
    </xf>
    <xf numFmtId="165" fontId="5" fillId="0" borderId="6" xfId="1" applyNumberFormat="1" applyFont="1" applyFill="1" applyBorder="1" applyAlignment="1">
      <alignment vertical="center" wrapText="1"/>
    </xf>
    <xf numFmtId="167" fontId="4" fillId="0" borderId="0" xfId="0" applyNumberFormat="1" applyFont="1"/>
    <xf numFmtId="0" fontId="3" fillId="0" borderId="0" xfId="2" applyFont="1"/>
    <xf numFmtId="0" fontId="2" fillId="0" borderId="0" xfId="2" applyFont="1"/>
    <xf numFmtId="165" fontId="3" fillId="0" borderId="0" xfId="2" applyNumberFormat="1" applyFont="1"/>
    <xf numFmtId="0" fontId="2" fillId="0" borderId="0" xfId="2" applyFont="1" applyAlignment="1">
      <alignment horizontal="left"/>
    </xf>
    <xf numFmtId="165" fontId="3" fillId="0" borderId="0" xfId="0" applyNumberFormat="1" applyFont="1" applyAlignment="1">
      <alignment vertical="top" wrapText="1"/>
    </xf>
    <xf numFmtId="165" fontId="2" fillId="0" borderId="0" xfId="0" applyNumberFormat="1" applyFont="1"/>
    <xf numFmtId="0" fontId="8" fillId="0" borderId="0" xfId="2" applyFont="1" applyAlignment="1">
      <alignment vertical="center"/>
    </xf>
    <xf numFmtId="0" fontId="9" fillId="0" borderId="0" xfId="2" applyFont="1"/>
    <xf numFmtId="0" fontId="9" fillId="0" borderId="0" xfId="0" applyFont="1"/>
    <xf numFmtId="3" fontId="9" fillId="0" borderId="0" xfId="2" applyNumberFormat="1" applyFont="1" applyAlignment="1">
      <alignment horizontal="right" vertical="center" wrapText="1"/>
    </xf>
    <xf numFmtId="0" fontId="9" fillId="0" borderId="0" xfId="2" applyFont="1" applyAlignment="1">
      <alignment horizontal="right" vertical="center" wrapText="1"/>
    </xf>
    <xf numFmtId="165" fontId="9" fillId="0" borderId="0" xfId="3" applyNumberFormat="1" applyFont="1" applyFill="1" applyAlignment="1">
      <alignment horizontal="right" vertical="center" wrapText="1"/>
    </xf>
    <xf numFmtId="0" fontId="9" fillId="0" borderId="2" xfId="2" applyFont="1" applyBorder="1"/>
    <xf numFmtId="165" fontId="9" fillId="0" borderId="2" xfId="3" applyNumberFormat="1" applyFont="1" applyFill="1" applyBorder="1" applyAlignment="1">
      <alignment horizontal="right" vertical="center" wrapText="1"/>
    </xf>
    <xf numFmtId="0" fontId="8" fillId="0" borderId="3" xfId="2" applyFont="1" applyBorder="1"/>
    <xf numFmtId="165" fontId="8" fillId="0" borderId="3" xfId="2" applyNumberFormat="1" applyFont="1" applyBorder="1" applyAlignment="1">
      <alignment horizontal="right" vertical="center" wrapText="1"/>
    </xf>
    <xf numFmtId="165" fontId="9" fillId="0" borderId="0" xfId="3" applyNumberFormat="1" applyFont="1" applyFill="1" applyBorder="1" applyAlignment="1">
      <alignment horizontal="right" vertical="center" wrapText="1"/>
    </xf>
    <xf numFmtId="166" fontId="11" fillId="0" borderId="0" xfId="2" applyNumberFormat="1" applyFont="1"/>
    <xf numFmtId="0" fontId="8" fillId="0" borderId="2" xfId="2" applyFont="1" applyBorder="1"/>
    <xf numFmtId="165" fontId="9" fillId="0" borderId="2" xfId="2" applyNumberFormat="1" applyFont="1" applyBorder="1" applyAlignment="1">
      <alignment horizontal="right" vertical="center" wrapText="1"/>
    </xf>
    <xf numFmtId="0" fontId="8" fillId="0" borderId="0" xfId="2" applyFont="1" applyAlignment="1">
      <alignment wrapText="1"/>
    </xf>
    <xf numFmtId="3" fontId="8" fillId="0" borderId="0" xfId="2" applyNumberFormat="1" applyFont="1" applyAlignment="1">
      <alignment horizontal="right" vertical="center" wrapText="1"/>
    </xf>
    <xf numFmtId="0" fontId="8" fillId="0" borderId="3" xfId="2" applyFont="1" applyBorder="1" applyAlignment="1">
      <alignment wrapText="1"/>
    </xf>
    <xf numFmtId="165" fontId="8" fillId="0" borderId="0" xfId="2" applyNumberFormat="1" applyFont="1" applyAlignment="1">
      <alignment horizontal="right" vertical="center" wrapText="1"/>
    </xf>
    <xf numFmtId="166" fontId="12" fillId="0" borderId="0" xfId="0" applyNumberFormat="1" applyFont="1" applyAlignment="1">
      <alignment vertical="center" wrapText="1"/>
    </xf>
    <xf numFmtId="166" fontId="13" fillId="0" borderId="0" xfId="0" applyNumberFormat="1" applyFont="1" applyAlignment="1">
      <alignment vertical="center" wrapText="1"/>
    </xf>
    <xf numFmtId="168" fontId="8" fillId="0" borderId="0" xfId="2" applyNumberFormat="1" applyFont="1" applyAlignment="1">
      <alignment horizontal="right" vertical="center" wrapText="1"/>
    </xf>
    <xf numFmtId="172" fontId="9" fillId="0" borderId="0" xfId="0" applyNumberFormat="1" applyFont="1"/>
    <xf numFmtId="166" fontId="13" fillId="0" borderId="13" xfId="0" applyNumberFormat="1" applyFont="1" applyBorder="1" applyAlignment="1">
      <alignment vertical="center" wrapText="1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8" fillId="0" borderId="0" xfId="2" applyFont="1"/>
    <xf numFmtId="165" fontId="9" fillId="0" borderId="0" xfId="2" applyNumberFormat="1" applyFont="1"/>
    <xf numFmtId="0" fontId="9" fillId="0" borderId="0" xfId="6" applyFont="1"/>
    <xf numFmtId="166" fontId="5" fillId="0" borderId="6" xfId="1" applyNumberFormat="1" applyFont="1" applyFill="1" applyBorder="1" applyAlignment="1">
      <alignment vertical="center" wrapText="1"/>
    </xf>
    <xf numFmtId="167" fontId="5" fillId="0" borderId="6" xfId="0" applyNumberFormat="1" applyFont="1" applyBorder="1" applyAlignment="1">
      <alignment vertical="center" wrapText="1"/>
    </xf>
    <xf numFmtId="165" fontId="9" fillId="0" borderId="0" xfId="0" applyNumberFormat="1" applyFont="1"/>
    <xf numFmtId="165" fontId="2" fillId="0" borderId="0" xfId="0" applyNumberFormat="1" applyFont="1" applyAlignment="1">
      <alignment vertical="top" wrapText="1"/>
    </xf>
    <xf numFmtId="165" fontId="14" fillId="0" borderId="0" xfId="0" applyNumberFormat="1" applyFont="1" applyAlignment="1">
      <alignment vertical="top" wrapText="1"/>
    </xf>
    <xf numFmtId="167" fontId="6" fillId="0" borderId="6" xfId="0" applyNumberFormat="1" applyFont="1" applyBorder="1" applyAlignment="1">
      <alignment vertical="center" wrapText="1"/>
    </xf>
    <xf numFmtId="173" fontId="8" fillId="0" borderId="0" xfId="2" applyNumberFormat="1" applyFont="1" applyAlignment="1">
      <alignment horizontal="left"/>
    </xf>
    <xf numFmtId="0" fontId="11" fillId="0" borderId="0" xfId="0" applyFont="1"/>
    <xf numFmtId="0" fontId="10" fillId="0" borderId="0" xfId="2" applyFont="1" applyAlignment="1">
      <alignment horizontal="left" vertical="center" wrapText="1"/>
    </xf>
    <xf numFmtId="15" fontId="8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165" fontId="11" fillId="0" borderId="0" xfId="0" applyNumberFormat="1" applyFont="1"/>
    <xf numFmtId="165" fontId="8" fillId="0" borderId="2" xfId="2" applyNumberFormat="1" applyFont="1" applyBorder="1" applyAlignment="1">
      <alignment horizontal="right" vertical="center" wrapText="1"/>
    </xf>
    <xf numFmtId="166" fontId="9" fillId="0" borderId="0" xfId="3" applyNumberFormat="1" applyFont="1" applyFill="1" applyAlignment="1">
      <alignment horizontal="right" vertical="center" wrapText="1"/>
    </xf>
    <xf numFmtId="166" fontId="11" fillId="0" borderId="0" xfId="0" applyNumberFormat="1" applyFont="1"/>
    <xf numFmtId="0" fontId="9" fillId="0" borderId="0" xfId="2" applyFont="1" applyAlignment="1">
      <alignment wrapText="1"/>
    </xf>
    <xf numFmtId="0" fontId="8" fillId="0" borderId="0" xfId="2" applyFont="1" applyAlignment="1">
      <alignment horizontal="right" vertical="center" wrapText="1"/>
    </xf>
    <xf numFmtId="3" fontId="11" fillId="0" borderId="0" xfId="0" applyNumberFormat="1" applyFont="1"/>
    <xf numFmtId="0" fontId="8" fillId="0" borderId="0" xfId="2" applyFont="1" applyAlignment="1">
      <alignment vertical="top" wrapText="1"/>
    </xf>
    <xf numFmtId="165" fontId="8" fillId="0" borderId="0" xfId="3" applyNumberFormat="1" applyFont="1" applyFill="1" applyBorder="1" applyAlignment="1">
      <alignment horizontal="right" vertical="center" wrapText="1"/>
    </xf>
    <xf numFmtId="166" fontId="9" fillId="0" borderId="2" xfId="2" applyNumberFormat="1" applyFont="1" applyBorder="1" applyAlignment="1">
      <alignment horizontal="right" vertical="center" wrapText="1"/>
    </xf>
    <xf numFmtId="165" fontId="8" fillId="0" borderId="3" xfId="2" applyNumberFormat="1" applyFont="1" applyBorder="1" applyAlignment="1">
      <alignment horizontal="right" wrapText="1"/>
    </xf>
    <xf numFmtId="0" fontId="17" fillId="0" borderId="2" xfId="2" applyFont="1" applyBorder="1"/>
    <xf numFmtId="165" fontId="18" fillId="0" borderId="2" xfId="2" applyNumberFormat="1" applyFont="1" applyBorder="1" applyAlignment="1">
      <alignment horizontal="right"/>
    </xf>
    <xf numFmtId="168" fontId="16" fillId="0" borderId="0" xfId="3" applyNumberFormat="1" applyFont="1" applyFill="1" applyBorder="1" applyAlignment="1">
      <alignment horizontal="right" vertical="center" wrapText="1"/>
    </xf>
    <xf numFmtId="0" fontId="9" fillId="0" borderId="3" xfId="2" applyFont="1" applyBorder="1" applyAlignment="1">
      <alignment wrapText="1"/>
    </xf>
    <xf numFmtId="4" fontId="16" fillId="0" borderId="3" xfId="2" applyNumberFormat="1" applyFont="1" applyBorder="1" applyAlignment="1">
      <alignment horizontal="right"/>
    </xf>
    <xf numFmtId="165" fontId="19" fillId="0" borderId="0" xfId="2" applyNumberFormat="1" applyFont="1"/>
    <xf numFmtId="0" fontId="11" fillId="0" borderId="0" xfId="2" applyFont="1"/>
    <xf numFmtId="165" fontId="20" fillId="0" borderId="0" xfId="2" applyNumberFormat="1" applyFont="1"/>
    <xf numFmtId="0" fontId="17" fillId="0" borderId="0" xfId="2" applyFont="1"/>
    <xf numFmtId="165" fontId="18" fillId="0" borderId="0" xfId="2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wrapText="1"/>
    </xf>
    <xf numFmtId="0" fontId="8" fillId="0" borderId="0" xfId="0" applyFont="1"/>
    <xf numFmtId="3" fontId="9" fillId="0" borderId="0" xfId="0" applyNumberFormat="1" applyFont="1"/>
    <xf numFmtId="165" fontId="8" fillId="0" borderId="0" xfId="1" applyNumberFormat="1" applyFont="1" applyFill="1" applyAlignment="1">
      <alignment horizontal="right" vertical="center" wrapText="1"/>
    </xf>
    <xf numFmtId="165" fontId="19" fillId="0" borderId="0" xfId="0" applyNumberFormat="1" applyFont="1"/>
    <xf numFmtId="3" fontId="9" fillId="0" borderId="0" xfId="0" applyNumberFormat="1" applyFont="1" applyAlignment="1">
      <alignment horizontal="right"/>
    </xf>
    <xf numFmtId="165" fontId="9" fillId="0" borderId="0" xfId="1" applyNumberFormat="1" applyFont="1" applyFill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Border="1"/>
    <xf numFmtId="165" fontId="9" fillId="0" borderId="2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wrapText="1"/>
    </xf>
    <xf numFmtId="164" fontId="9" fillId="0" borderId="0" xfId="1" applyFont="1"/>
    <xf numFmtId="3" fontId="9" fillId="0" borderId="2" xfId="0" applyNumberFormat="1" applyFont="1" applyBorder="1"/>
    <xf numFmtId="3" fontId="8" fillId="0" borderId="2" xfId="0" applyNumberFormat="1" applyFont="1" applyBorder="1"/>
    <xf numFmtId="165" fontId="8" fillId="0" borderId="4" xfId="1" applyNumberFormat="1" applyFont="1" applyFill="1" applyBorder="1" applyAlignment="1">
      <alignment horizontal="right" vertical="center" wrapText="1"/>
    </xf>
    <xf numFmtId="3" fontId="9" fillId="0" borderId="1" xfId="0" applyNumberFormat="1" applyFont="1" applyBorder="1"/>
    <xf numFmtId="165" fontId="9" fillId="0" borderId="1" xfId="1" applyNumberFormat="1" applyFont="1" applyFill="1" applyBorder="1" applyAlignment="1">
      <alignment horizontal="right" vertical="center" wrapText="1"/>
    </xf>
    <xf numFmtId="3" fontId="8" fillId="0" borderId="2" xfId="0" applyNumberFormat="1" applyFont="1" applyBorder="1" applyAlignment="1">
      <alignment wrapText="1"/>
    </xf>
    <xf numFmtId="4" fontId="9" fillId="0" borderId="0" xfId="0" applyNumberFormat="1" applyFont="1" applyAlignment="1">
      <alignment horizontal="right"/>
    </xf>
    <xf numFmtId="3" fontId="8" fillId="0" borderId="0" xfId="0" applyNumberFormat="1" applyFont="1"/>
    <xf numFmtId="166" fontId="9" fillId="0" borderId="0" xfId="0" applyNumberFormat="1" applyFont="1"/>
    <xf numFmtId="3" fontId="8" fillId="0" borderId="4" xfId="0" applyNumberFormat="1" applyFont="1" applyBorder="1" applyAlignment="1">
      <alignment wrapText="1"/>
    </xf>
    <xf numFmtId="165" fontId="8" fillId="0" borderId="4" xfId="1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9" fillId="0" borderId="4" xfId="0" applyFont="1" applyBorder="1"/>
    <xf numFmtId="166" fontId="9" fillId="0" borderId="2" xfId="1" applyNumberFormat="1" applyFont="1" applyFill="1" applyBorder="1" applyAlignment="1">
      <alignment horizontal="right" vertical="center" wrapText="1"/>
    </xf>
    <xf numFmtId="0" fontId="8" fillId="0" borderId="2" xfId="0" applyFont="1" applyBorder="1"/>
    <xf numFmtId="165" fontId="8" fillId="0" borderId="2" xfId="1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/>
    </xf>
    <xf numFmtId="0" fontId="8" fillId="0" borderId="3" xfId="0" applyFont="1" applyBorder="1"/>
    <xf numFmtId="3" fontId="15" fillId="0" borderId="3" xfId="0" applyNumberFormat="1" applyFont="1" applyBorder="1" applyAlignment="1">
      <alignment horizontal="right"/>
    </xf>
    <xf numFmtId="3" fontId="19" fillId="0" borderId="0" xfId="0" applyNumberFormat="1" applyFont="1"/>
    <xf numFmtId="169" fontId="9" fillId="0" borderId="0" xfId="0" applyNumberFormat="1" applyFont="1"/>
    <xf numFmtId="0" fontId="21" fillId="0" borderId="0" xfId="0" applyFont="1"/>
    <xf numFmtId="170" fontId="11" fillId="0" borderId="0" xfId="0" applyNumberFormat="1" applyFont="1"/>
    <xf numFmtId="3" fontId="16" fillId="2" borderId="6" xfId="0" applyNumberFormat="1" applyFont="1" applyFill="1" applyBorder="1" applyAlignment="1">
      <alignment horizontal="right" vertical="center" wrapText="1"/>
    </xf>
    <xf numFmtId="166" fontId="16" fillId="0" borderId="6" xfId="1" applyNumberFormat="1" applyFont="1" applyFill="1" applyBorder="1" applyAlignment="1">
      <alignment horizontal="right" vertical="center" wrapText="1"/>
    </xf>
    <xf numFmtId="171" fontId="15" fillId="0" borderId="6" xfId="1" applyNumberFormat="1" applyFont="1" applyFill="1" applyBorder="1" applyAlignment="1">
      <alignment horizontal="right" vertical="center" wrapText="1"/>
    </xf>
    <xf numFmtId="0" fontId="22" fillId="2" borderId="6" xfId="0" applyFont="1" applyFill="1" applyBorder="1" applyAlignment="1">
      <alignment horizontal="center" vertical="center" wrapText="1"/>
    </xf>
    <xf numFmtId="15" fontId="22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5" fillId="0" borderId="6" xfId="0" applyNumberFormat="1" applyFont="1" applyBorder="1" applyAlignment="1">
      <alignment horizontal="right" vertical="center" wrapText="1"/>
    </xf>
    <xf numFmtId="166" fontId="23" fillId="2" borderId="6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horizontal="left" indent="4"/>
    </xf>
    <xf numFmtId="0" fontId="15" fillId="0" borderId="0" xfId="2" applyFont="1" applyAlignment="1">
      <alignment horizontal="left" vertical="center" wrapText="1"/>
    </xf>
    <xf numFmtId="0" fontId="8" fillId="0" borderId="0" xfId="2" applyFont="1" applyAlignment="1">
      <alignment horizontal="right" indent="4"/>
    </xf>
    <xf numFmtId="0" fontId="8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wrapText="1"/>
    </xf>
    <xf numFmtId="0" fontId="10" fillId="0" borderId="3" xfId="2" applyFont="1" applyBorder="1" applyAlignment="1">
      <alignment horizontal="left" wrapText="1"/>
    </xf>
    <xf numFmtId="0" fontId="8" fillId="0" borderId="0" xfId="2" applyFont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2" applyFont="1" applyAlignment="1">
      <alignment horizontal="left" indent="4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2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8"/>
  <sheetViews>
    <sheetView showGridLines="0" tabSelected="1" workbookViewId="0">
      <pane xSplit="5" ySplit="6" topLeftCell="G7" activePane="bottomRight" state="frozen"/>
      <selection pane="topRight" activeCell="F1" sqref="F1"/>
      <selection pane="bottomLeft" activeCell="A8" sqref="A8"/>
      <selection pane="bottomRight" activeCell="I22" sqref="I22"/>
    </sheetView>
  </sheetViews>
  <sheetFormatPr defaultRowHeight="15" x14ac:dyDescent="0.25"/>
  <cols>
    <col min="1" max="1" width="4" style="64" customWidth="1"/>
    <col min="2" max="2" width="55.85546875" style="85" customWidth="1"/>
    <col min="3" max="3" width="11.7109375" style="85" customWidth="1"/>
    <col min="4" max="4" width="17.85546875" style="85" customWidth="1"/>
    <col min="5" max="5" width="18.28515625" style="85" customWidth="1"/>
    <col min="6" max="6" width="9.140625" style="64"/>
    <col min="7" max="22" width="25.5703125" style="64" customWidth="1"/>
    <col min="23" max="16384" width="9.140625" style="64"/>
  </cols>
  <sheetData>
    <row r="2" spans="2:7" x14ac:dyDescent="0.25">
      <c r="B2" s="28" t="s">
        <v>0</v>
      </c>
      <c r="C2" s="28"/>
      <c r="D2" s="29"/>
      <c r="E2" s="29"/>
    </row>
    <row r="3" spans="2:7" ht="15" customHeight="1" x14ac:dyDescent="0.25">
      <c r="B3" s="141" t="s">
        <v>146</v>
      </c>
      <c r="C3" s="141"/>
      <c r="D3" s="141"/>
      <c r="E3" s="141"/>
    </row>
    <row r="4" spans="2:7" x14ac:dyDescent="0.25">
      <c r="B4" s="141"/>
      <c r="C4" s="141"/>
      <c r="D4" s="141"/>
      <c r="E4" s="141"/>
    </row>
    <row r="5" spans="2:7" x14ac:dyDescent="0.25">
      <c r="B5" s="28"/>
      <c r="C5" s="28"/>
      <c r="D5" s="29"/>
      <c r="E5" s="29"/>
    </row>
    <row r="6" spans="2:7" ht="25.5" x14ac:dyDescent="0.25">
      <c r="B6" s="65" t="s">
        <v>1</v>
      </c>
      <c r="C6" s="66" t="s">
        <v>2</v>
      </c>
      <c r="D6" s="66" t="s">
        <v>142</v>
      </c>
      <c r="E6" s="66" t="s">
        <v>141</v>
      </c>
    </row>
    <row r="7" spans="2:7" x14ac:dyDescent="0.25">
      <c r="B7" s="29"/>
      <c r="C7" s="29"/>
      <c r="D7" s="32"/>
      <c r="E7" s="67"/>
    </row>
    <row r="8" spans="2:7" x14ac:dyDescent="0.25">
      <c r="B8" s="54" t="s">
        <v>3</v>
      </c>
      <c r="C8" s="54"/>
      <c r="D8" s="32"/>
      <c r="E8" s="67"/>
    </row>
    <row r="9" spans="2:7" x14ac:dyDescent="0.25">
      <c r="B9" s="54" t="s">
        <v>4</v>
      </c>
      <c r="C9" s="54"/>
      <c r="D9" s="32"/>
      <c r="E9" s="67"/>
    </row>
    <row r="10" spans="2:7" x14ac:dyDescent="0.25">
      <c r="B10" s="29" t="s">
        <v>5</v>
      </c>
      <c r="C10" s="29">
        <v>6</v>
      </c>
      <c r="D10" s="33">
        <v>46716829</v>
      </c>
      <c r="E10" s="33">
        <v>45349319</v>
      </c>
    </row>
    <row r="11" spans="2:7" x14ac:dyDescent="0.25">
      <c r="B11" s="29" t="s">
        <v>6</v>
      </c>
      <c r="C11" s="29">
        <v>8</v>
      </c>
      <c r="D11" s="33">
        <v>1849584</v>
      </c>
      <c r="E11" s="33">
        <v>1834065</v>
      </c>
    </row>
    <row r="12" spans="2:7" x14ac:dyDescent="0.25">
      <c r="B12" s="29" t="s">
        <v>7</v>
      </c>
      <c r="C12" s="29">
        <v>7</v>
      </c>
      <c r="D12" s="33">
        <v>150177</v>
      </c>
      <c r="E12" s="33">
        <v>141216</v>
      </c>
    </row>
    <row r="13" spans="2:7" x14ac:dyDescent="0.25">
      <c r="B13" s="34" t="s">
        <v>8</v>
      </c>
      <c r="C13" s="34"/>
      <c r="D13" s="35">
        <v>570481</v>
      </c>
      <c r="E13" s="35">
        <v>235848</v>
      </c>
      <c r="G13" s="68"/>
    </row>
    <row r="14" spans="2:7" x14ac:dyDescent="0.25">
      <c r="B14" s="40" t="s">
        <v>9</v>
      </c>
      <c r="C14" s="40"/>
      <c r="D14" s="69">
        <f>SUM(D10:D13)</f>
        <v>49287071</v>
      </c>
      <c r="E14" s="69">
        <f>SUM(E10:E13)</f>
        <v>47560448</v>
      </c>
    </row>
    <row r="15" spans="2:7" x14ac:dyDescent="0.25">
      <c r="B15" s="29"/>
      <c r="C15" s="29"/>
      <c r="D15" s="32"/>
      <c r="E15" s="32"/>
    </row>
    <row r="16" spans="2:7" x14ac:dyDescent="0.25">
      <c r="B16" s="54" t="s">
        <v>10</v>
      </c>
      <c r="C16" s="54"/>
      <c r="D16" s="32"/>
      <c r="E16" s="32"/>
    </row>
    <row r="17" spans="2:8" x14ac:dyDescent="0.25">
      <c r="B17" s="29" t="s">
        <v>11</v>
      </c>
      <c r="C17" s="29">
        <v>9</v>
      </c>
      <c r="D17" s="70">
        <v>47104519</v>
      </c>
      <c r="E17" s="70">
        <v>43366987</v>
      </c>
      <c r="G17" s="71"/>
    </row>
    <row r="18" spans="2:8" x14ac:dyDescent="0.25">
      <c r="B18" s="29" t="s">
        <v>6</v>
      </c>
      <c r="C18" s="29">
        <v>8</v>
      </c>
      <c r="D18" s="33">
        <v>0</v>
      </c>
      <c r="E18" s="33">
        <v>296079</v>
      </c>
    </row>
    <row r="19" spans="2:8" x14ac:dyDescent="0.25">
      <c r="B19" s="72" t="s">
        <v>12</v>
      </c>
      <c r="C19" s="72">
        <v>10</v>
      </c>
      <c r="D19" s="33">
        <v>18622935</v>
      </c>
      <c r="E19" s="33">
        <v>17066357</v>
      </c>
      <c r="G19" s="68"/>
    </row>
    <row r="20" spans="2:8" x14ac:dyDescent="0.25">
      <c r="B20" s="72" t="s">
        <v>13</v>
      </c>
      <c r="C20" s="72"/>
      <c r="D20" s="33">
        <v>1070400</v>
      </c>
      <c r="E20" s="33">
        <v>221992</v>
      </c>
    </row>
    <row r="21" spans="2:8" x14ac:dyDescent="0.25">
      <c r="B21" s="29" t="s">
        <v>14</v>
      </c>
      <c r="C21" s="29"/>
      <c r="D21" s="33"/>
      <c r="E21" s="33">
        <v>0</v>
      </c>
    </row>
    <row r="22" spans="2:8" x14ac:dyDescent="0.25">
      <c r="B22" s="29" t="s">
        <v>15</v>
      </c>
      <c r="C22" s="29">
        <v>11</v>
      </c>
      <c r="D22" s="33">
        <v>142216</v>
      </c>
      <c r="E22" s="33">
        <v>1990245</v>
      </c>
    </row>
    <row r="23" spans="2:8" x14ac:dyDescent="0.25">
      <c r="B23" s="34" t="s">
        <v>16</v>
      </c>
      <c r="C23" s="34"/>
      <c r="D23" s="35">
        <v>8333</v>
      </c>
      <c r="E23" s="35">
        <v>0</v>
      </c>
    </row>
    <row r="24" spans="2:8" x14ac:dyDescent="0.25">
      <c r="B24" s="40" t="s">
        <v>17</v>
      </c>
      <c r="C24" s="40"/>
      <c r="D24" s="69">
        <f>SUM(D17:D23)</f>
        <v>66948403</v>
      </c>
      <c r="E24" s="69">
        <f>SUM(E17:E23)</f>
        <v>62941660</v>
      </c>
    </row>
    <row r="25" spans="2:8" ht="15.75" thickBot="1" x14ac:dyDescent="0.3">
      <c r="B25" s="36" t="s">
        <v>18</v>
      </c>
      <c r="C25" s="36"/>
      <c r="D25" s="37">
        <f>D24+D14</f>
        <v>116235474</v>
      </c>
      <c r="E25" s="37">
        <f>E24+E14</f>
        <v>110502108</v>
      </c>
    </row>
    <row r="26" spans="2:8" x14ac:dyDescent="0.25">
      <c r="B26" s="29"/>
      <c r="C26" s="29"/>
      <c r="D26" s="32"/>
      <c r="E26" s="32"/>
    </row>
    <row r="27" spans="2:8" x14ac:dyDescent="0.25">
      <c r="B27" s="54" t="s">
        <v>19</v>
      </c>
      <c r="C27" s="54"/>
      <c r="D27" s="73"/>
      <c r="E27" s="73"/>
    </row>
    <row r="28" spans="2:8" x14ac:dyDescent="0.25">
      <c r="B28" s="29" t="s">
        <v>20</v>
      </c>
      <c r="C28" s="29">
        <v>5</v>
      </c>
      <c r="D28" s="31">
        <v>14254483</v>
      </c>
      <c r="E28" s="31">
        <v>14254483</v>
      </c>
    </row>
    <row r="29" spans="2:8" x14ac:dyDescent="0.25">
      <c r="B29" s="29" t="s">
        <v>21</v>
      </c>
      <c r="C29" s="29"/>
      <c r="D29" s="38">
        <v>-35700</v>
      </c>
      <c r="E29" s="38">
        <v>-35700</v>
      </c>
    </row>
    <row r="30" spans="2:8" x14ac:dyDescent="0.25">
      <c r="B30" s="29" t="s">
        <v>22</v>
      </c>
      <c r="C30" s="29"/>
      <c r="D30" s="31">
        <v>9817749</v>
      </c>
      <c r="E30" s="31">
        <v>11818615</v>
      </c>
      <c r="G30" s="74"/>
    </row>
    <row r="31" spans="2:8" x14ac:dyDescent="0.25">
      <c r="B31" s="34" t="s">
        <v>138</v>
      </c>
      <c r="C31" s="34"/>
      <c r="D31" s="35">
        <v>9090369</v>
      </c>
      <c r="E31" s="35">
        <v>7192851</v>
      </c>
      <c r="G31" s="68"/>
    </row>
    <row r="32" spans="2:8" x14ac:dyDescent="0.25">
      <c r="B32" s="75" t="s">
        <v>23</v>
      </c>
      <c r="C32" s="75"/>
      <c r="D32" s="45">
        <f>SUM(D28:D31)</f>
        <v>33126901</v>
      </c>
      <c r="E32" s="76">
        <f>SUM(E26:E31)</f>
        <v>33230249</v>
      </c>
      <c r="H32" s="68"/>
    </row>
    <row r="33" spans="2:8" x14ac:dyDescent="0.25">
      <c r="B33" s="40" t="s">
        <v>24</v>
      </c>
      <c r="C33" s="40"/>
      <c r="D33" s="77">
        <v>2565462</v>
      </c>
      <c r="E33" s="77">
        <v>3486342</v>
      </c>
      <c r="G33" s="71"/>
      <c r="H33" s="68"/>
    </row>
    <row r="34" spans="2:8" ht="15.75" thickBot="1" x14ac:dyDescent="0.3">
      <c r="B34" s="36" t="s">
        <v>25</v>
      </c>
      <c r="C34" s="36"/>
      <c r="D34" s="37">
        <f>SUM(D32:D33)</f>
        <v>35692363</v>
      </c>
      <c r="E34" s="37">
        <f>SUM(E32:E33)</f>
        <v>36716591</v>
      </c>
      <c r="H34" s="68"/>
    </row>
    <row r="35" spans="2:8" x14ac:dyDescent="0.25">
      <c r="B35" s="29"/>
      <c r="C35" s="29"/>
      <c r="D35" s="73"/>
      <c r="E35" s="73"/>
    </row>
    <row r="36" spans="2:8" x14ac:dyDescent="0.25">
      <c r="B36" s="54" t="s">
        <v>26</v>
      </c>
      <c r="C36" s="54"/>
      <c r="D36" s="32"/>
      <c r="E36" s="32"/>
    </row>
    <row r="37" spans="2:8" x14ac:dyDescent="0.25">
      <c r="B37" s="54" t="s">
        <v>27</v>
      </c>
      <c r="C37" s="54"/>
      <c r="D37" s="32"/>
      <c r="E37" s="32"/>
    </row>
    <row r="38" spans="2:8" x14ac:dyDescent="0.25">
      <c r="B38" s="29" t="s">
        <v>28</v>
      </c>
      <c r="C38" s="29"/>
      <c r="D38" s="33">
        <v>5865121</v>
      </c>
      <c r="E38" s="33">
        <v>5865121</v>
      </c>
    </row>
    <row r="39" spans="2:8" x14ac:dyDescent="0.25">
      <c r="B39" s="29" t="s">
        <v>29</v>
      </c>
      <c r="C39" s="29">
        <v>12</v>
      </c>
      <c r="D39" s="33">
        <v>23917985</v>
      </c>
      <c r="E39" s="33">
        <v>23083640</v>
      </c>
    </row>
    <row r="40" spans="2:8" x14ac:dyDescent="0.25">
      <c r="B40" s="29" t="s">
        <v>30</v>
      </c>
      <c r="C40" s="29"/>
      <c r="D40" s="33">
        <v>23280498</v>
      </c>
      <c r="E40" s="33">
        <v>21994145</v>
      </c>
    </row>
    <row r="41" spans="2:8" x14ac:dyDescent="0.25">
      <c r="B41" s="29" t="s">
        <v>31</v>
      </c>
      <c r="C41" s="29"/>
      <c r="D41" s="38">
        <v>120298</v>
      </c>
      <c r="E41" s="38">
        <v>196880</v>
      </c>
    </row>
    <row r="42" spans="2:8" x14ac:dyDescent="0.25">
      <c r="B42" s="34" t="s">
        <v>32</v>
      </c>
      <c r="C42" s="34"/>
      <c r="D42" s="35">
        <v>5127</v>
      </c>
      <c r="E42" s="35">
        <v>5127</v>
      </c>
    </row>
    <row r="43" spans="2:8" x14ac:dyDescent="0.25">
      <c r="B43" s="40" t="s">
        <v>33</v>
      </c>
      <c r="C43" s="40"/>
      <c r="D43" s="69">
        <f>SUM(D38:D42)</f>
        <v>53189029</v>
      </c>
      <c r="E43" s="69">
        <f>SUM(E38:E42)</f>
        <v>51144913</v>
      </c>
    </row>
    <row r="44" spans="2:8" x14ac:dyDescent="0.25">
      <c r="B44" s="29"/>
      <c r="C44" s="29"/>
      <c r="D44" s="32"/>
      <c r="E44" s="32"/>
    </row>
    <row r="45" spans="2:8" x14ac:dyDescent="0.25">
      <c r="B45" s="54" t="s">
        <v>34</v>
      </c>
      <c r="C45" s="54"/>
      <c r="D45" s="32"/>
      <c r="E45" s="32"/>
    </row>
    <row r="46" spans="2:8" x14ac:dyDescent="0.25">
      <c r="B46" s="29" t="s">
        <v>29</v>
      </c>
      <c r="C46" s="29">
        <v>12</v>
      </c>
      <c r="D46" s="33">
        <v>6429103</v>
      </c>
      <c r="E46" s="33">
        <v>6429102</v>
      </c>
    </row>
    <row r="47" spans="2:8" x14ac:dyDescent="0.25">
      <c r="B47" s="29" t="s">
        <v>30</v>
      </c>
      <c r="C47" s="29"/>
      <c r="D47" s="33">
        <v>3437285</v>
      </c>
      <c r="E47" s="33">
        <v>3416383</v>
      </c>
    </row>
    <row r="48" spans="2:8" x14ac:dyDescent="0.25">
      <c r="B48" s="29" t="s">
        <v>35</v>
      </c>
      <c r="C48" s="29"/>
      <c r="D48" s="38">
        <v>0</v>
      </c>
      <c r="E48" s="38">
        <v>49874</v>
      </c>
    </row>
    <row r="49" spans="2:7" x14ac:dyDescent="0.25">
      <c r="B49" s="34" t="s">
        <v>32</v>
      </c>
      <c r="C49" s="34">
        <v>13</v>
      </c>
      <c r="D49" s="35">
        <v>17487694</v>
      </c>
      <c r="E49" s="35">
        <v>12745245</v>
      </c>
      <c r="G49" s="68"/>
    </row>
    <row r="50" spans="2:7" x14ac:dyDescent="0.25">
      <c r="B50" s="40" t="s">
        <v>36</v>
      </c>
      <c r="C50" s="40"/>
      <c r="D50" s="69">
        <f>SUM(D46:D49)</f>
        <v>27354082</v>
      </c>
      <c r="E50" s="69">
        <f>SUM(E46:E49)</f>
        <v>22640604</v>
      </c>
    </row>
    <row r="51" spans="2:7" ht="15.75" thickBot="1" x14ac:dyDescent="0.3">
      <c r="B51" s="36" t="s">
        <v>37</v>
      </c>
      <c r="C51" s="36"/>
      <c r="D51" s="37">
        <f>D50+D43</f>
        <v>80543111</v>
      </c>
      <c r="E51" s="37">
        <f>E50+E43</f>
        <v>73785517</v>
      </c>
    </row>
    <row r="52" spans="2:7" ht="15.75" thickBot="1" x14ac:dyDescent="0.3">
      <c r="B52" s="36" t="s">
        <v>38</v>
      </c>
      <c r="C52" s="36"/>
      <c r="D52" s="78">
        <f>D51+D34</f>
        <v>116235474</v>
      </c>
      <c r="E52" s="78">
        <f>E51+E34</f>
        <v>110502108</v>
      </c>
    </row>
    <row r="54" spans="2:7" x14ac:dyDescent="0.25">
      <c r="B54" s="79"/>
      <c r="C54" s="79"/>
      <c r="D54" s="80"/>
      <c r="E54" s="80"/>
    </row>
    <row r="55" spans="2:7" x14ac:dyDescent="0.25">
      <c r="B55" s="29" t="s">
        <v>39</v>
      </c>
      <c r="C55" s="29"/>
      <c r="D55" s="81">
        <f>'Расчет по акциям'!D11</f>
        <v>1513.2960948010327</v>
      </c>
      <c r="E55" s="81">
        <f>'Расчет по акциям'!E11</f>
        <v>1582.2739031647277</v>
      </c>
    </row>
    <row r="56" spans="2:7" ht="27" thickBot="1" x14ac:dyDescent="0.3">
      <c r="B56" s="82" t="s">
        <v>40</v>
      </c>
      <c r="C56" s="82"/>
      <c r="D56" s="83">
        <f>'Расчет по акциям'!D22</f>
        <v>12938.108621795471</v>
      </c>
      <c r="E56" s="83">
        <f>'Расчет по акциям'!E22</f>
        <v>12938.108621795471</v>
      </c>
    </row>
    <row r="57" spans="2:7" x14ac:dyDescent="0.25">
      <c r="B57" s="29"/>
      <c r="C57" s="29"/>
      <c r="D57" s="84"/>
      <c r="E57" s="84"/>
    </row>
    <row r="58" spans="2:7" x14ac:dyDescent="0.25">
      <c r="B58" s="29"/>
      <c r="C58" s="29"/>
      <c r="D58" s="84"/>
      <c r="E58" s="55"/>
    </row>
    <row r="59" spans="2:7" x14ac:dyDescent="0.25">
      <c r="B59" s="51" t="s">
        <v>134</v>
      </c>
      <c r="C59" s="51"/>
      <c r="D59" s="140" t="s">
        <v>135</v>
      </c>
      <c r="E59" s="140"/>
    </row>
    <row r="60" spans="2:7" x14ac:dyDescent="0.25">
      <c r="B60" s="51"/>
      <c r="C60" s="51"/>
      <c r="D60" s="29"/>
      <c r="E60" s="54"/>
    </row>
    <row r="61" spans="2:7" x14ac:dyDescent="0.25">
      <c r="B61" s="51" t="s">
        <v>41</v>
      </c>
      <c r="C61" s="51"/>
      <c r="D61" s="140" t="s">
        <v>128</v>
      </c>
      <c r="E61" s="140"/>
    </row>
    <row r="62" spans="2:7" x14ac:dyDescent="0.25">
      <c r="B62" s="29"/>
      <c r="C62" s="29"/>
      <c r="D62" s="29"/>
      <c r="E62" s="29"/>
    </row>
    <row r="63" spans="2:7" x14ac:dyDescent="0.25">
      <c r="B63" s="54" t="s">
        <v>42</v>
      </c>
      <c r="C63" s="54"/>
      <c r="D63" s="29"/>
      <c r="E63" s="55"/>
    </row>
    <row r="64" spans="2:7" x14ac:dyDescent="0.25">
      <c r="B64" s="63">
        <v>45152</v>
      </c>
      <c r="C64" s="54"/>
      <c r="D64" s="29"/>
      <c r="E64" s="29"/>
    </row>
    <row r="66" spans="2:5" x14ac:dyDescent="0.25">
      <c r="D66" s="86"/>
      <c r="E66" s="86"/>
    </row>
    <row r="68" spans="2:5" x14ac:dyDescent="0.25">
      <c r="B68" s="87"/>
      <c r="C68" s="87"/>
      <c r="D68" s="88"/>
      <c r="E68" s="88"/>
    </row>
  </sheetData>
  <mergeCells count="3">
    <mergeCell ref="D61:E61"/>
    <mergeCell ref="D59:E59"/>
    <mergeCell ref="B3:E4"/>
  </mergeCells>
  <pageMargins left="0.98425196850393704" right="0.19685039370078741" top="0.59055118110236227" bottom="0.39370078740157483" header="0" footer="0"/>
  <pageSetup paperSize="9" scale="8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5"/>
  <sheetViews>
    <sheetView showGridLines="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H39" sqref="H39"/>
    </sheetView>
  </sheetViews>
  <sheetFormatPr defaultColWidth="9.140625" defaultRowHeight="12.75" x14ac:dyDescent="0.2"/>
  <cols>
    <col min="1" max="1" width="3.85546875" style="30" customWidth="1"/>
    <col min="2" max="2" width="37.42578125" style="56" customWidth="1"/>
    <col min="3" max="3" width="10.28515625" style="56" customWidth="1"/>
    <col min="4" max="4" width="22.28515625" style="56" customWidth="1"/>
    <col min="5" max="5" width="21" style="56" customWidth="1"/>
    <col min="6" max="6" width="9.140625" style="30"/>
    <col min="7" max="7" width="27" style="30" customWidth="1"/>
    <col min="8" max="16384" width="9.140625" style="30"/>
  </cols>
  <sheetData>
    <row r="1" spans="2:5" x14ac:dyDescent="0.2">
      <c r="B1" s="28" t="s">
        <v>0</v>
      </c>
      <c r="C1" s="28"/>
      <c r="D1" s="29"/>
      <c r="E1" s="29"/>
    </row>
    <row r="2" spans="2:5" ht="15" customHeight="1" x14ac:dyDescent="0.2">
      <c r="B2" s="143" t="s">
        <v>143</v>
      </c>
      <c r="C2" s="143"/>
      <c r="D2" s="143"/>
      <c r="E2" s="143"/>
    </row>
    <row r="3" spans="2:5" ht="15" customHeight="1" x14ac:dyDescent="0.2">
      <c r="B3" s="143"/>
      <c r="C3" s="143"/>
      <c r="D3" s="143"/>
      <c r="E3" s="143"/>
    </row>
    <row r="4" spans="2:5" x14ac:dyDescent="0.2">
      <c r="B4" s="29"/>
      <c r="C4" s="29"/>
      <c r="D4" s="29"/>
      <c r="E4" s="29"/>
    </row>
    <row r="5" spans="2:5" ht="13.5" customHeight="1" x14ac:dyDescent="0.2">
      <c r="B5" s="144" t="s">
        <v>1</v>
      </c>
      <c r="C5" s="146" t="s">
        <v>2</v>
      </c>
      <c r="D5" s="146" t="s">
        <v>144</v>
      </c>
      <c r="E5" s="146" t="s">
        <v>145</v>
      </c>
    </row>
    <row r="6" spans="2:5" ht="14.25" customHeight="1" thickBot="1" x14ac:dyDescent="0.25">
      <c r="B6" s="145"/>
      <c r="C6" s="147"/>
      <c r="D6" s="147"/>
      <c r="E6" s="147"/>
    </row>
    <row r="7" spans="2:5" ht="9" customHeight="1" x14ac:dyDescent="0.2">
      <c r="B7" s="29"/>
      <c r="C7" s="29"/>
      <c r="D7" s="31"/>
      <c r="E7" s="32"/>
    </row>
    <row r="8" spans="2:5" x14ac:dyDescent="0.2">
      <c r="B8" s="29" t="s">
        <v>43</v>
      </c>
      <c r="C8" s="29">
        <v>14</v>
      </c>
      <c r="D8" s="31">
        <v>24622825</v>
      </c>
      <c r="E8" s="31">
        <v>24587482</v>
      </c>
    </row>
    <row r="9" spans="2:5" x14ac:dyDescent="0.2">
      <c r="B9" s="29" t="s">
        <v>44</v>
      </c>
      <c r="C9" s="29"/>
      <c r="D9" s="33"/>
      <c r="E9" s="33"/>
    </row>
    <row r="10" spans="2:5" x14ac:dyDescent="0.2">
      <c r="B10" s="34" t="s">
        <v>45</v>
      </c>
      <c r="C10" s="34">
        <v>15</v>
      </c>
      <c r="D10" s="35">
        <v>-18948942</v>
      </c>
      <c r="E10" s="35">
        <v>-18808553</v>
      </c>
    </row>
    <row r="11" spans="2:5" x14ac:dyDescent="0.2">
      <c r="B11" s="29"/>
      <c r="C11" s="29"/>
      <c r="D11" s="32"/>
      <c r="E11" s="32"/>
    </row>
    <row r="12" spans="2:5" ht="13.5" thickBot="1" x14ac:dyDescent="0.25">
      <c r="B12" s="36" t="s">
        <v>46</v>
      </c>
      <c r="C12" s="36"/>
      <c r="D12" s="37">
        <f>SUM(D8:D10)</f>
        <v>5673883</v>
      </c>
      <c r="E12" s="37">
        <f>SUM(E8:E10)</f>
        <v>5778929</v>
      </c>
    </row>
    <row r="13" spans="2:5" x14ac:dyDescent="0.2">
      <c r="B13" s="29"/>
      <c r="C13" s="29"/>
      <c r="D13" s="32"/>
      <c r="E13" s="32"/>
    </row>
    <row r="14" spans="2:5" x14ac:dyDescent="0.2">
      <c r="B14" s="29" t="s">
        <v>47</v>
      </c>
      <c r="C14" s="29"/>
      <c r="D14" s="31">
        <v>1191758</v>
      </c>
      <c r="E14" s="31">
        <v>1882446</v>
      </c>
    </row>
    <row r="15" spans="2:5" x14ac:dyDescent="0.2">
      <c r="B15" s="29" t="s">
        <v>48</v>
      </c>
      <c r="C15" s="29">
        <v>17</v>
      </c>
      <c r="D15" s="31">
        <v>525399</v>
      </c>
      <c r="E15" s="31">
        <v>405509</v>
      </c>
    </row>
    <row r="16" spans="2:5" x14ac:dyDescent="0.2">
      <c r="B16" s="29" t="s">
        <v>49</v>
      </c>
      <c r="C16" s="29">
        <v>16</v>
      </c>
      <c r="D16" s="38">
        <v>-2712754</v>
      </c>
      <c r="E16" s="38">
        <v>-1698331</v>
      </c>
    </row>
    <row r="17" spans="2:5" x14ac:dyDescent="0.2">
      <c r="B17" s="29" t="s">
        <v>50</v>
      </c>
      <c r="C17" s="29"/>
      <c r="D17" s="38">
        <v>-3890533</v>
      </c>
      <c r="E17" s="38">
        <v>-2136186</v>
      </c>
    </row>
    <row r="18" spans="2:5" x14ac:dyDescent="0.2">
      <c r="B18" s="34" t="s">
        <v>51</v>
      </c>
      <c r="C18" s="34">
        <v>18</v>
      </c>
      <c r="D18" s="35">
        <v>-191494</v>
      </c>
      <c r="E18" s="35">
        <v>-838541</v>
      </c>
    </row>
    <row r="19" spans="2:5" x14ac:dyDescent="0.2">
      <c r="B19" s="29"/>
      <c r="C19" s="29"/>
      <c r="D19" s="32"/>
      <c r="E19" s="32"/>
    </row>
    <row r="20" spans="2:5" ht="13.5" thickBot="1" x14ac:dyDescent="0.25">
      <c r="B20" s="36" t="s">
        <v>52</v>
      </c>
      <c r="C20" s="36"/>
      <c r="D20" s="37">
        <f>SUM(D12:D18)</f>
        <v>596259</v>
      </c>
      <c r="E20" s="37">
        <f>SUM(E12:E18)</f>
        <v>3393826</v>
      </c>
    </row>
    <row r="21" spans="2:5" x14ac:dyDescent="0.2">
      <c r="B21" s="29"/>
      <c r="C21" s="29"/>
      <c r="D21" s="32"/>
      <c r="E21" s="32"/>
    </row>
    <row r="22" spans="2:5" ht="15" x14ac:dyDescent="0.25">
      <c r="B22" s="29" t="s">
        <v>53</v>
      </c>
      <c r="C22" s="29">
        <v>19</v>
      </c>
      <c r="D22" s="39">
        <v>97767</v>
      </c>
      <c r="E22" s="39">
        <v>140279</v>
      </c>
    </row>
    <row r="23" spans="2:5" x14ac:dyDescent="0.2">
      <c r="B23" s="34" t="s">
        <v>54</v>
      </c>
      <c r="C23" s="34">
        <v>20</v>
      </c>
      <c r="D23" s="35">
        <v>-1856932</v>
      </c>
      <c r="E23" s="35">
        <v>-882259</v>
      </c>
    </row>
    <row r="24" spans="2:5" x14ac:dyDescent="0.2">
      <c r="B24" s="29"/>
      <c r="C24" s="29"/>
      <c r="D24" s="32"/>
      <c r="E24" s="32"/>
    </row>
    <row r="25" spans="2:5" ht="13.5" thickBot="1" x14ac:dyDescent="0.25">
      <c r="B25" s="36" t="s">
        <v>55</v>
      </c>
      <c r="C25" s="36"/>
      <c r="D25" s="37">
        <f>SUM(D20:D23)</f>
        <v>-1162906</v>
      </c>
      <c r="E25" s="37">
        <f>SUM(E20:E23)</f>
        <v>2651846</v>
      </c>
    </row>
    <row r="26" spans="2:5" x14ac:dyDescent="0.2">
      <c r="B26" s="29"/>
      <c r="C26" s="29"/>
      <c r="D26" s="32"/>
      <c r="E26" s="32"/>
    </row>
    <row r="27" spans="2:5" x14ac:dyDescent="0.2">
      <c r="B27" s="34" t="s">
        <v>56</v>
      </c>
      <c r="C27" s="34"/>
      <c r="D27" s="35">
        <v>5194</v>
      </c>
      <c r="E27" s="35">
        <v>-30977</v>
      </c>
    </row>
    <row r="28" spans="2:5" x14ac:dyDescent="0.2">
      <c r="B28" s="29"/>
      <c r="C28" s="29"/>
      <c r="D28" s="32"/>
      <c r="E28" s="32"/>
    </row>
    <row r="29" spans="2:5" ht="13.5" thickBot="1" x14ac:dyDescent="0.25">
      <c r="B29" s="36" t="s">
        <v>129</v>
      </c>
      <c r="C29" s="36"/>
      <c r="D29" s="37">
        <f>SUM(D25:D27)</f>
        <v>-1157712</v>
      </c>
      <c r="E29" s="37">
        <f>SUM(E25:E27)</f>
        <v>2620869</v>
      </c>
    </row>
    <row r="30" spans="2:5" x14ac:dyDescent="0.2">
      <c r="B30" s="29"/>
      <c r="C30" s="29"/>
      <c r="D30" s="31"/>
      <c r="E30" s="31"/>
    </row>
    <row r="31" spans="2:5" ht="13.5" thickBot="1" x14ac:dyDescent="0.25">
      <c r="B31" s="36" t="s">
        <v>57</v>
      </c>
      <c r="C31" s="36"/>
      <c r="D31" s="37"/>
      <c r="E31" s="37"/>
    </row>
    <row r="32" spans="2:5" x14ac:dyDescent="0.2">
      <c r="B32" s="29" t="s">
        <v>58</v>
      </c>
      <c r="C32" s="29"/>
      <c r="D32" s="33">
        <v>-976419</v>
      </c>
      <c r="E32" s="33">
        <v>2179740</v>
      </c>
    </row>
    <row r="33" spans="2:7" x14ac:dyDescent="0.2">
      <c r="B33" s="34" t="s">
        <v>59</v>
      </c>
      <c r="C33" s="34"/>
      <c r="D33" s="35">
        <v>-181293</v>
      </c>
      <c r="E33" s="35">
        <v>441129</v>
      </c>
    </row>
    <row r="34" spans="2:7" x14ac:dyDescent="0.2">
      <c r="B34" s="29"/>
      <c r="C34" s="29"/>
      <c r="D34" s="31"/>
      <c r="E34" s="31"/>
    </row>
    <row r="35" spans="2:7" ht="13.5" thickBot="1" x14ac:dyDescent="0.25">
      <c r="B35" s="36" t="s">
        <v>130</v>
      </c>
      <c r="C35" s="36"/>
      <c r="D35" s="37">
        <f>D29</f>
        <v>-1157712</v>
      </c>
      <c r="E35" s="37">
        <f>E29</f>
        <v>2620869</v>
      </c>
    </row>
    <row r="36" spans="2:7" x14ac:dyDescent="0.2">
      <c r="B36" s="29"/>
      <c r="C36" s="29"/>
      <c r="D36" s="31"/>
      <c r="E36" s="31"/>
    </row>
    <row r="37" spans="2:7" x14ac:dyDescent="0.2">
      <c r="B37" s="29" t="s">
        <v>60</v>
      </c>
      <c r="C37" s="29"/>
      <c r="D37" s="38">
        <v>0</v>
      </c>
      <c r="E37" s="38">
        <v>0</v>
      </c>
    </row>
    <row r="38" spans="2:7" x14ac:dyDescent="0.2">
      <c r="B38" s="40" t="s">
        <v>61</v>
      </c>
      <c r="C38" s="40"/>
      <c r="D38" s="41">
        <f>D29</f>
        <v>-1157712</v>
      </c>
      <c r="E38" s="41">
        <f>E29</f>
        <v>2620869</v>
      </c>
    </row>
    <row r="39" spans="2:7" ht="25.5" x14ac:dyDescent="0.2">
      <c r="B39" s="42" t="s">
        <v>62</v>
      </c>
      <c r="C39" s="42"/>
      <c r="D39" s="43"/>
      <c r="E39" s="43"/>
    </row>
    <row r="40" spans="2:7" ht="21.75" customHeight="1" x14ac:dyDescent="0.2">
      <c r="B40" s="29" t="s">
        <v>58</v>
      </c>
      <c r="C40" s="29"/>
      <c r="D40" s="33">
        <f>D32</f>
        <v>-976419</v>
      </c>
      <c r="E40" s="33">
        <f>E32</f>
        <v>2179740</v>
      </c>
    </row>
    <row r="41" spans="2:7" x14ac:dyDescent="0.2">
      <c r="B41" s="34" t="s">
        <v>59</v>
      </c>
      <c r="C41" s="34"/>
      <c r="D41" s="35">
        <f>D33</f>
        <v>-181293</v>
      </c>
      <c r="E41" s="35">
        <f>E33</f>
        <v>441129</v>
      </c>
    </row>
    <row r="42" spans="2:7" ht="26.25" thickBot="1" x14ac:dyDescent="0.25">
      <c r="B42" s="44" t="s">
        <v>63</v>
      </c>
      <c r="C42" s="44"/>
      <c r="D42" s="37">
        <f>SUM(D40:D41)</f>
        <v>-1157712</v>
      </c>
      <c r="E42" s="37">
        <f>SUM(E40:E41)</f>
        <v>2620869</v>
      </c>
      <c r="G42" s="59"/>
    </row>
    <row r="43" spans="2:7" x14ac:dyDescent="0.2">
      <c r="B43" s="42"/>
      <c r="C43" s="42"/>
      <c r="D43" s="45"/>
      <c r="E43" s="45"/>
    </row>
    <row r="44" spans="2:7" ht="31.5" x14ac:dyDescent="0.2">
      <c r="B44" s="46" t="s">
        <v>64</v>
      </c>
      <c r="C44" s="46"/>
      <c r="D44" s="45"/>
      <c r="E44" s="45"/>
    </row>
    <row r="45" spans="2:7" x14ac:dyDescent="0.2">
      <c r="B45" s="47" t="s">
        <v>65</v>
      </c>
      <c r="C45" s="47"/>
      <c r="D45" s="48">
        <v>-77.291218234369609</v>
      </c>
      <c r="E45" s="48">
        <v>174.97456866880023</v>
      </c>
      <c r="F45" s="49"/>
    </row>
    <row r="46" spans="2:7" ht="13.5" thickBot="1" x14ac:dyDescent="0.25">
      <c r="B46" s="50"/>
      <c r="C46" s="50"/>
      <c r="D46" s="50"/>
      <c r="E46" s="50"/>
    </row>
    <row r="47" spans="2:7" ht="13.5" thickTop="1" x14ac:dyDescent="0.2">
      <c r="B47" s="42"/>
      <c r="C47" s="42"/>
      <c r="D47" s="45"/>
      <c r="E47" s="45"/>
    </row>
    <row r="48" spans="2:7" x14ac:dyDescent="0.2">
      <c r="B48" s="42"/>
      <c r="C48" s="42"/>
      <c r="D48" s="45"/>
      <c r="E48" s="45"/>
    </row>
    <row r="49" spans="2:5" x14ac:dyDescent="0.2">
      <c r="B49" s="42"/>
      <c r="C49" s="42"/>
      <c r="D49" s="45"/>
      <c r="E49" s="45"/>
    </row>
    <row r="50" spans="2:5" x14ac:dyDescent="0.2">
      <c r="B50" s="51" t="s">
        <v>134</v>
      </c>
      <c r="C50" s="51"/>
      <c r="D50" s="142" t="s">
        <v>135</v>
      </c>
      <c r="E50" s="142"/>
    </row>
    <row r="51" spans="2:5" x14ac:dyDescent="0.2">
      <c r="B51" s="51"/>
      <c r="C51" s="51"/>
      <c r="D51" s="52"/>
      <c r="E51" s="53"/>
    </row>
    <row r="52" spans="2:5" x14ac:dyDescent="0.2">
      <c r="B52" s="51" t="s">
        <v>41</v>
      </c>
      <c r="C52" s="51"/>
      <c r="D52" s="142" t="s">
        <v>128</v>
      </c>
      <c r="E52" s="142"/>
    </row>
    <row r="53" spans="2:5" x14ac:dyDescent="0.2">
      <c r="B53" s="29"/>
      <c r="C53" s="29"/>
      <c r="D53" s="29"/>
      <c r="E53" s="29"/>
    </row>
    <row r="54" spans="2:5" x14ac:dyDescent="0.2">
      <c r="B54" s="54" t="s">
        <v>42</v>
      </c>
      <c r="C54" s="54"/>
      <c r="D54" s="29"/>
      <c r="E54" s="55"/>
    </row>
    <row r="55" spans="2:5" x14ac:dyDescent="0.2">
      <c r="B55" s="63">
        <v>45152</v>
      </c>
      <c r="C55" s="54"/>
      <c r="D55" s="29"/>
      <c r="E55" s="29"/>
    </row>
  </sheetData>
  <mergeCells count="7">
    <mergeCell ref="D52:E52"/>
    <mergeCell ref="B2:E3"/>
    <mergeCell ref="B5:B6"/>
    <mergeCell ref="D5:D6"/>
    <mergeCell ref="E5:E6"/>
    <mergeCell ref="D50:E50"/>
    <mergeCell ref="C5:C6"/>
  </mergeCells>
  <pageMargins left="0.9055118110236221" right="0.70866141732283472" top="1.1417322834645669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9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4" sqref="K34"/>
    </sheetView>
  </sheetViews>
  <sheetFormatPr defaultColWidth="9.140625" defaultRowHeight="12.75" x14ac:dyDescent="0.2"/>
  <cols>
    <col min="1" max="1" width="62.85546875" style="30" customWidth="1"/>
    <col min="2" max="2" width="21.42578125" style="30" customWidth="1"/>
    <col min="3" max="3" width="21.7109375" style="30" customWidth="1"/>
    <col min="4" max="4" width="3.28515625" style="30" customWidth="1"/>
    <col min="5" max="5" width="9.140625" style="30"/>
    <col min="6" max="6" width="10.85546875" style="30" bestFit="1" customWidth="1"/>
    <col min="7" max="9" width="9.140625" style="30"/>
    <col min="10" max="10" width="19.85546875" style="30" customWidth="1"/>
    <col min="11" max="16384" width="9.140625" style="30"/>
  </cols>
  <sheetData>
    <row r="1" spans="1:10" x14ac:dyDescent="0.2">
      <c r="A1" s="89" t="s">
        <v>0</v>
      </c>
    </row>
    <row r="2" spans="1:10" ht="15" customHeight="1" x14ac:dyDescent="0.2">
      <c r="A2" s="143" t="s">
        <v>147</v>
      </c>
      <c r="B2" s="143"/>
      <c r="C2" s="143"/>
    </row>
    <row r="3" spans="1:10" ht="15" customHeight="1" x14ac:dyDescent="0.2">
      <c r="A3" s="143"/>
      <c r="B3" s="143"/>
      <c r="C3" s="143"/>
    </row>
    <row r="4" spans="1:10" ht="15" customHeight="1" x14ac:dyDescent="0.2">
      <c r="A4" s="90"/>
      <c r="B4" s="146" t="s">
        <v>144</v>
      </c>
      <c r="C4" s="146" t="s">
        <v>145</v>
      </c>
    </row>
    <row r="5" spans="1:10" ht="13.5" thickBot="1" x14ac:dyDescent="0.25">
      <c r="A5" s="91" t="s">
        <v>1</v>
      </c>
      <c r="B5" s="147"/>
      <c r="C5" s="147"/>
    </row>
    <row r="6" spans="1:10" x14ac:dyDescent="0.2">
      <c r="A6" s="92" t="s">
        <v>66</v>
      </c>
      <c r="B6" s="93"/>
      <c r="C6" s="93"/>
    </row>
    <row r="7" spans="1:10" x14ac:dyDescent="0.2">
      <c r="A7" s="30" t="s">
        <v>67</v>
      </c>
      <c r="B7" s="94">
        <v>-1162906</v>
      </c>
      <c r="C7" s="94">
        <v>2651846</v>
      </c>
      <c r="E7" s="59"/>
      <c r="F7" s="95"/>
    </row>
    <row r="8" spans="1:10" x14ac:dyDescent="0.2">
      <c r="A8" s="30" t="s">
        <v>68</v>
      </c>
      <c r="B8" s="96"/>
      <c r="C8" s="96"/>
    </row>
    <row r="9" spans="1:10" x14ac:dyDescent="0.2">
      <c r="A9" s="30" t="s">
        <v>69</v>
      </c>
      <c r="B9" s="97">
        <v>3789419</v>
      </c>
      <c r="C9" s="97">
        <v>3979168</v>
      </c>
    </row>
    <row r="10" spans="1:10" x14ac:dyDescent="0.2">
      <c r="A10" s="30" t="s">
        <v>140</v>
      </c>
      <c r="B10" s="98">
        <v>-543670</v>
      </c>
      <c r="C10" s="98">
        <v>-174848</v>
      </c>
    </row>
    <row r="11" spans="1:10" x14ac:dyDescent="0.2">
      <c r="A11" s="30" t="s">
        <v>53</v>
      </c>
      <c r="B11" s="98">
        <v>-97767</v>
      </c>
      <c r="C11" s="98">
        <v>-140279</v>
      </c>
    </row>
    <row r="12" spans="1:10" x14ac:dyDescent="0.2">
      <c r="A12" s="30" t="s">
        <v>70</v>
      </c>
      <c r="B12" s="98">
        <v>1856932</v>
      </c>
      <c r="C12" s="98">
        <v>882259</v>
      </c>
    </row>
    <row r="13" spans="1:10" x14ac:dyDescent="0.2">
      <c r="A13" s="30" t="s">
        <v>71</v>
      </c>
      <c r="B13" s="98">
        <v>-16038</v>
      </c>
      <c r="C13" s="98">
        <v>-254120</v>
      </c>
    </row>
    <row r="14" spans="1:10" x14ac:dyDescent="0.2">
      <c r="A14" s="99" t="s">
        <v>72</v>
      </c>
      <c r="B14" s="100">
        <v>365829</v>
      </c>
      <c r="C14" s="100">
        <v>93117</v>
      </c>
    </row>
    <row r="15" spans="1:10" ht="25.5" x14ac:dyDescent="0.2">
      <c r="A15" s="101" t="s">
        <v>73</v>
      </c>
      <c r="B15" s="94">
        <v>4191799</v>
      </c>
      <c r="C15" s="94">
        <v>7037143</v>
      </c>
    </row>
    <row r="16" spans="1:10" x14ac:dyDescent="0.2">
      <c r="A16" s="93" t="s">
        <v>74</v>
      </c>
      <c r="B16" s="97">
        <v>-1556578</v>
      </c>
      <c r="C16" s="97">
        <v>4435110</v>
      </c>
      <c r="J16" s="102"/>
    </row>
    <row r="17" spans="1:10" x14ac:dyDescent="0.2">
      <c r="A17" s="93" t="s">
        <v>139</v>
      </c>
      <c r="B17" s="97">
        <v>-3737532</v>
      </c>
      <c r="C17" s="97">
        <v>-1822361</v>
      </c>
      <c r="J17" s="102"/>
    </row>
    <row r="18" spans="1:10" x14ac:dyDescent="0.2">
      <c r="A18" s="93" t="s">
        <v>75</v>
      </c>
      <c r="B18" s="98">
        <v>4742449</v>
      </c>
      <c r="C18" s="98">
        <v>4764920</v>
      </c>
      <c r="J18" s="102"/>
    </row>
    <row r="19" spans="1:10" x14ac:dyDescent="0.2">
      <c r="A19" s="103" t="s">
        <v>76</v>
      </c>
      <c r="B19" s="100">
        <v>-334633</v>
      </c>
      <c r="C19" s="100">
        <v>-754280</v>
      </c>
      <c r="J19" s="102"/>
    </row>
    <row r="20" spans="1:10" x14ac:dyDescent="0.2">
      <c r="A20" s="104" t="s">
        <v>77</v>
      </c>
      <c r="B20" s="105">
        <v>3305505</v>
      </c>
      <c r="C20" s="105">
        <v>13660532</v>
      </c>
    </row>
    <row r="21" spans="1:10" x14ac:dyDescent="0.2">
      <c r="A21" s="106" t="s">
        <v>78</v>
      </c>
      <c r="B21" s="107">
        <v>-799960</v>
      </c>
      <c r="C21" s="107">
        <v>-767846</v>
      </c>
    </row>
    <row r="22" spans="1:10" x14ac:dyDescent="0.2">
      <c r="A22" s="93" t="s">
        <v>79</v>
      </c>
      <c r="B22" s="98">
        <v>-136004</v>
      </c>
      <c r="C22" s="98">
        <v>-413421</v>
      </c>
    </row>
    <row r="23" spans="1:10" x14ac:dyDescent="0.2">
      <c r="A23" s="103" t="s">
        <v>80</v>
      </c>
      <c r="B23" s="100">
        <v>152396</v>
      </c>
      <c r="C23" s="100">
        <v>319879</v>
      </c>
    </row>
    <row r="24" spans="1:10" ht="25.5" x14ac:dyDescent="0.2">
      <c r="A24" s="108" t="s">
        <v>81</v>
      </c>
      <c r="B24" s="105">
        <v>2521937</v>
      </c>
      <c r="C24" s="105">
        <v>12799144</v>
      </c>
    </row>
    <row r="25" spans="1:10" x14ac:dyDescent="0.2">
      <c r="A25" s="93"/>
      <c r="B25" s="109"/>
      <c r="C25" s="109"/>
    </row>
    <row r="26" spans="1:10" x14ac:dyDescent="0.2">
      <c r="A26" s="110" t="s">
        <v>82</v>
      </c>
      <c r="B26" s="109"/>
      <c r="C26" s="109"/>
    </row>
    <row r="27" spans="1:10" x14ac:dyDescent="0.2">
      <c r="A27" s="111" t="s">
        <v>83</v>
      </c>
      <c r="B27" s="97">
        <v>-1192573</v>
      </c>
      <c r="C27" s="97">
        <v>-1121079</v>
      </c>
    </row>
    <row r="28" spans="1:10" x14ac:dyDescent="0.2">
      <c r="A28" s="93" t="s">
        <v>84</v>
      </c>
      <c r="B28" s="96">
        <v>186304</v>
      </c>
      <c r="C28" s="96">
        <v>408017</v>
      </c>
    </row>
    <row r="29" spans="1:10" x14ac:dyDescent="0.2">
      <c r="A29" s="93" t="s">
        <v>85</v>
      </c>
      <c r="B29" s="97"/>
      <c r="C29" s="97">
        <v>-6146175</v>
      </c>
    </row>
    <row r="30" spans="1:10" x14ac:dyDescent="0.2">
      <c r="A30" s="93" t="s">
        <v>86</v>
      </c>
      <c r="B30" s="97">
        <v>-2889774</v>
      </c>
      <c r="C30" s="97">
        <v>-2394519</v>
      </c>
    </row>
    <row r="31" spans="1:10" x14ac:dyDescent="0.2">
      <c r="A31" s="93" t="s">
        <v>87</v>
      </c>
      <c r="B31" s="97"/>
      <c r="C31" s="97">
        <v>0</v>
      </c>
    </row>
    <row r="32" spans="1:10" x14ac:dyDescent="0.2">
      <c r="A32" s="93" t="s">
        <v>137</v>
      </c>
      <c r="B32" s="97">
        <v>-320700</v>
      </c>
      <c r="C32" s="97">
        <v>0</v>
      </c>
    </row>
    <row r="33" spans="1:6" ht="25.5" x14ac:dyDescent="0.2">
      <c r="A33" s="112" t="s">
        <v>88</v>
      </c>
      <c r="B33" s="113">
        <v>-4216743</v>
      </c>
      <c r="C33" s="113">
        <v>-9253756</v>
      </c>
    </row>
    <row r="34" spans="1:6" x14ac:dyDescent="0.2">
      <c r="A34" s="93"/>
      <c r="B34" s="109"/>
      <c r="C34" s="109"/>
    </row>
    <row r="35" spans="1:6" x14ac:dyDescent="0.2">
      <c r="A35" s="110" t="s">
        <v>89</v>
      </c>
      <c r="B35" s="109"/>
      <c r="C35" s="109"/>
    </row>
    <row r="36" spans="1:6" x14ac:dyDescent="0.2">
      <c r="A36" s="93" t="s">
        <v>90</v>
      </c>
      <c r="B36" s="97">
        <v>0</v>
      </c>
      <c r="C36" s="97">
        <v>-3691130</v>
      </c>
    </row>
    <row r="37" spans="1:6" x14ac:dyDescent="0.2">
      <c r="A37" s="93" t="s">
        <v>91</v>
      </c>
      <c r="B37" s="97">
        <v>-145913</v>
      </c>
      <c r="C37" s="97">
        <v>-994000</v>
      </c>
    </row>
    <row r="38" spans="1:6" x14ac:dyDescent="0.2">
      <c r="A38" s="93" t="s">
        <v>92</v>
      </c>
      <c r="B38" s="97"/>
      <c r="C38" s="97">
        <v>-76869</v>
      </c>
    </row>
    <row r="39" spans="1:6" x14ac:dyDescent="0.2">
      <c r="A39" s="114" t="s">
        <v>93</v>
      </c>
      <c r="B39" s="113">
        <v>-145913</v>
      </c>
      <c r="C39" s="113">
        <v>-4761999</v>
      </c>
    </row>
    <row r="40" spans="1:6" x14ac:dyDescent="0.2">
      <c r="A40" s="115" t="s">
        <v>94</v>
      </c>
      <c r="B40" s="116">
        <v>-7310</v>
      </c>
      <c r="C40" s="116">
        <v>-91168</v>
      </c>
    </row>
    <row r="41" spans="1:6" x14ac:dyDescent="0.2">
      <c r="A41" s="117" t="s">
        <v>95</v>
      </c>
      <c r="B41" s="118">
        <v>-1848029</v>
      </c>
      <c r="C41" s="118">
        <v>-1307779</v>
      </c>
      <c r="F41" s="95"/>
    </row>
    <row r="42" spans="1:6" x14ac:dyDescent="0.2">
      <c r="A42" s="117" t="s">
        <v>132</v>
      </c>
      <c r="B42" s="119">
        <v>1990245</v>
      </c>
      <c r="C42" s="119">
        <v>2330778</v>
      </c>
    </row>
    <row r="43" spans="1:6" x14ac:dyDescent="0.2">
      <c r="B43" s="96"/>
      <c r="C43" s="96"/>
    </row>
    <row r="44" spans="1:6" ht="13.5" thickBot="1" x14ac:dyDescent="0.25">
      <c r="A44" s="120" t="s">
        <v>131</v>
      </c>
      <c r="B44" s="121">
        <v>142216</v>
      </c>
      <c r="C44" s="121">
        <v>1022999</v>
      </c>
      <c r="F44" s="122"/>
    </row>
    <row r="45" spans="1:6" ht="15" x14ac:dyDescent="0.25">
      <c r="A45" s="64"/>
      <c r="B45" s="122"/>
    </row>
    <row r="46" spans="1:6" ht="15" x14ac:dyDescent="0.25">
      <c r="A46" s="64"/>
      <c r="B46" s="93"/>
    </row>
    <row r="47" spans="1:6" x14ac:dyDescent="0.2">
      <c r="A47" s="51" t="s">
        <v>134</v>
      </c>
      <c r="B47" s="140" t="s">
        <v>135</v>
      </c>
      <c r="C47" s="140"/>
    </row>
    <row r="48" spans="1:6" ht="9.75" customHeight="1" x14ac:dyDescent="0.2">
      <c r="A48" s="51"/>
      <c r="B48" s="29"/>
      <c r="C48" s="54"/>
    </row>
    <row r="49" spans="1:3" x14ac:dyDescent="0.2">
      <c r="A49" s="51" t="s">
        <v>41</v>
      </c>
      <c r="B49" s="140" t="s">
        <v>128</v>
      </c>
      <c r="C49" s="140"/>
    </row>
    <row r="50" spans="1:3" x14ac:dyDescent="0.2">
      <c r="A50" s="29"/>
      <c r="B50" s="29"/>
      <c r="C50" s="29"/>
    </row>
    <row r="51" spans="1:3" x14ac:dyDescent="0.2">
      <c r="A51" s="54" t="s">
        <v>42</v>
      </c>
      <c r="B51" s="29"/>
      <c r="C51" s="55"/>
    </row>
    <row r="52" spans="1:3" x14ac:dyDescent="0.2">
      <c r="A52" s="63">
        <v>45152</v>
      </c>
      <c r="B52" s="29"/>
      <c r="C52" s="29"/>
    </row>
    <row r="53" spans="1:3" x14ac:dyDescent="0.2">
      <c r="A53" s="54"/>
    </row>
    <row r="56" spans="1:3" x14ac:dyDescent="0.2">
      <c r="B56" s="123"/>
      <c r="C56" s="93"/>
    </row>
    <row r="58" spans="1:3" x14ac:dyDescent="0.2">
      <c r="B58" s="93"/>
    </row>
    <row r="59" spans="1:3" x14ac:dyDescent="0.2">
      <c r="B59" s="122"/>
    </row>
  </sheetData>
  <mergeCells count="5">
    <mergeCell ref="B4:B5"/>
    <mergeCell ref="C4:C5"/>
    <mergeCell ref="B47:C47"/>
    <mergeCell ref="B49:C49"/>
    <mergeCell ref="A2:C3"/>
  </mergeCells>
  <pageMargins left="1.0236220472440944" right="0.43307086614173229" top="0.94488188976377963" bottom="0.35433070866141736" header="0.19685039370078741" footer="0.11811023622047245"/>
  <pageSetup paperSize="9" scale="8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workbookViewId="0">
      <selection activeCell="L25" sqref="L25"/>
    </sheetView>
  </sheetViews>
  <sheetFormatPr defaultColWidth="9.140625" defaultRowHeight="15" x14ac:dyDescent="0.3"/>
  <cols>
    <col min="1" max="1" width="36.28515625" style="1" customWidth="1"/>
    <col min="2" max="2" width="12" style="1" customWidth="1"/>
    <col min="3" max="3" width="16.28515625" style="1" customWidth="1"/>
    <col min="4" max="4" width="15.85546875" style="1" customWidth="1"/>
    <col min="5" max="5" width="13.42578125" style="1" customWidth="1"/>
    <col min="6" max="6" width="21.42578125" style="1" customWidth="1"/>
    <col min="7" max="7" width="13.140625" style="2" customWidth="1"/>
    <col min="8" max="8" width="14.140625" style="1" customWidth="1"/>
    <col min="9" max="9" width="15.28515625" style="1" customWidth="1"/>
    <col min="10" max="10" width="10.42578125" style="1" bestFit="1" customWidth="1"/>
    <col min="11" max="16384" width="9.140625" style="1"/>
  </cols>
  <sheetData>
    <row r="2" spans="1:11" x14ac:dyDescent="0.3">
      <c r="A2" s="2" t="s">
        <v>96</v>
      </c>
    </row>
    <row r="3" spans="1:11" x14ac:dyDescent="0.3">
      <c r="A3" s="148" t="s">
        <v>148</v>
      </c>
      <c r="B3" s="148"/>
      <c r="C3" s="148"/>
      <c r="D3" s="148"/>
      <c r="E3" s="2"/>
      <c r="F3" s="2"/>
      <c r="H3" s="2"/>
      <c r="I3" s="2"/>
    </row>
    <row r="4" spans="1:11" x14ac:dyDescent="0.3">
      <c r="A4" s="148"/>
      <c r="B4" s="148"/>
      <c r="C4" s="148"/>
      <c r="D4" s="148"/>
      <c r="E4" s="2"/>
      <c r="F4" s="27"/>
      <c r="H4" s="27"/>
      <c r="I4" s="2"/>
    </row>
    <row r="5" spans="1:11" x14ac:dyDescent="0.3">
      <c r="E5" s="3"/>
    </row>
    <row r="6" spans="1:11" ht="15" customHeight="1" x14ac:dyDescent="0.3">
      <c r="A6" s="155" t="s">
        <v>97</v>
      </c>
      <c r="B6" s="156"/>
      <c r="C6" s="156"/>
      <c r="D6" s="156"/>
      <c r="E6" s="156"/>
      <c r="F6" s="156"/>
      <c r="G6" s="157"/>
      <c r="H6" s="150" t="s">
        <v>98</v>
      </c>
      <c r="I6" s="150" t="s">
        <v>25</v>
      </c>
    </row>
    <row r="7" spans="1:11" ht="30" customHeight="1" x14ac:dyDescent="0.25">
      <c r="A7" s="158" t="s">
        <v>102</v>
      </c>
      <c r="B7" s="162" t="s">
        <v>20</v>
      </c>
      <c r="C7" s="163"/>
      <c r="D7" s="160" t="s">
        <v>99</v>
      </c>
      <c r="E7" s="153" t="s">
        <v>22</v>
      </c>
      <c r="F7" s="153" t="s">
        <v>100</v>
      </c>
      <c r="G7" s="150" t="s">
        <v>101</v>
      </c>
      <c r="H7" s="151"/>
      <c r="I7" s="151"/>
    </row>
    <row r="8" spans="1:11" ht="30" x14ac:dyDescent="0.25">
      <c r="A8" s="159"/>
      <c r="B8" s="11" t="s">
        <v>103</v>
      </c>
      <c r="C8" s="11" t="s">
        <v>104</v>
      </c>
      <c r="D8" s="161"/>
      <c r="E8" s="154"/>
      <c r="F8" s="154"/>
      <c r="G8" s="152"/>
      <c r="H8" s="152"/>
      <c r="I8" s="152"/>
    </row>
    <row r="9" spans="1:11" s="5" customFormat="1" ht="30" x14ac:dyDescent="0.25">
      <c r="A9" s="7" t="s">
        <v>150</v>
      </c>
      <c r="B9" s="62">
        <v>1379310</v>
      </c>
      <c r="C9" s="62">
        <v>12875173</v>
      </c>
      <c r="D9" s="15">
        <v>-35700</v>
      </c>
      <c r="E9" s="62">
        <v>11818615</v>
      </c>
      <c r="F9" s="15">
        <v>7192851</v>
      </c>
      <c r="G9" s="15">
        <f>SUM(B9:F9)</f>
        <v>33230249</v>
      </c>
      <c r="H9" s="15">
        <v>3486342</v>
      </c>
      <c r="I9" s="15">
        <f>SUM(G9:H9)</f>
        <v>36716591</v>
      </c>
      <c r="J9" s="61"/>
    </row>
    <row r="10" spans="1:11" s="5" customFormat="1" x14ac:dyDescent="0.25">
      <c r="A10" s="8" t="s">
        <v>105</v>
      </c>
      <c r="B10" s="16"/>
      <c r="C10" s="14"/>
      <c r="D10" s="17"/>
      <c r="E10" s="14"/>
      <c r="F10" s="15"/>
      <c r="G10" s="15">
        <f t="shared" ref="G10:G16" si="0">SUM(B10:F10)</f>
        <v>0</v>
      </c>
      <c r="H10" s="15"/>
      <c r="I10" s="15">
        <f t="shared" ref="I10:I17" si="1">SUM(G10:H10)</f>
        <v>0</v>
      </c>
    </row>
    <row r="11" spans="1:11" s="9" customFormat="1" x14ac:dyDescent="0.25">
      <c r="A11" s="8" t="s">
        <v>133</v>
      </c>
      <c r="B11" s="18" t="s">
        <v>106</v>
      </c>
      <c r="C11" s="18" t="s">
        <v>106</v>
      </c>
      <c r="D11" s="19"/>
      <c r="E11" s="18"/>
      <c r="F11" s="20">
        <v>-976419</v>
      </c>
      <c r="G11" s="15">
        <f t="shared" si="0"/>
        <v>-976419</v>
      </c>
      <c r="H11" s="20">
        <v>-181293</v>
      </c>
      <c r="I11" s="15">
        <f t="shared" si="1"/>
        <v>-1157712</v>
      </c>
      <c r="K11" s="26"/>
    </row>
    <row r="12" spans="1:11" s="9" customFormat="1" x14ac:dyDescent="0.25">
      <c r="A12" s="8" t="s">
        <v>107</v>
      </c>
      <c r="B12" s="18"/>
      <c r="C12" s="18"/>
      <c r="D12" s="18"/>
      <c r="E12" s="18"/>
      <c r="F12" s="20"/>
      <c r="G12" s="15">
        <f t="shared" si="0"/>
        <v>0</v>
      </c>
      <c r="H12" s="20"/>
      <c r="I12" s="15">
        <f t="shared" si="1"/>
        <v>0</v>
      </c>
      <c r="K12" s="26"/>
    </row>
    <row r="13" spans="1:11" s="9" customFormat="1" x14ac:dyDescent="0.25">
      <c r="A13" s="8" t="s">
        <v>108</v>
      </c>
      <c r="B13" s="18"/>
      <c r="C13" s="18"/>
      <c r="D13" s="18"/>
      <c r="E13" s="57">
        <v>-2110381</v>
      </c>
      <c r="F13" s="20">
        <v>2110381</v>
      </c>
      <c r="G13" s="15">
        <f t="shared" si="0"/>
        <v>0</v>
      </c>
      <c r="H13" s="20"/>
      <c r="I13" s="15">
        <f t="shared" si="1"/>
        <v>0</v>
      </c>
    </row>
    <row r="14" spans="1:11" s="9" customFormat="1" ht="15.75" customHeight="1" x14ac:dyDescent="0.25">
      <c r="A14" s="8" t="s">
        <v>109</v>
      </c>
      <c r="B14" s="18"/>
      <c r="C14" s="18"/>
      <c r="D14" s="18"/>
      <c r="E14" s="18"/>
      <c r="F14" s="20"/>
      <c r="G14" s="15">
        <f t="shared" si="0"/>
        <v>0</v>
      </c>
      <c r="H14" s="20"/>
      <c r="I14" s="15">
        <f t="shared" si="1"/>
        <v>0</v>
      </c>
    </row>
    <row r="15" spans="1:11" s="9" customFormat="1" ht="27" x14ac:dyDescent="0.25">
      <c r="A15" s="8" t="s">
        <v>110</v>
      </c>
      <c r="B15" s="18"/>
      <c r="C15" s="18"/>
      <c r="D15" s="18"/>
      <c r="E15" s="58">
        <v>109515</v>
      </c>
      <c r="F15" s="20">
        <v>763556</v>
      </c>
      <c r="G15" s="15">
        <f t="shared" si="0"/>
        <v>873071</v>
      </c>
      <c r="H15" s="20">
        <v>-739587</v>
      </c>
      <c r="I15" s="15">
        <f t="shared" si="1"/>
        <v>133484</v>
      </c>
    </row>
    <row r="16" spans="1:11" s="9" customFormat="1" x14ac:dyDescent="0.25">
      <c r="A16" s="8" t="s">
        <v>111</v>
      </c>
      <c r="B16" s="18"/>
      <c r="C16" s="18"/>
      <c r="D16" s="18"/>
      <c r="E16" s="58"/>
      <c r="F16" s="20"/>
      <c r="G16" s="15">
        <f t="shared" si="0"/>
        <v>0</v>
      </c>
      <c r="H16" s="20"/>
      <c r="I16" s="15">
        <f t="shared" si="1"/>
        <v>0</v>
      </c>
    </row>
    <row r="17" spans="1:13" s="5" customFormat="1" ht="30" x14ac:dyDescent="0.25">
      <c r="A17" s="7" t="s">
        <v>149</v>
      </c>
      <c r="B17" s="62">
        <f>SUM(B9:B16)</f>
        <v>1379310</v>
      </c>
      <c r="C17" s="62">
        <f t="shared" ref="C17:H17" si="2">SUM(C9:C16)</f>
        <v>12875173</v>
      </c>
      <c r="D17" s="62">
        <f t="shared" si="2"/>
        <v>-35700</v>
      </c>
      <c r="E17" s="62">
        <f t="shared" si="2"/>
        <v>9817749</v>
      </c>
      <c r="F17" s="62">
        <f t="shared" si="2"/>
        <v>9090369</v>
      </c>
      <c r="G17" s="62">
        <f t="shared" si="2"/>
        <v>33126901</v>
      </c>
      <c r="H17" s="62">
        <f t="shared" si="2"/>
        <v>2565462</v>
      </c>
      <c r="I17" s="15">
        <f t="shared" si="1"/>
        <v>35692363</v>
      </c>
      <c r="J17" s="60"/>
    </row>
    <row r="18" spans="1:13" ht="13.5" x14ac:dyDescent="0.25">
      <c r="B18" s="6"/>
      <c r="C18" s="6"/>
      <c r="D18" s="6"/>
      <c r="E18" s="6"/>
      <c r="F18" s="6"/>
      <c r="G18" s="6"/>
      <c r="H18" s="6"/>
      <c r="I18" s="6"/>
      <c r="M18" s="4"/>
    </row>
    <row r="19" spans="1:13" ht="13.5" x14ac:dyDescent="0.25">
      <c r="B19" s="6"/>
      <c r="C19" s="6"/>
      <c r="E19" s="6"/>
      <c r="F19" s="6"/>
      <c r="G19" s="6"/>
      <c r="H19" s="6"/>
      <c r="I19" s="6"/>
    </row>
    <row r="20" spans="1:13" ht="13.5" x14ac:dyDescent="0.25">
      <c r="B20" s="6"/>
      <c r="C20" s="6"/>
      <c r="D20" s="6"/>
      <c r="E20" s="6"/>
      <c r="F20" s="6"/>
      <c r="G20" s="6"/>
      <c r="H20" s="6"/>
      <c r="I20" s="6"/>
    </row>
    <row r="21" spans="1:13" x14ac:dyDescent="0.3">
      <c r="A21" s="25" t="s">
        <v>134</v>
      </c>
      <c r="B21" s="149"/>
      <c r="C21" s="149"/>
      <c r="E21" s="2" t="s">
        <v>135</v>
      </c>
    </row>
    <row r="22" spans="1:13" x14ac:dyDescent="0.3">
      <c r="A22" s="25"/>
      <c r="B22" s="22"/>
      <c r="C22" s="23"/>
      <c r="F22" s="2"/>
    </row>
    <row r="23" spans="1:13" x14ac:dyDescent="0.3">
      <c r="A23" s="25" t="s">
        <v>41</v>
      </c>
      <c r="B23" s="149"/>
      <c r="C23" s="149"/>
      <c r="E23" s="2" t="str">
        <f>'форма 1'!D61</f>
        <v>Туякова А.Б.</v>
      </c>
      <c r="F23" s="2"/>
    </row>
    <row r="24" spans="1:13" x14ac:dyDescent="0.3">
      <c r="A24" s="22"/>
      <c r="B24" s="22"/>
      <c r="C24" s="22"/>
      <c r="F24" s="2"/>
    </row>
    <row r="25" spans="1:13" x14ac:dyDescent="0.3">
      <c r="A25" s="23" t="s">
        <v>42</v>
      </c>
      <c r="B25" s="22"/>
      <c r="C25" s="24"/>
      <c r="F25" s="4"/>
    </row>
    <row r="26" spans="1:13" x14ac:dyDescent="0.3">
      <c r="A26" s="63">
        <v>45152</v>
      </c>
      <c r="B26" s="22"/>
      <c r="C26" s="22"/>
      <c r="H26" s="12"/>
    </row>
    <row r="27" spans="1:13" x14ac:dyDescent="0.3">
      <c r="A27" s="2"/>
      <c r="F27" s="4"/>
      <c r="H27" s="12"/>
    </row>
    <row r="28" spans="1:13" x14ac:dyDescent="0.3">
      <c r="A28" s="2"/>
      <c r="H28" s="12"/>
    </row>
    <row r="29" spans="1:13" x14ac:dyDescent="0.3">
      <c r="A29" s="2"/>
      <c r="C29" s="3"/>
      <c r="E29" s="3"/>
      <c r="H29" s="12"/>
    </row>
    <row r="30" spans="1:13" x14ac:dyDescent="0.3">
      <c r="A30" s="2"/>
      <c r="C30" s="21"/>
      <c r="D30" s="21"/>
      <c r="E30" s="21"/>
      <c r="F30" s="21"/>
      <c r="G30" s="21"/>
      <c r="H30" s="21"/>
      <c r="I30" s="21"/>
    </row>
    <row r="31" spans="1:13" x14ac:dyDescent="0.3">
      <c r="A31" s="2"/>
      <c r="H31" s="12"/>
    </row>
    <row r="32" spans="1:13" x14ac:dyDescent="0.3">
      <c r="A32" s="2"/>
      <c r="H32" s="12"/>
    </row>
    <row r="33" spans="1:9" x14ac:dyDescent="0.3">
      <c r="A33" s="2"/>
      <c r="H33" s="12"/>
    </row>
    <row r="34" spans="1:9" x14ac:dyDescent="0.3">
      <c r="H34" s="12"/>
    </row>
    <row r="35" spans="1:9" ht="13.5" x14ac:dyDescent="0.25">
      <c r="C35" s="13"/>
      <c r="D35" s="3"/>
      <c r="E35" s="3"/>
      <c r="F35" s="4"/>
      <c r="G35" s="4"/>
      <c r="H35" s="4"/>
      <c r="I35" s="4"/>
    </row>
    <row r="36" spans="1:9" ht="13.5" x14ac:dyDescent="0.25">
      <c r="C36" s="3"/>
      <c r="D36" s="3"/>
      <c r="E36" s="3"/>
      <c r="F36" s="6"/>
      <c r="G36" s="6"/>
      <c r="H36" s="6"/>
      <c r="I36" s="6"/>
    </row>
    <row r="37" spans="1:9" x14ac:dyDescent="0.3">
      <c r="C37" s="13"/>
    </row>
    <row r="38" spans="1:9" x14ac:dyDescent="0.3">
      <c r="F38" s="4"/>
    </row>
    <row r="39" spans="1:9" x14ac:dyDescent="0.3">
      <c r="F39" s="4"/>
    </row>
    <row r="40" spans="1:9" x14ac:dyDescent="0.3">
      <c r="F40" s="4"/>
    </row>
    <row r="41" spans="1:9" x14ac:dyDescent="0.3">
      <c r="F41" s="10"/>
    </row>
    <row r="42" spans="1:9" x14ac:dyDescent="0.3">
      <c r="F42" s="4"/>
    </row>
  </sheetData>
  <mergeCells count="12">
    <mergeCell ref="I6:I8"/>
    <mergeCell ref="G7:G8"/>
    <mergeCell ref="D7:D8"/>
    <mergeCell ref="B7:C7"/>
    <mergeCell ref="B21:C21"/>
    <mergeCell ref="A3:D4"/>
    <mergeCell ref="B23:C23"/>
    <mergeCell ref="H6:H8"/>
    <mergeCell ref="E7:E8"/>
    <mergeCell ref="F7:F8"/>
    <mergeCell ref="A6:G6"/>
    <mergeCell ref="A7:A8"/>
  </mergeCells>
  <pageMargins left="0.82677165354330717" right="0.19685039370078741" top="0.94488188976377963" bottom="0.74803149606299213" header="0.31496062992125984" footer="0.31496062992125984"/>
  <pageSetup paperSize="9" scale="8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4"/>
  <sheetViews>
    <sheetView showGridLines="0" zoomScaleNormal="100" workbookViewId="0">
      <selection activeCell="M15" sqref="M15"/>
    </sheetView>
  </sheetViews>
  <sheetFormatPr defaultRowHeight="15" x14ac:dyDescent="0.25"/>
  <cols>
    <col min="1" max="2" width="9.140625" style="64"/>
    <col min="3" max="3" width="50.28515625" style="64" customWidth="1"/>
    <col min="4" max="4" width="21" style="64" customWidth="1"/>
    <col min="5" max="5" width="21.85546875" style="64" customWidth="1"/>
    <col min="6" max="6" width="9.140625" style="64"/>
    <col min="7" max="7" width="11.140625" style="64" bestFit="1" customWidth="1"/>
    <col min="8" max="16384" width="9.140625" style="64"/>
  </cols>
  <sheetData>
    <row r="2" spans="2:7" x14ac:dyDescent="0.25">
      <c r="B2" s="124" t="s">
        <v>151</v>
      </c>
    </row>
    <row r="4" spans="2:7" ht="33" customHeight="1" x14ac:dyDescent="0.25">
      <c r="B4" s="129" t="s">
        <v>112</v>
      </c>
      <c r="C4" s="129" t="s">
        <v>113</v>
      </c>
      <c r="D4" s="130" t="str">
        <f>'форма 1'!D6</f>
        <v>30 июня 2023 г. 
(не аудировано)</v>
      </c>
      <c r="E4" s="129" t="s">
        <v>152</v>
      </c>
    </row>
    <row r="5" spans="2:7" x14ac:dyDescent="0.25">
      <c r="B5" s="131">
        <v>1</v>
      </c>
      <c r="C5" s="132" t="s">
        <v>114</v>
      </c>
      <c r="D5" s="126">
        <f>'форма 1'!D25</f>
        <v>116235474</v>
      </c>
      <c r="E5" s="126">
        <f>'форма 1'!E25</f>
        <v>110502108</v>
      </c>
      <c r="F5" s="74"/>
    </row>
    <row r="6" spans="2:7" ht="25.5" x14ac:dyDescent="0.25">
      <c r="B6" s="131">
        <v>2</v>
      </c>
      <c r="C6" s="132" t="s">
        <v>115</v>
      </c>
      <c r="D6" s="126">
        <f>'форма 1'!D12</f>
        <v>150177</v>
      </c>
      <c r="E6" s="126">
        <f>'форма 1'!E12</f>
        <v>141216</v>
      </c>
      <c r="F6" s="74"/>
    </row>
    <row r="7" spans="2:7" ht="25.5" x14ac:dyDescent="0.25">
      <c r="B7" s="131">
        <v>3</v>
      </c>
      <c r="C7" s="132" t="s">
        <v>116</v>
      </c>
      <c r="D7" s="126">
        <f>'форма 1'!D51</f>
        <v>80543111</v>
      </c>
      <c r="E7" s="126">
        <f>'форма 1'!E51</f>
        <v>73785517</v>
      </c>
      <c r="F7" s="74"/>
    </row>
    <row r="8" spans="2:7" x14ac:dyDescent="0.25">
      <c r="B8" s="131">
        <v>4</v>
      </c>
      <c r="C8" s="132" t="s">
        <v>117</v>
      </c>
      <c r="D8" s="126">
        <v>14978571</v>
      </c>
      <c r="E8" s="126">
        <v>14978571</v>
      </c>
      <c r="F8" s="74"/>
    </row>
    <row r="9" spans="2:7" ht="25.5" x14ac:dyDescent="0.25">
      <c r="B9" s="131">
        <v>5</v>
      </c>
      <c r="C9" s="133" t="s">
        <v>118</v>
      </c>
      <c r="D9" s="126">
        <v>12875173</v>
      </c>
      <c r="E9" s="126">
        <v>12875173</v>
      </c>
      <c r="F9" s="74"/>
    </row>
    <row r="10" spans="2:7" ht="25.5" x14ac:dyDescent="0.25">
      <c r="B10" s="131">
        <v>6</v>
      </c>
      <c r="C10" s="132" t="s">
        <v>119</v>
      </c>
      <c r="D10" s="127">
        <f>D5-D6-D7-D9</f>
        <v>22667013</v>
      </c>
      <c r="E10" s="127">
        <f>E5-E6-E7-E9</f>
        <v>23700202</v>
      </c>
      <c r="F10" s="74"/>
    </row>
    <row r="11" spans="2:7" ht="27.75" customHeight="1" x14ac:dyDescent="0.25">
      <c r="B11" s="165" t="s">
        <v>120</v>
      </c>
      <c r="C11" s="165"/>
      <c r="D11" s="128">
        <f>D10/D8*1000</f>
        <v>1513.2960948010327</v>
      </c>
      <c r="E11" s="128">
        <f>E10/E8*1000</f>
        <v>1582.2739031647277</v>
      </c>
      <c r="F11" s="125"/>
      <c r="G11" s="74"/>
    </row>
    <row r="13" spans="2:7" x14ac:dyDescent="0.25">
      <c r="B13" s="124" t="s">
        <v>153</v>
      </c>
    </row>
    <row r="15" spans="2:7" ht="31.5" customHeight="1" x14ac:dyDescent="0.25">
      <c r="B15" s="129" t="s">
        <v>112</v>
      </c>
      <c r="C15" s="129" t="s">
        <v>113</v>
      </c>
      <c r="D15" s="129" t="str">
        <f>D4</f>
        <v>30 июня 2023 г. 
(не аудировано)</v>
      </c>
      <c r="E15" s="129" t="s">
        <v>136</v>
      </c>
    </row>
    <row r="16" spans="2:7" ht="25.5" x14ac:dyDescent="0.25">
      <c r="B16" s="131">
        <v>1</v>
      </c>
      <c r="C16" s="134" t="s">
        <v>121</v>
      </c>
      <c r="D16" s="135">
        <f>D9</f>
        <v>12875173</v>
      </c>
      <c r="E16" s="135">
        <f>E9</f>
        <v>12875173</v>
      </c>
    </row>
    <row r="17" spans="2:5" x14ac:dyDescent="0.25">
      <c r="B17" s="131">
        <v>2</v>
      </c>
      <c r="C17" s="136" t="s">
        <v>122</v>
      </c>
      <c r="D17" s="135">
        <v>994000</v>
      </c>
      <c r="E17" s="135">
        <v>2007920</v>
      </c>
    </row>
    <row r="18" spans="2:5" x14ac:dyDescent="0.25">
      <c r="B18" s="131">
        <v>3</v>
      </c>
      <c r="C18" s="136" t="s">
        <v>123</v>
      </c>
      <c r="D18" s="139">
        <v>-994000</v>
      </c>
      <c r="E18" s="139">
        <v>-2007920</v>
      </c>
    </row>
    <row r="19" spans="2:5" x14ac:dyDescent="0.25">
      <c r="B19" s="131">
        <v>4</v>
      </c>
      <c r="C19" s="136" t="s">
        <v>124</v>
      </c>
      <c r="D19" s="135">
        <v>0</v>
      </c>
      <c r="E19" s="137">
        <v>0</v>
      </c>
    </row>
    <row r="20" spans="2:5" x14ac:dyDescent="0.25">
      <c r="B20" s="131">
        <v>5</v>
      </c>
      <c r="C20" s="136" t="s">
        <v>125</v>
      </c>
      <c r="D20" s="135">
        <v>1448457</v>
      </c>
      <c r="E20" s="135">
        <v>1448457</v>
      </c>
    </row>
    <row r="21" spans="2:5" ht="25.5" x14ac:dyDescent="0.25">
      <c r="B21" s="131">
        <v>6</v>
      </c>
      <c r="C21" s="136" t="s">
        <v>126</v>
      </c>
      <c r="D21" s="135">
        <f>'форма 1'!D38</f>
        <v>5865121</v>
      </c>
      <c r="E21" s="135">
        <f>'форма 1'!E38</f>
        <v>5865121</v>
      </c>
    </row>
    <row r="22" spans="2:5" ht="35.25" customHeight="1" x14ac:dyDescent="0.25">
      <c r="B22" s="164" t="s">
        <v>127</v>
      </c>
      <c r="C22" s="164"/>
      <c r="D22" s="138">
        <f>(D16+D19+D21)/D20*1000</f>
        <v>12938.108621795471</v>
      </c>
      <c r="E22" s="138">
        <f>(E16+E19+E21)/E20*1000</f>
        <v>12938.108621795471</v>
      </c>
    </row>
    <row r="24" spans="2:5" x14ac:dyDescent="0.25">
      <c r="C24" s="64" t="s">
        <v>106</v>
      </c>
    </row>
  </sheetData>
  <mergeCells count="2">
    <mergeCell ref="B22:C22"/>
    <mergeCell ref="B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</cp:lastModifiedBy>
  <cp:revision/>
  <cp:lastPrinted>2023-08-14T08:10:40Z</cp:lastPrinted>
  <dcterms:created xsi:type="dcterms:W3CDTF">2015-08-20T10:00:21Z</dcterms:created>
  <dcterms:modified xsi:type="dcterms:W3CDTF">2023-08-14T08:54:33Z</dcterms:modified>
  <cp:category/>
  <cp:contentStatus/>
</cp:coreProperties>
</file>