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ttps://atamekenagro-my.sharepoint.com/personal/g_ismailova_a-agro_kz/Documents/Атамекен-Агро/Консолидация/Консолидация ежеквартальная 2021/2 квартал 2021/"/>
    </mc:Choice>
  </mc:AlternateContent>
  <xr:revisionPtr revIDLastSave="46" documentId="11_45073743CB94B9B77E63EDD8BEF24D0CB475363B" xr6:coauthVersionLast="47" xr6:coauthVersionMax="47" xr10:uidLastSave="{299F1F80-66C7-4A66-97A0-F68D054F82E9}"/>
  <bookViews>
    <workbookView xWindow="-120" yWindow="-120" windowWidth="29040" windowHeight="15840" activeTab="3" xr2:uid="{00000000-000D-0000-FFFF-FFFF00000000}"/>
  </bookViews>
  <sheets>
    <sheet name="форма 1" sheetId="1" r:id="rId1"/>
    <sheet name="форма 2" sheetId="2" r:id="rId2"/>
    <sheet name="форма 3" sheetId="3" r:id="rId3"/>
    <sheet name="форма 4" sheetId="4" r:id="rId4"/>
    <sheet name="Лист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S2DocOpenMode" hidden="1">"AS2DocumentEdit"</definedName>
    <definedName name="cbroc.cbroc">[1]!cbroc.cbroc</definedName>
    <definedName name="Companies">'[2]Admin (H)'!$B$6:$B$114</definedName>
    <definedName name="CompaniesNameCode">'[2]Admin (H)'!$H$6:$H$114</definedName>
    <definedName name="CompaniesNameCodeEnglish">'[2]Admin (H)'!$J$6:$J$114</definedName>
    <definedName name="CompaniesNameCodeRussian">'[2]Admin (H)'!$I$6:$I$114</definedName>
    <definedName name="CompaniesSelected">'[2]Admin (H)'!$C$6:$C$114</definedName>
    <definedName name="CompanyNameCell">[2]Selections!$F$11</definedName>
    <definedName name="Dates">'[2]Admin (H)'!$V$6:$V$45</definedName>
    <definedName name="DatesEnglish">'[2]Admin (H)'!$Y$6:$Y$45</definedName>
    <definedName name="DatesSelected">'[2]Admin (H)'!$W$6:$W$45</definedName>
    <definedName name="dd" hidden="1">{#N/A,#N/A,FALSE,"A";#N/A,#N/A,FALSE,"B"}</definedName>
    <definedName name="dectax" hidden="1">{#N/A,#N/A,FALSE,"A";#N/A,#N/A,FALSE,"B"}</definedName>
    <definedName name="df" hidden="1">{#N/A,#N/A,FALSE,"A";#N/A,#N/A,FALSE,"B"}</definedName>
    <definedName name="er" hidden="1">{#N/A,#N/A,FALSE,"A";#N/A,#N/A,FALSE,"B"}</definedName>
    <definedName name="erg" hidden="1">{#N/A,#N/A,FALSE,"A";#N/A,#N/A,FALSE,"B"}</definedName>
    <definedName name="ergr" hidden="1">{#N/A,#N/A,FALSE,"A";#N/A,#N/A,FALSE,"B"}</definedName>
    <definedName name="ErrorCheck">'[2]HFM DATA TAB (H)'!$J$1</definedName>
    <definedName name="ErrorSelectedLang">'[2]Dic (H)'!$A$1141</definedName>
    <definedName name="etr" hidden="1">{#N/A,#N/A,FALSE,"A";#N/A,#N/A,FALSE,"B"}</definedName>
    <definedName name="ffd" hidden="1">{#N/A,#N/A,FALSE,"A";#N/A,#N/A,FALSE,"B"}</definedName>
    <definedName name="fg" hidden="1">{#N/A,#N/A,FALSE,"A";#N/A,#N/A,FALSE,"B"}</definedName>
    <definedName name="fghf" hidden="1">{#N/A,#N/A,FALSE,"A";#N/A,#N/A,FALSE,"B"}</definedName>
    <definedName name="form" hidden="1">{#N/A,#N/A,FALSE,"A";#N/A,#N/A,FALSE,"B"}</definedName>
    <definedName name="fr" hidden="1">{#N/A,#N/A,FALSE,"A";#N/A,#N/A,FALSE,"B"}</definedName>
    <definedName name="frtfdg" hidden="1">{#N/A,#N/A,FALSE,"A";#N/A,#N/A,FALSE,"B-TOT";#N/A,#N/A,FALSE,"Declaration1";#N/A,#N/A,FALSE,"Spravka1";#N/A,#N/A,FALSE,"A (2)";#N/A,#N/A,FALSE,"B-TOT (2)"}</definedName>
    <definedName name="gg" hidden="1">{#N/A,#N/A,FALSE,"A";#N/A,#N/A,FALSE,"B-TOT";#N/A,#N/A,FALSE,"Declaration1";#N/A,#N/A,FALSE,"Spravka1";#N/A,#N/A,FALSE,"A (2)";#N/A,#N/A,FALSE,"B-TOT (2)";#N/A,#N/A,FALSE,"Declaration1 (2)";#N/A,#N/A,FALSE,"Spravka1 (2)"}</definedName>
    <definedName name="gt" hidden="1">{#N/A,#N/A,FALSE,"A";#N/A,#N/A,FALSE,"B-TOT";#N/A,#N/A,FALSE,"Declaration1";#N/A,#N/A,FALSE,"Spravka1";#N/A,#N/A,FALSE,"A (2)";#N/A,#N/A,FALSE,"B-TOT (2)";#N/A,#N/A,FALSE,"Declaration1 (2)";#N/A,#N/A,FALSE,"Spravka1 (2)"}</definedName>
    <definedName name="gtxb">[3]!печ_кн</definedName>
    <definedName name="guguitg" hidden="1">{#N/A,#N/A,FALSE,"A";#N/A,#N/A,FALSE,"B-TOT";#N/A,#N/A,FALSE,"Declaration1";#N/A,#N/A,FALSE,"Spravka1";#N/A,#N/A,FALSE,"A (2)";#N/A,#N/A,FALSE,"B-TOT (2)";#N/A,#N/A,FALSE,"Declaration1 (2)";#N/A,#N/A,FALSE,"Spravka1 (2)"}</definedName>
    <definedName name="hgg" hidden="1">{#N/A,#N/A,FALSE,"A";#N/A,#N/A,FALSE,"B-TOT";#N/A,#N/A,FALSE,"Declaration1";#N/A,#N/A,FALSE,"Spravka1";#N/A,#N/A,FALSE,"A (2)";#N/A,#N/A,FALSE,"B-TOT (2)";#N/A,#N/A,FALSE,"Declaration1 (2)";#N/A,#N/A,FALSE,"Spravka1 (2)"}</definedName>
    <definedName name="hjg" hidden="1">{#N/A,#N/A,FALSE,"A";#N/A,#N/A,FALSE,"B-TOT";#N/A,#N/A,FALSE,"Declaration1";#N/A,#N/A,FALSE,"Spravka1";#N/A,#N/A,FALSE,"A (2)";#N/A,#N/A,FALSE,"B-TOT (2)";#N/A,#N/A,FALSE,"Declaration1 (2)";#N/A,#N/A,FALSE,"Spravka1 (2)"}</definedName>
    <definedName name="hjhhh" hidden="1">{#N/A,#N/A,FALSE,"A";#N/A,#N/A,FALSE,"B"}</definedName>
    <definedName name="hjj">'[3]#ССЫЛКА'!$H$1:$AC$69</definedName>
    <definedName name="hjjjjj">[3]!печ_кн1</definedName>
    <definedName name="Income_202" hidden="1">{#N/A,#N/A,FALSE,"A";#N/A,#N/A,FALSE,"B"}</definedName>
    <definedName name="Jan" hidden="1">{#N/A,#N/A,FALSE,"A";#N/A,#N/A,FALSE,"B"}</definedName>
    <definedName name="jh" hidden="1">{#N/A,#N/A,FALSE,"A";#N/A,#N/A,FALSE,"B"}</definedName>
    <definedName name="jjjj" hidden="1">{#N/A,#N/A,FALSE,"A";#N/A,#N/A,FALSE,"B"}</definedName>
    <definedName name="JVCode">'[2]Admin (H)'!$B$120:$B$137</definedName>
    <definedName name="Kaufman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hidden="1">{#N/A,#N/A,FALSE,"A";#N/A,#N/A,FALSE,"B-TOT";#N/A,#N/A,FALSE,"Declaration1";#N/A,#N/A,FALSE,"Spravka1";#N/A,#N/A,FALSE,"A (2)";#N/A,#N/A,FALSE,"B-TOT (2)";#N/A,#N/A,FALSE,"Declaration1 (2)";#N/A,#N/A,FALSE,"Spravka1 (2)"}</definedName>
    <definedName name="khg" hidden="1">{#N/A,#N/A,FALSE,"A";#N/A,#N/A,FALSE,"B-TOT";#N/A,#N/A,FALSE,"Declaration1";#N/A,#N/A,FALSE,"Spravka1";#N/A,#N/A,FALSE,"A (2)";#N/A,#N/A,FALSE,"B-TOT (2)";#N/A,#N/A,FALSE,"Declaration1 (2)";#N/A,#N/A,FALSE,"Spravka1 (2)"}</definedName>
    <definedName name="kjh" hidden="1">{#N/A,#N/A,FALSE,"A";#N/A,#N/A,FALSE,"B"}</definedName>
    <definedName name="kjhuhoiu" hidden="1">{#N/A,#N/A,FALSE,"A";#N/A,#N/A,FALSE,"B"}</definedName>
    <definedName name="Kompassenko" hidden="1">{#N/A,#N/A,FALSE,"A";#N/A,#N/A,FALSE,"B"}</definedName>
    <definedName name="Lang">'[2]Admin (H)'!$AI$6:$AI$7</definedName>
    <definedName name="Language">[2]Selections!$F$8</definedName>
    <definedName name="n_sv">[4]N_SVOD!$A$4:$U$87</definedName>
    <definedName name="NSProjectionMethodIndex">'[5]Non-Statistical Sampling Master'!$C$63</definedName>
    <definedName name="NSRequiredLevelOfEvidenceItems">'[5]Non-Statistical Sampling Master'!$C$50:$C$53</definedName>
    <definedName name="NSTargetedTestingItems">'[5]Two Step Revenue Testing Master'!$E$47</definedName>
    <definedName name="oldcalculation" hidden="1">{#N/A,#N/A,FALSE,"A";#N/A,#N/A,FALSE,"B"}</definedName>
    <definedName name="paym" hidden="1">{#N/A,#N/A,FALSE,"A";#N/A,#N/A,FALSE,"B"}</definedName>
    <definedName name="Paymcompared" hidden="1">{#N/A,#N/A,FALSE,"A";#N/A,#N/A,FALSE,"B-TOT";#N/A,#N/A,FALSE,"Declaration1";#N/A,#N/A,FALSE,"Spravka1";#N/A,#N/A,FALSE,"A (2)";#N/A,#N/A,FALSE,"B-TOT (2)";#N/A,#N/A,FALSE,"Declaration1 (2)";#N/A,#N/A,FALSE,"Spravka1 (2)"}</definedName>
    <definedName name="PIE">'[5]Two Step Revenue Testing Master'!$C$87</definedName>
    <definedName name="pmt" hidden="1">{#N/A,#N/A,FALSE,"A";#N/A,#N/A,FALSE,"B-TOT";#N/A,#N/A,FALSE,"Declaration1";#N/A,#N/A,FALSE,"Spravka1";#N/A,#N/A,FALSE,"A (2)";#N/A,#N/A,FALSE,"B-TOT (2)";#N/A,#N/A,FALSE,"Declaration1 (2)";#N/A,#N/A,FALSE,"Spravka1 (2)"}</definedName>
    <definedName name="prez1">[1]!prez1</definedName>
    <definedName name="qqqq">'[1]#ССЫЛКА'!$A$1:$F$64</definedName>
    <definedName name="qqqq2">'[1]#ССЫЛКА'!$H$1:$AC$69</definedName>
    <definedName name="qqqqq1">'[1]#ССЫЛКА'!$G$6:$Z$90</definedName>
    <definedName name="qqqqq2">'[1]#ССЫЛКА'!$G$6:$Z$90</definedName>
    <definedName name="qw" hidden="1">{#N/A,#N/A,FALSE,"A";#N/A,#N/A,FALSE,"B-TOT";#N/A,#N/A,FALSE,"Declaration1";#N/A,#N/A,FALSE,"Spravka1";#N/A,#N/A,FALSE,"A (2)";#N/A,#N/A,FALSE,"B-TOT (2)";#N/A,#N/A,FALSE,"Declaration1 (2)";#N/A,#N/A,FALSE,"Spravka1 (2)"}</definedName>
    <definedName name="regre" hidden="1">{#N/A,#N/A,FALSE,"A";#N/A,#N/A,FALSE,"B-TOT";#N/A,#N/A,FALSE,"Declaration1";#N/A,#N/A,FALSE,"Spravka1";#N/A,#N/A,FALSE,"A (2)";#N/A,#N/A,FALSE,"B-TOT (2)";#N/A,#N/A,FALSE,"Declaration1 (2)";#N/A,#N/A,FALSE,"Spravka1 (2)"}</definedName>
    <definedName name="Report_Version_3">"A1"</definedName>
    <definedName name="RevAccts">'[2]Admin (H)'!$L$6:$L$114</definedName>
    <definedName name="rgre" hidden="1">{#N/A,#N/A,FALSE,"A";#N/A,#N/A,FALSE,"B"}</definedName>
    <definedName name="rgrg" hidden="1">{#N/A,#N/A,FALSE,"A";#N/A,#N/A,FALSE,"B-TOT";#N/A,#N/A,FALSE,"Declaration1";#N/A,#N/A,FALSE,"Spravka1";#N/A,#N/A,FALSE,"A (2)";#N/A,#N/A,FALSE,"B-TOT (2)";#N/A,#N/A,FALSE,"Declaration1 (2)";#N/A,#N/A,FALSE,"Spravka1 (2)"}</definedName>
    <definedName name="RP">'[2]Admin (H)'!$AA$6:$AA$195</definedName>
    <definedName name="RPNameCode">'[2]Admin (H)'!$AE$6:$AE$195</definedName>
    <definedName name="RPNameCodeEnglish">'[2]Admin (H)'!$AG$6:$AG$195</definedName>
    <definedName name="RPNameCodeRussian">'[2]Admin (H)'!$AF$6:$AF$195</definedName>
    <definedName name="rreg" hidden="1">{#N/A,#N/A,FALSE,"A";#N/A,#N/A,FALSE,"B"}</definedName>
    <definedName name="rtyyn" hidden="1">{#N/A,#N/A,FALSE,"A";#N/A,#N/A,FALSE,"B"}</definedName>
    <definedName name="sd" hidden="1">{#N/A,#N/A,FALSE,"A";#N/A,#N/A,FALSE,"B-TOT";#N/A,#N/A,FALSE,"Declaration1";#N/A,#N/A,FALSE,"Spravka1";#N/A,#N/A,FALSE,"A (2)";#N/A,#N/A,FALSE,"B-TOT (2)";#N/A,#N/A,FALSE,"Declaration1 (2)";#N/A,#N/A,FALSE,"Spravka1 (2)"}</definedName>
    <definedName name="SelectedCurrency">'[2]Admin (H)'!$V$62</definedName>
    <definedName name="SelectedDate">'[2]Admin (H)'!$V$50</definedName>
    <definedName name="SelectedYear">'[2]Admin (H)'!$V$56</definedName>
    <definedName name="SelectEnglish">'[2]Dic (H)'!$B$1076</definedName>
    <definedName name="SelectionsCode">'[2]Admin (H)'!$N$6:$N$137</definedName>
    <definedName name="SelectionsCompany">'[2]Admin (H)'!$O$6:$O$137</definedName>
    <definedName name="SelectionsCurrency">'[2]Admin (H)'!$P$6:$P$137</definedName>
    <definedName name="SelectRussian">'[2]Dic (H)'!$C$1076</definedName>
    <definedName name="Tax_Form202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hidden="1">{#N/A,#N/A,FALSE,"A";#N/A,#N/A,FALSE,"B-TOT";#N/A,#N/A,FALSE,"Declaration1";#N/A,#N/A,FALSE,"Spravka1";#N/A,#N/A,FALSE,"A (2)";#N/A,#N/A,FALSE,"B-TOT (2)";#N/A,#N/A,FALSE,"Declaration1 (2)";#N/A,#N/A,FALSE,"Spravka1 (2)"}</definedName>
    <definedName name="TextRefCopy3">#REF!</definedName>
    <definedName name="TextRefCopyRangeCount" hidden="1">3</definedName>
    <definedName name="ThisCur">[2]Selections!$F$21</definedName>
    <definedName name="TTDesiredLevelOfEvidenceItems">'[5]Global Data'!$B$92:$B$95</definedName>
    <definedName name="TTT">[3]!печ_пл1</definedName>
    <definedName name="TwoStepMisstatementIdentified">'[5]Two Step Revenue Testing Master'!$C$85</definedName>
    <definedName name="TwoStepTolerableEstMisstmtCalc">'[5]Two Step Revenue Testing Master'!$T$45</definedName>
    <definedName name="Valid">[2]Validations!$E$6</definedName>
    <definedName name="VolumeAccts">'[2]Admin (H)'!$K$6:$K$114</definedName>
    <definedName name="w" hidden="1">{#N/A,#N/A,FALSE,"A";#N/A,#N/A,FALSE,"B"}</definedName>
    <definedName name="we" hidden="1">{#N/A,#N/A,FALSE,"A";#N/A,#N/A,FALSE,"B"}</definedName>
    <definedName name="wer" hidden="1">{#N/A,#N/A,FALSE,"A";#N/A,#N/A,FALSE,"B-TOT";#N/A,#N/A,FALSE,"Declaration1";#N/A,#N/A,FALSE,"Spravka1";#N/A,#N/A,FALSE,"A (2)";#N/A,#N/A,FALSE,"B-TOT (2)";#N/A,#N/A,FALSE,"Declaration1 (2)";#N/A,#N/A,FALSE,"Spravka1 (2)"}</definedName>
    <definedName name="wrn.1999calc." hidden="1">{#N/A,#N/A,FALSE,"A";#N/A,#N/A,FALSE,"B-TOT";#N/A,#N/A,FALSE,"Declaration1";#N/A,#N/A,FALSE,"Spravka1";#N/A,#N/A,FALSE,"A (2)";#N/A,#N/A,FALSE,"B-TOT (2)"}</definedName>
    <definedName name="wrn.Reporting." hidden="1">{#N/A,#N/A,FALSE,"A";#N/A,#N/A,FALSE,"B"}</definedName>
    <definedName name="YearStart">'[2]Admin (H)'!$V$59</definedName>
    <definedName name="zCashNoncash">[6]Lists!$B$5:$B$6</definedName>
    <definedName name="zCFAccounts">'[2]Admin (H)'!$AY$6:$AY$133</definedName>
    <definedName name="zCFAccountsMapLevel2Lang">'[2]Admin (H)'!$BA$6:$BA$133</definedName>
    <definedName name="zCFCodes">'[2]Admin (H)'!$AW$6:$AW$133</definedName>
    <definedName name="zLevel2">'[2]Admin (H)'!$BC$6:$BC$13</definedName>
    <definedName name="zLevel2Lang">'[2]Admin (H)'!$BD$6:$BD$13</definedName>
    <definedName name="zLevel2MapLevel1">'[2]Admin (H)'!$BE$6:$BE$13</definedName>
    <definedName name="zMvtAccountMapCash">'[2]Admin (H)'!$AT$6:$AT$74</definedName>
    <definedName name="zMvtAccounts">'[2]Admin (H)'!$AS$6:$AS$74</definedName>
    <definedName name="а1">#REF!</definedName>
    <definedName name="амортиз">#REF!</definedName>
    <definedName name="_xlnm.Database">#REF!</definedName>
    <definedName name="гггг" hidden="1">{#N/A,#N/A,FALSE,"A";#N/A,#N/A,FALSE,"B-TOT";#N/A,#N/A,FALSE,"Declaration1";#N/A,#N/A,FALSE,"Spravka1";#N/A,#N/A,FALSE,"A (2)";#N/A,#N/A,FALSE,"B-TOT (2)";#N/A,#N/A,FALSE,"Declaration1 (2)";#N/A,#N/A,FALSE,"Spravka1 (2)"}</definedName>
    <definedName name="е" hidden="1">{#N/A,#N/A,FALSE,"A";#N/A,#N/A,FALSE,"B"}</definedName>
    <definedName name="лена">#REF!</definedName>
    <definedName name="МИР">[3]!печ_кн1</definedName>
    <definedName name="новый" hidden="1">{#N/A,#N/A,FALSE,"A";#N/A,#N/A,FALSE,"B"}</definedName>
    <definedName name="печ_гиш">[1]!печ_гиш</definedName>
    <definedName name="печ_диспспр">[1]!печ_диспспр</definedName>
    <definedName name="печ_кн">[1]!печ_кн</definedName>
    <definedName name="печ_кн1">[1]!печ_кн1</definedName>
    <definedName name="печ_кн11">[1]!печ_кн11</definedName>
    <definedName name="печ_месп">[1]!печ_месп</definedName>
    <definedName name="печ_меср">[1]!печ_меср</definedName>
    <definedName name="печ_оснспр">[1]!печ_оснспр</definedName>
    <definedName name="печ_отч">[1]!печ_отч</definedName>
    <definedName name="печ_отч1">[1]!печ_отч1</definedName>
    <definedName name="печ_пл1">[1]!печ_пл1</definedName>
    <definedName name="печать">[1]ЯНВ_99!печать</definedName>
    <definedName name="печать_перкв">[1]!печать_перкв</definedName>
    <definedName name="печать_рабкв">[1]!печать_рабкв</definedName>
    <definedName name="послед">[7]N_SVOD!$G$7:$AC$91</definedName>
    <definedName name="прил.10">[8]NOV!$A$7:$M$270</definedName>
    <definedName name="ПРО">[3]!печ_кн</definedName>
    <definedName name="прр">'[3]#ССЫЛКА'!$A$1:$F$64</definedName>
    <definedName name="рем">#REF!</definedName>
    <definedName name="РЕМОНТ">[1]N_SVOD!$G$6:$Z$90</definedName>
    <definedName name="сброс.сброс">[1]!сброс.сброс</definedName>
    <definedName name="сброс1">[1]!сброс1</definedName>
    <definedName name="техн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2" l="1"/>
  <c r="D45" i="2"/>
  <c r="H9" i="4" l="1"/>
  <c r="E49" i="1"/>
  <c r="E33" i="1"/>
  <c r="E31" i="1"/>
  <c r="E32" i="1"/>
  <c r="F9" i="4" l="1"/>
  <c r="F12" i="4" l="1"/>
  <c r="D22" i="1"/>
  <c r="D19" i="1"/>
  <c r="E5" i="5" l="1"/>
  <c r="D41" i="2" l="1"/>
  <c r="H11" i="4" s="1"/>
  <c r="H16" i="4" s="1"/>
  <c r="G14" i="4"/>
  <c r="I14" i="4" s="1"/>
  <c r="E16" i="4" l="1"/>
  <c r="D20" i="5" l="1"/>
  <c r="E20" i="5"/>
  <c r="D35" i="2" l="1"/>
  <c r="D38" i="2" s="1"/>
  <c r="D12" i="2"/>
  <c r="D20" i="2" s="1"/>
  <c r="D25" i="2" s="1"/>
  <c r="B7" i="3" s="1"/>
  <c r="B16" i="3" s="1"/>
  <c r="B21" i="3" s="1"/>
  <c r="E50" i="1"/>
  <c r="D50" i="1"/>
  <c r="E43" i="1"/>
  <c r="D43" i="1"/>
  <c r="E34" i="1"/>
  <c r="D32" i="1"/>
  <c r="D34" i="1" s="1"/>
  <c r="E24" i="1"/>
  <c r="D24" i="1"/>
  <c r="E14" i="1"/>
  <c r="D14" i="1"/>
  <c r="D40" i="2" l="1"/>
  <c r="D29" i="2"/>
  <c r="D25" i="1"/>
  <c r="D51" i="1"/>
  <c r="D52" i="1" s="1"/>
  <c r="E25" i="1"/>
  <c r="E4" i="5" s="1"/>
  <c r="E51" i="1"/>
  <c r="D3" i="5"/>
  <c r="F11" i="4" l="1"/>
  <c r="E52" i="1"/>
  <c r="E6" i="5"/>
  <c r="E9" i="5" s="1"/>
  <c r="E10" i="5" s="1"/>
  <c r="D42" i="2"/>
  <c r="D66" i="1"/>
  <c r="G15" i="4"/>
  <c r="I15" i="4" s="1"/>
  <c r="E66" i="1" l="1"/>
  <c r="D14" i="5"/>
  <c r="E15" i="5" l="1"/>
  <c r="D15" i="5"/>
  <c r="D5" i="5"/>
  <c r="D21" i="5" l="1"/>
  <c r="D56" i="1" s="1"/>
  <c r="E21" i="5"/>
  <c r="E56" i="1" s="1"/>
  <c r="B34" i="3"/>
  <c r="G13" i="4"/>
  <c r="I13" i="4" s="1"/>
  <c r="B16" i="4" l="1"/>
  <c r="C16" i="4"/>
  <c r="D16" i="4"/>
  <c r="G12" i="4"/>
  <c r="I12" i="4" s="1"/>
  <c r="B40" i="3"/>
  <c r="D6" i="5" l="1"/>
  <c r="D4" i="5" l="1"/>
  <c r="D9" i="5" s="1"/>
  <c r="D10" i="5" s="1"/>
  <c r="D55" i="1" l="1"/>
  <c r="E55" i="1" l="1"/>
  <c r="E22" i="4" l="1"/>
  <c r="G9" i="4"/>
  <c r="I9" i="4" s="1"/>
  <c r="G10" i="4" l="1"/>
  <c r="I10" i="4" s="1"/>
  <c r="B25" i="3" l="1"/>
  <c r="B42" i="3" s="1"/>
  <c r="B45" i="3" s="1"/>
  <c r="B47" i="3" l="1"/>
  <c r="F16" i="4"/>
  <c r="G11" i="4"/>
  <c r="I11" i="4" s="1"/>
  <c r="G16" i="4" l="1"/>
  <c r="I16" i="4"/>
</calcChain>
</file>

<file path=xl/sharedStrings.xml><?xml version="1.0" encoding="utf-8"?>
<sst xmlns="http://schemas.openxmlformats.org/spreadsheetml/2006/main" count="194" uniqueCount="158">
  <si>
    <t>АО «АТАМЕКЕН-АГРО»</t>
  </si>
  <si>
    <t>В тысячах казахстанских тенге</t>
  </si>
  <si>
    <t>АКТИВЫ</t>
  </si>
  <si>
    <t>Долгосрочные активы</t>
  </si>
  <si>
    <t>Основные средства</t>
  </si>
  <si>
    <t>Биологические активы</t>
  </si>
  <si>
    <t>Нематериальные активы и права землепользования</t>
  </si>
  <si>
    <t>Прочие долгосрочные активы</t>
  </si>
  <si>
    <t>Итого долгосрочные активы</t>
  </si>
  <si>
    <t>Краткосрочные активы</t>
  </si>
  <si>
    <t>Запасы</t>
  </si>
  <si>
    <t>Торговая и прочая дебиторская задолженность</t>
  </si>
  <si>
    <t>Предоплата по текущему подоходному налогу</t>
  </si>
  <si>
    <t>Денежные средства и их эквиваленты</t>
  </si>
  <si>
    <t>Итого краткосрочные активы</t>
  </si>
  <si>
    <t>ВСЕГО АКТИВЫ</t>
  </si>
  <si>
    <t>КАПИТАЛ</t>
  </si>
  <si>
    <t xml:space="preserve"> </t>
  </si>
  <si>
    <t>Выкупленные собственные простые акции</t>
  </si>
  <si>
    <t>Резерв по переоценке</t>
  </si>
  <si>
    <t>Накопленный убыток</t>
  </si>
  <si>
    <t>Капитал, относимый на собственников Группы</t>
  </si>
  <si>
    <t>Неконтролирующая доля</t>
  </si>
  <si>
    <t>ВСЕГО КАПИТАЛ</t>
  </si>
  <si>
    <t>ОБЯЗАТЕЛЬСТВА</t>
  </si>
  <si>
    <t>Долгосрочные обязательства</t>
  </si>
  <si>
    <t>Обязательство по привилегированным акциям</t>
  </si>
  <si>
    <t>Кредиты и займы</t>
  </si>
  <si>
    <t>Отложенные налоговые обязательства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</si>
  <si>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</si>
  <si>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</si>
  <si>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</si>
  <si>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Итого краткосрочные обязательства</t>
  </si>
  <si>
    <t>ВСЕГО ОБЯЗАТЕЛЬСТВА</t>
  </si>
  <si>
    <t>ВСЕГО ОБЯЗАТЕЛЬСТВА И КАПИТАЛА</t>
  </si>
  <si>
    <t>Балансовая стоимость одной простой акции (в тенге)</t>
  </si>
  <si>
    <t>Балансовая стоимость одной привилигированной акции 1 группы (в тенге)</t>
  </si>
  <si>
    <t>г. Кокшетау, Акмолинская область</t>
  </si>
  <si>
    <t>Выручка</t>
  </si>
  <si>
    <t>Себестоимость реализации</t>
  </si>
  <si>
    <t xml:space="preserve">Валовая прибыль </t>
  </si>
  <si>
    <t>Государственные субсидии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</si>
  <si>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</si>
  <si>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</si>
  <si>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</si>
  <si>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</si>
  <si>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</si>
  <si>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</si>
  <si>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</si>
  <si>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Прибыль / (убыток) до налогообложения</t>
  </si>
  <si>
    <t>Экономия/(расходы) по подоходному налогу</t>
  </si>
  <si>
    <t xml:space="preserve">Прибыль / (убыток) за год </t>
  </si>
  <si>
    <t>Прибыль/(убыток), относимый на :</t>
  </si>
  <si>
    <t xml:space="preserve"> - неконтролирующую долю</t>
  </si>
  <si>
    <t>Прибыль/(убыток) за год</t>
  </si>
  <si>
    <t xml:space="preserve">Прочий совокупный доход </t>
  </si>
  <si>
    <t>Всего совокупный доход за период</t>
  </si>
  <si>
    <t>простые акции</t>
  </si>
  <si>
    <t>Потоки денежных средств от операционной деятельности</t>
  </si>
  <si>
    <t>Прибыль/(убыток) до налогообложения</t>
  </si>
  <si>
    <t xml:space="preserve">С корректировкой на: </t>
  </si>
  <si>
    <t xml:space="preserve">Потоки денежных средств от операционной деятельности до изменений оборотного капитала </t>
  </si>
  <si>
    <t>(Увеличение)/уменьшение торговой и прочей дебиторской задолженности</t>
  </si>
  <si>
    <t>Уменьшение запасов</t>
  </si>
  <si>
    <t>Увеличение/(уменьшение) торговой и прочей кредиторской задолженности</t>
  </si>
  <si>
    <t xml:space="preserve">Оттоки денежных средств от операционной деятельности </t>
  </si>
  <si>
    <t xml:space="preserve">Подоходный налог уплаченный </t>
  </si>
  <si>
    <t>Чистая сумма денежных средств, использованных в операционной деятельности</t>
  </si>
  <si>
    <t>Потоки денежных средств от инвестиционной деятельности</t>
  </si>
  <si>
    <t>Поступления от продажи основных средств</t>
  </si>
  <si>
    <t>Приобретение биологических активов</t>
  </si>
  <si>
    <t>Приобритение доли в дочерних предприятиях</t>
  </si>
  <si>
    <t>Чистая сумма денежных средств, использованных в инвестиционной деятельности</t>
  </si>
  <si>
    <t>Потоки денежных средств от финансовой деятельности</t>
  </si>
  <si>
    <t>Чистая сумма денежных средств, от финансовой деятельности</t>
  </si>
  <si>
    <t>Чистое изменение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</si>
  <si>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</si>
  <si>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года</t>
  </si>
  <si>
    <t>АО "Атамекен-Агро"</t>
  </si>
  <si>
    <t>Контролирующая компания</t>
  </si>
  <si>
    <t xml:space="preserve">Доля меньшинства </t>
  </si>
  <si>
    <t>Нераспределенная прибыль /(непокрытый убыток)</t>
  </si>
  <si>
    <t>Итого</t>
  </si>
  <si>
    <t>в тыс. тенге</t>
  </si>
  <si>
    <t>привилегированные акции</t>
  </si>
  <si>
    <t>совокупный доход(убыток) за период</t>
  </si>
  <si>
    <t>Убытки за вычетом прибылей по курсовой разнице</t>
  </si>
  <si>
    <t xml:space="preserve">Финансовые расходы </t>
  </si>
  <si>
    <t>Доход по НДС по специальному налоговому режиму</t>
  </si>
  <si>
    <t>(Увеличение ) / уменьшение прочих долгосрочных активов</t>
  </si>
  <si>
    <t>Проценты уплаченные, за вычетом полученных субсидий</t>
  </si>
  <si>
    <t>Проценты полученные</t>
  </si>
  <si>
    <t xml:space="preserve">Погашение кредитов и займов </t>
  </si>
  <si>
    <t>Погашение обязательства по финансовой аренде</t>
  </si>
  <si>
    <t>Выпушенные акции</t>
  </si>
  <si>
    <t>Изменение в неконтролирующей доли дочерних предприятий</t>
  </si>
  <si>
    <t>Размещение депозитов</t>
  </si>
  <si>
    <t>Снятие депозитов</t>
  </si>
  <si>
    <t>Прибыль / (убыток) от переоценки биологических активов</t>
  </si>
  <si>
    <t>Амортизацию основных средств и нематериальных активов</t>
  </si>
  <si>
    <t>Прочие</t>
  </si>
  <si>
    <t>Поступление кредитов и займов</t>
  </si>
  <si>
    <t>Влияние изменения обменного курса валют на денежные средства и их эквиваленты</t>
  </si>
  <si>
    <t>Выкупленные собственные акции</t>
  </si>
  <si>
    <t>Акционерный капитал</t>
  </si>
  <si>
    <t>Перенос на нераспределеную прибыль</t>
  </si>
  <si>
    <t>Прочие краткосрочные активы</t>
  </si>
  <si>
    <t>Доходы будущих периодов по государственным займам</t>
  </si>
  <si>
    <t>Задолженность по корпоративному подоходному налогу</t>
  </si>
  <si>
    <t xml:space="preserve"> - собственников Группы</t>
  </si>
  <si>
    <t>Всего совокупный доход / (убыток), относимый на:</t>
  </si>
  <si>
    <t>Итого совокупный доход / (убыток) за период</t>
  </si>
  <si>
    <t xml:space="preserve">Денежные средства с ограничением в использовании </t>
  </si>
  <si>
    <t>Движение входящего сальдо</t>
  </si>
  <si>
    <t>Прибыль/ (убыток) от переоценки с/х продукции</t>
  </si>
  <si>
    <t>№</t>
  </si>
  <si>
    <t>Показатели</t>
  </si>
  <si>
    <t>Капитал, принадлежащий: привилегированных акциям 1 группы, тыс. тенге</t>
  </si>
  <si>
    <t>Начисленные дивиденды, тыс. тенге</t>
  </si>
  <si>
    <t>Оплаченные дивиденды, тыс. тенге</t>
  </si>
  <si>
    <t>Сальдо по дивидендам, тыс. тенге</t>
  </si>
  <si>
    <t>Количество привилегированных акций, штук</t>
  </si>
  <si>
    <t>Долговая составляющая привилегированных акций, тыс. тенге</t>
  </si>
  <si>
    <t>Активы в бухгалтерском балансе, тыс. тенге</t>
  </si>
  <si>
    <t>Нематериальные активы в бухгалтерском балансе, тыс. тенге</t>
  </si>
  <si>
    <t>Краткосрочные и долгосрочные обязательства в бухгалтерском балансе, тыс. тенге</t>
  </si>
  <si>
    <t>Количество простых акций, штук</t>
  </si>
  <si>
    <t>Сальдо по привилегированным акциям в капитале, тыс. тенге</t>
  </si>
  <si>
    <t>Чистые активы для простых акций ((стр1-стр2)-стрЗ-стр5), тыс. тенге</t>
  </si>
  <si>
    <t>Балансовая стоимость одной простой акции (стр6/стр4), тенге</t>
  </si>
  <si>
    <t>Балансовая стоимость одной привилегированной акции 1 группы (стр1 + стр4+стр6/стр5), тенге</t>
  </si>
  <si>
    <t>Приобретение основных средств и нематериальных активов</t>
  </si>
  <si>
    <t>Присоединение компании</t>
  </si>
  <si>
    <t>(Убыток) / прибыль на акцию, относимая на собственников Группы, базовая и разводненная (в тенге на акцию)</t>
  </si>
  <si>
    <t>Простые акции</t>
  </si>
  <si>
    <t>Главный бухгалтер</t>
  </si>
  <si>
    <t>Штефанова К.Н.</t>
  </si>
  <si>
    <t>31 декабря 2020 г.</t>
  </si>
  <si>
    <t>7.  Расчет балансовой стоимости одной привилегированной акции 1 группы на 31 марта 2021 года</t>
  </si>
  <si>
    <t>Остаток на 31 марта 2021 года</t>
  </si>
  <si>
    <t>Остаток на 31 декабря 2020 года</t>
  </si>
  <si>
    <t>31 декабря 2020 г. (неаудированные)</t>
  </si>
  <si>
    <t>30 июня 2021 г. (неаудированные)</t>
  </si>
  <si>
    <t>6.  Расчет балансовой стоимости одной простой акции на 30 июня 021 года</t>
  </si>
  <si>
    <t>Председатель Правления</t>
  </si>
  <si>
    <t>Исламов К.К.</t>
  </si>
  <si>
    <t>15 августа</t>
  </si>
  <si>
    <t>за 1 полугодие 2021 года (неаудированный)</t>
  </si>
  <si>
    <t xml:space="preserve">за 1 полугодие 2021 г. </t>
  </si>
  <si>
    <t xml:space="preserve">за 1 полугодие  2020 г. </t>
  </si>
  <si>
    <t>за 1 полугодие  2021 г.</t>
  </si>
  <si>
    <t>за 1 полугодие 2020 г.</t>
  </si>
  <si>
    <t>15 августа 2021</t>
  </si>
  <si>
    <t>Прим</t>
  </si>
  <si>
    <r>
      <t xml:space="preserve">Промежуточный сокращенный консолидированный отчет о прибыли или убытке и прочем совокупном доходе за 1 полугодие 2021 года </t>
    </r>
    <r>
      <rPr>
        <sz val="10"/>
        <color theme="1"/>
        <rFont val="Times New Roman"/>
        <family val="1"/>
        <charset val="204"/>
      </rPr>
      <t>(неаудированный)</t>
    </r>
  </si>
  <si>
    <r>
      <t>Промежуточный сокращенный консолидированный отчет о финансовом положении по состоянию на 30 июня 2021 года</t>
    </r>
    <r>
      <rPr>
        <sz val="10"/>
        <rFont val="Book Antiqua"/>
        <family val="1"/>
        <charset val="204"/>
      </rPr>
      <t xml:space="preserve"> (неаудированный)</t>
    </r>
  </si>
  <si>
    <r>
      <t xml:space="preserve">Промежуточный сокращенный консолидированный отчет о движении денежных средств по состоянию за 1 полугодие 2021 года </t>
    </r>
    <r>
      <rPr>
        <sz val="10"/>
        <color theme="1"/>
        <rFont val="Book Antiqua"/>
        <family val="1"/>
        <charset val="204"/>
      </rPr>
      <t>(неаудированный)</t>
    </r>
  </si>
  <si>
    <t>Промежуточный сокращенный консолидированный отчет  об изменениях в капитале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</si>
</sst>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₽_-;\-* #,##0.00\ _₽_-;_-* &quot;-&quot;??\ _₽_-;_-@_-"/>
    <numFmt numFmtId="165" formatCode="_(* #,##0_);_(* \(#,##0\);_(* &quot;-&quot;??_);_(@_)"/>
    <numFmt numFmtId="166" formatCode="_(* #,##0_);_(* \(#,##0\);_(* &quot;-&quot;_);_(@_)"/>
    <numFmt numFmtId="167" formatCode="#,##0_ ;\-#,##0\ "/>
    <numFmt numFmtId="168" formatCode="_(* #,##0.00_);_(* \(#,##0.00\);_(* &quot;-&quot;??_);_(@_)"/>
    <numFmt numFmtId="169" formatCode="#,##0_ ;[Red]\-#,##0\ "/>
    <numFmt numFmtId="170" formatCode="#,##0.000"/>
    <numFmt numFmtId="171" formatCode="_(* #,##0.00_);_(* \(#,##0.00\);_(* &quot;-&quot;_);_(@_)"/>
    <numFmt numFmtId="172" formatCode="_(* #,##0.0000_);_(* \(#,##0.0000\);_(* &quot;-&quot;??_);_(@_)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i/>
      <sz val="10"/>
      <color theme="1"/>
      <name val="Book Antiqua"/>
      <family val="1"/>
      <charset val="204"/>
    </font>
    <font>
      <i/>
      <sz val="10"/>
      <color rgb="FFFF0000"/>
      <name val="Book Antiqua"/>
      <family val="1"/>
      <charset val="204"/>
    </font>
    <font>
      <b/>
      <i/>
      <sz val="10"/>
      <color rgb="FFFF0000"/>
      <name val="Book Antiqua"/>
      <family val="1"/>
      <charset val="204"/>
    </font>
    <font>
      <sz val="10"/>
      <color rgb="FFFF0000"/>
      <name val="Book Antiqua"/>
      <family val="1"/>
      <charset val="204"/>
    </font>
    <font>
      <sz val="10"/>
      <name val="Book Antiqua"/>
      <family val="1"/>
      <charset val="204"/>
    </font>
    <font>
      <b/>
      <sz val="10"/>
      <name val="Book Antiqua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110D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181B2A"/>
      <name val="Times New Roman"/>
      <family val="1"/>
      <charset val="204"/>
    </font>
    <font>
      <sz val="11"/>
      <name val="Book Antiqua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2" fillId="0" borderId="0" xfId="0" applyFont="1"/>
    <xf numFmtId="3" fontId="3" fillId="0" borderId="0" xfId="0" applyNumberFormat="1" applyFont="1"/>
    <xf numFmtId="0" fontId="3" fillId="0" borderId="2" xfId="0" applyFont="1" applyBorder="1"/>
    <xf numFmtId="0" fontId="2" fillId="0" borderId="2" xfId="0" applyFont="1" applyBorder="1"/>
    <xf numFmtId="165" fontId="3" fillId="0" borderId="0" xfId="0" applyNumberFormat="1" applyFont="1"/>
    <xf numFmtId="0" fontId="2" fillId="0" borderId="3" xfId="0" applyFont="1" applyBorder="1"/>
    <xf numFmtId="0" fontId="2" fillId="0" borderId="0" xfId="0" applyFont="1" applyAlignment="1">
      <alignment vertical="top" wrapText="1"/>
    </xf>
    <xf numFmtId="0" fontId="2" fillId="0" borderId="0" xfId="0" applyFont="1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wrapText="1"/>
    </xf>
    <xf numFmtId="3" fontId="3" fillId="0" borderId="2" xfId="0" applyNumberFormat="1" applyFont="1" applyBorder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wrapText="1"/>
    </xf>
    <xf numFmtId="3" fontId="2" fillId="0" borderId="0" xfId="0" applyNumberFormat="1" applyFont="1"/>
    <xf numFmtId="3" fontId="2" fillId="0" borderId="4" xfId="0" applyNumberFormat="1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4" xfId="0" applyFont="1" applyBorder="1"/>
    <xf numFmtId="165" fontId="2" fillId="0" borderId="2" xfId="1" applyNumberFormat="1" applyFont="1" applyBorder="1" applyAlignment="1">
      <alignment horizontal="right" vertical="center" wrapText="1"/>
    </xf>
    <xf numFmtId="3" fontId="7" fillId="0" borderId="0" xfId="0" applyNumberFormat="1" applyFont="1"/>
    <xf numFmtId="0" fontId="3" fillId="0" borderId="11" xfId="0" applyFont="1" applyBorder="1"/>
    <xf numFmtId="0" fontId="2" fillId="0" borderId="6" xfId="0" applyFont="1" applyBorder="1" applyAlignment="1">
      <alignment vertical="top" wrapText="1"/>
    </xf>
    <xf numFmtId="0" fontId="3" fillId="0" borderId="6" xfId="0" quotePrefix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3" fontId="3" fillId="0" borderId="1" xfId="0" applyNumberFormat="1" applyFont="1" applyBorder="1"/>
    <xf numFmtId="3" fontId="3" fillId="0" borderId="0" xfId="0" applyNumberFormat="1" applyFont="1" applyBorder="1"/>
    <xf numFmtId="0" fontId="3" fillId="0" borderId="0" xfId="0" applyFont="1" applyFill="1"/>
    <xf numFmtId="165" fontId="3" fillId="0" borderId="0" xfId="1" applyNumberFormat="1" applyFont="1" applyFill="1" applyAlignment="1">
      <alignment horizontal="right" vertical="center" wrapText="1"/>
    </xf>
    <xf numFmtId="165" fontId="3" fillId="0" borderId="2" xfId="1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165" fontId="2" fillId="0" borderId="0" xfId="1" applyNumberFormat="1" applyFont="1" applyFill="1" applyAlignment="1">
      <alignment horizontal="right" vertical="center" wrapText="1"/>
    </xf>
    <xf numFmtId="4" fontId="3" fillId="0" borderId="0" xfId="0" applyNumberFormat="1" applyFont="1" applyFill="1" applyAlignment="1">
      <alignment horizontal="right"/>
    </xf>
    <xf numFmtId="165" fontId="3" fillId="0" borderId="0" xfId="1" applyNumberFormat="1" applyFont="1" applyFill="1" applyBorder="1" applyAlignment="1">
      <alignment horizontal="right" vertical="center" wrapText="1"/>
    </xf>
    <xf numFmtId="165" fontId="2" fillId="0" borderId="4" xfId="1" applyNumberFormat="1" applyFont="1" applyFill="1" applyBorder="1" applyAlignment="1">
      <alignment horizontal="right"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165" fontId="2" fillId="0" borderId="4" xfId="1" applyNumberFormat="1" applyFont="1" applyFill="1" applyBorder="1" applyAlignment="1">
      <alignment horizontal="right" wrapText="1"/>
    </xf>
    <xf numFmtId="3" fontId="3" fillId="0" borderId="2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166" fontId="3" fillId="0" borderId="0" xfId="0" applyNumberFormat="1" applyFont="1"/>
    <xf numFmtId="167" fontId="2" fillId="0" borderId="11" xfId="0" applyNumberFormat="1" applyFont="1" applyBorder="1" applyAlignment="1">
      <alignment horizontal="center" vertical="top" wrapText="1"/>
    </xf>
    <xf numFmtId="0" fontId="3" fillId="0" borderId="6" xfId="0" applyFont="1" applyBorder="1"/>
    <xf numFmtId="0" fontId="2" fillId="0" borderId="0" xfId="0" applyFont="1" applyBorder="1" applyAlignment="1">
      <alignment vertical="center" wrapText="1"/>
    </xf>
    <xf numFmtId="0" fontId="4" fillId="0" borderId="3" xfId="0" applyFont="1" applyBorder="1" applyAlignment="1">
      <alignment wrapText="1"/>
    </xf>
    <xf numFmtId="3" fontId="3" fillId="0" borderId="0" xfId="0" applyNumberFormat="1" applyFont="1" applyAlignment="1">
      <alignment vertical="top" wrapText="1"/>
    </xf>
    <xf numFmtId="169" fontId="3" fillId="0" borderId="0" xfId="0" applyNumberFormat="1" applyFont="1"/>
    <xf numFmtId="167" fontId="3" fillId="0" borderId="0" xfId="0" applyNumberFormat="1" applyFont="1"/>
    <xf numFmtId="3" fontId="7" fillId="0" borderId="0" xfId="0" applyNumberFormat="1" applyFont="1" applyFill="1"/>
    <xf numFmtId="166" fontId="3" fillId="0" borderId="2" xfId="1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0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2" borderId="6" xfId="0" applyNumberFormat="1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170" fontId="0" fillId="0" borderId="0" xfId="0" applyNumberFormat="1"/>
    <xf numFmtId="0" fontId="14" fillId="2" borderId="6" xfId="0" applyFont="1" applyFill="1" applyBorder="1" applyAlignment="1">
      <alignment vertical="center" wrapText="1"/>
    </xf>
    <xf numFmtId="3" fontId="13" fillId="0" borderId="6" xfId="0" applyNumberFormat="1" applyFont="1" applyBorder="1" applyAlignment="1">
      <alignment horizontal="right" vertical="center" wrapText="1"/>
    </xf>
    <xf numFmtId="4" fontId="13" fillId="0" borderId="6" xfId="0" applyNumberFormat="1" applyFont="1" applyBorder="1" applyAlignment="1">
      <alignment horizontal="right" vertical="center" wrapText="1"/>
    </xf>
    <xf numFmtId="3" fontId="11" fillId="3" borderId="6" xfId="0" applyNumberFormat="1" applyFont="1" applyFill="1" applyBorder="1" applyAlignment="1">
      <alignment horizontal="right" vertical="center" wrapText="1"/>
    </xf>
    <xf numFmtId="3" fontId="13" fillId="2" borderId="6" xfId="0" applyNumberFormat="1" applyFont="1" applyFill="1" applyBorder="1" applyAlignment="1">
      <alignment horizontal="right" vertical="center" wrapText="1"/>
    </xf>
    <xf numFmtId="166" fontId="15" fillId="0" borderId="6" xfId="1" applyNumberFormat="1" applyFont="1" applyFill="1" applyBorder="1" applyAlignment="1">
      <alignment horizontal="right" vertical="center" wrapText="1"/>
    </xf>
    <xf numFmtId="171" fontId="15" fillId="0" borderId="6" xfId="1" applyNumberFormat="1" applyFont="1" applyFill="1" applyBorder="1" applyAlignment="1">
      <alignment horizontal="right" vertical="center" wrapText="1"/>
    </xf>
    <xf numFmtId="165" fontId="3" fillId="0" borderId="2" xfId="0" applyNumberFormat="1" applyFont="1" applyFill="1" applyBorder="1" applyAlignment="1"/>
    <xf numFmtId="165" fontId="2" fillId="0" borderId="2" xfId="1" applyNumberFormat="1" applyFont="1" applyFill="1" applyBorder="1" applyAlignment="1">
      <alignment horizontal="right" vertical="center" wrapText="1"/>
    </xf>
    <xf numFmtId="167" fontId="9" fillId="0" borderId="6" xfId="0" applyNumberFormat="1" applyFont="1" applyFill="1" applyBorder="1" applyAlignment="1">
      <alignment vertical="top" wrapText="1"/>
    </xf>
    <xf numFmtId="165" fontId="9" fillId="0" borderId="6" xfId="1" applyNumberFormat="1" applyFont="1" applyFill="1" applyBorder="1" applyAlignment="1">
      <alignment vertical="center" wrapText="1"/>
    </xf>
    <xf numFmtId="165" fontId="8" fillId="0" borderId="0" xfId="1" applyNumberFormat="1" applyFont="1" applyFill="1" applyAlignment="1">
      <alignment vertical="center" wrapText="1"/>
    </xf>
    <xf numFmtId="165" fontId="9" fillId="0" borderId="11" xfId="1" applyNumberFormat="1" applyFont="1" applyFill="1" applyBorder="1" applyAlignment="1">
      <alignment vertical="center" wrapText="1"/>
    </xf>
    <xf numFmtId="167" fontId="8" fillId="0" borderId="6" xfId="0" applyNumberFormat="1" applyFont="1" applyFill="1" applyBorder="1" applyAlignment="1">
      <alignment vertical="top" wrapText="1"/>
    </xf>
    <xf numFmtId="167" fontId="8" fillId="0" borderId="5" xfId="0" applyNumberFormat="1" applyFont="1" applyFill="1" applyBorder="1" applyAlignment="1">
      <alignment vertical="top" wrapText="1"/>
    </xf>
    <xf numFmtId="165" fontId="8" fillId="0" borderId="6" xfId="1" applyNumberFormat="1" applyFont="1" applyFill="1" applyBorder="1" applyAlignment="1">
      <alignment vertical="center" wrapText="1"/>
    </xf>
    <xf numFmtId="167" fontId="8" fillId="0" borderId="5" xfId="0" applyNumberFormat="1" applyFont="1" applyFill="1" applyBorder="1" applyAlignment="1">
      <alignment vertical="center" wrapText="1"/>
    </xf>
    <xf numFmtId="166" fontId="0" fillId="0" borderId="0" xfId="0" applyNumberFormat="1"/>
    <xf numFmtId="167" fontId="7" fillId="0" borderId="0" xfId="0" applyNumberFormat="1" applyFont="1"/>
    <xf numFmtId="166" fontId="8" fillId="0" borderId="0" xfId="1" applyNumberFormat="1" applyFont="1" applyFill="1" applyAlignment="1">
      <alignment vertical="center" wrapText="1"/>
    </xf>
    <xf numFmtId="165" fontId="7" fillId="0" borderId="0" xfId="0" applyNumberFormat="1" applyFont="1"/>
    <xf numFmtId="3" fontId="9" fillId="0" borderId="3" xfId="0" applyNumberFormat="1" applyFont="1" applyFill="1" applyBorder="1" applyAlignment="1">
      <alignment horizontal="right"/>
    </xf>
    <xf numFmtId="15" fontId="10" fillId="2" borderId="6" xfId="0" applyNumberFormat="1" applyFont="1" applyFill="1" applyBorder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3" fillId="0" borderId="0" xfId="2" applyFont="1" applyFill="1"/>
    <xf numFmtId="0" fontId="1" fillId="0" borderId="0" xfId="2"/>
    <xf numFmtId="0" fontId="2" fillId="0" borderId="0" xfId="2" applyFont="1" applyBorder="1" applyAlignment="1">
      <alignment vertical="center"/>
    </xf>
    <xf numFmtId="0" fontId="3" fillId="0" borderId="0" xfId="2" applyFont="1" applyFill="1" applyBorder="1"/>
    <xf numFmtId="0" fontId="4" fillId="0" borderId="0" xfId="2" applyFont="1" applyBorder="1" applyAlignment="1">
      <alignment horizontal="left" vertical="center" wrapText="1"/>
    </xf>
    <xf numFmtId="15" fontId="2" fillId="0" borderId="0" xfId="2" applyNumberFormat="1" applyFont="1" applyFill="1" applyBorder="1" applyAlignment="1">
      <alignment horizontal="center" vertical="center" wrapText="1"/>
    </xf>
    <xf numFmtId="0" fontId="3" fillId="0" borderId="0" xfId="2" applyFont="1"/>
    <xf numFmtId="0" fontId="3" fillId="0" borderId="0" xfId="2" applyFont="1" applyFill="1" applyAlignment="1">
      <alignment horizontal="right" vertical="center" wrapText="1"/>
    </xf>
    <xf numFmtId="0" fontId="3" fillId="0" borderId="0" xfId="2" applyFont="1" applyFill="1" applyAlignment="1">
      <alignment vertical="center" wrapText="1"/>
    </xf>
    <xf numFmtId="0" fontId="2" fillId="0" borderId="0" xfId="2" applyFont="1"/>
    <xf numFmtId="165" fontId="3" fillId="0" borderId="0" xfId="3" applyNumberFormat="1" applyFont="1" applyFill="1" applyAlignment="1">
      <alignment horizontal="right" vertical="center" wrapText="1"/>
    </xf>
    <xf numFmtId="0" fontId="3" fillId="0" borderId="2" xfId="2" applyFont="1" applyBorder="1"/>
    <xf numFmtId="165" fontId="3" fillId="0" borderId="2" xfId="3" applyNumberFormat="1" applyFont="1" applyFill="1" applyBorder="1" applyAlignment="1">
      <alignment horizontal="right" vertical="center" wrapText="1"/>
    </xf>
    <xf numFmtId="0" fontId="2" fillId="0" borderId="2" xfId="2" applyFont="1" applyBorder="1"/>
    <xf numFmtId="165" fontId="2" fillId="0" borderId="2" xfId="2" applyNumberFormat="1" applyFont="1" applyFill="1" applyBorder="1" applyAlignment="1">
      <alignment horizontal="right" vertical="center" wrapText="1"/>
    </xf>
    <xf numFmtId="166" fontId="3" fillId="0" borderId="0" xfId="3" applyNumberFormat="1" applyFont="1" applyFill="1" applyAlignment="1">
      <alignment horizontal="right" vertical="center" wrapText="1"/>
    </xf>
    <xf numFmtId="0" fontId="3" fillId="0" borderId="0" xfId="2" applyFont="1" applyAlignment="1">
      <alignment wrapText="1"/>
    </xf>
    <xf numFmtId="0" fontId="3" fillId="0" borderId="0" xfId="2" applyFont="1" applyBorder="1"/>
    <xf numFmtId="0" fontId="2" fillId="0" borderId="3" xfId="2" applyFont="1" applyBorder="1"/>
    <xf numFmtId="165" fontId="2" fillId="0" borderId="3" xfId="2" applyNumberFormat="1" applyFont="1" applyFill="1" applyBorder="1" applyAlignment="1">
      <alignment horizontal="right" vertical="center" wrapText="1"/>
    </xf>
    <xf numFmtId="0" fontId="2" fillId="0" borderId="0" xfId="2" applyFont="1" applyFill="1" applyAlignment="1">
      <alignment horizontal="right" vertical="center" wrapText="1"/>
    </xf>
    <xf numFmtId="3" fontId="3" fillId="0" borderId="0" xfId="2" applyNumberFormat="1" applyFont="1" applyFill="1" applyAlignment="1">
      <alignment horizontal="right" vertical="center" wrapText="1"/>
    </xf>
    <xf numFmtId="165" fontId="3" fillId="0" borderId="0" xfId="3" applyNumberFormat="1" applyFont="1" applyFill="1" applyBorder="1" applyAlignment="1">
      <alignment horizontal="right" vertical="center" wrapText="1"/>
    </xf>
    <xf numFmtId="0" fontId="2" fillId="0" borderId="0" xfId="2" applyFont="1" applyAlignment="1">
      <alignment vertical="top" wrapText="1"/>
    </xf>
    <xf numFmtId="165" fontId="2" fillId="0" borderId="0" xfId="2" applyNumberFormat="1" applyFont="1" applyFill="1" applyAlignment="1">
      <alignment horizontal="right" vertical="center" wrapText="1"/>
    </xf>
    <xf numFmtId="166" fontId="3" fillId="0" borderId="2" xfId="2" applyNumberFormat="1" applyFont="1" applyFill="1" applyBorder="1" applyAlignment="1">
      <alignment horizontal="right" vertical="center" wrapText="1"/>
    </xf>
    <xf numFmtId="0" fontId="2" fillId="0" borderId="0" xfId="2" applyFont="1" applyFill="1" applyBorder="1" applyAlignment="1">
      <alignment horizontal="right" vertical="center" wrapText="1"/>
    </xf>
    <xf numFmtId="165" fontId="2" fillId="0" borderId="3" xfId="2" applyNumberFormat="1" applyFont="1" applyFill="1" applyBorder="1" applyAlignment="1">
      <alignment horizontal="right" wrapText="1"/>
    </xf>
    <xf numFmtId="0" fontId="5" fillId="0" borderId="2" xfId="2" applyFont="1" applyBorder="1"/>
    <xf numFmtId="165" fontId="6" fillId="0" borderId="2" xfId="2" applyNumberFormat="1" applyFont="1" applyFill="1" applyBorder="1" applyAlignment="1">
      <alignment horizontal="right"/>
    </xf>
    <xf numFmtId="168" fontId="8" fillId="0" borderId="0" xfId="3" applyNumberFormat="1" applyFont="1" applyFill="1" applyBorder="1" applyAlignment="1">
      <alignment horizontal="right" vertical="center" wrapText="1"/>
    </xf>
    <xf numFmtId="0" fontId="3" fillId="0" borderId="3" xfId="2" applyFont="1" applyBorder="1" applyAlignment="1">
      <alignment wrapText="1"/>
    </xf>
    <xf numFmtId="4" fontId="8" fillId="0" borderId="3" xfId="2" applyNumberFormat="1" applyFont="1" applyFill="1" applyBorder="1" applyAlignment="1">
      <alignment horizontal="right"/>
    </xf>
    <xf numFmtId="165" fontId="7" fillId="0" borderId="0" xfId="2" applyNumberFormat="1" applyFont="1" applyFill="1"/>
    <xf numFmtId="165" fontId="3" fillId="0" borderId="0" xfId="2" applyNumberFormat="1" applyFont="1" applyFill="1"/>
    <xf numFmtId="0" fontId="2" fillId="0" borderId="0" xfId="2" applyFont="1" applyAlignment="1">
      <alignment horizontal="left"/>
    </xf>
    <xf numFmtId="0" fontId="2" fillId="0" borderId="0" xfId="2" applyFont="1" applyFill="1" applyAlignment="1"/>
    <xf numFmtId="0" fontId="5" fillId="0" borderId="0" xfId="2" applyFont="1"/>
    <xf numFmtId="165" fontId="6" fillId="0" borderId="0" xfId="2" applyNumberFormat="1" applyFont="1" applyFill="1" applyAlignment="1">
      <alignment horizontal="right"/>
    </xf>
    <xf numFmtId="0" fontId="1" fillId="0" borderId="0" xfId="2" applyFill="1"/>
    <xf numFmtId="165" fontId="1" fillId="0" borderId="0" xfId="2" applyNumberFormat="1" applyFill="1"/>
    <xf numFmtId="3" fontId="11" fillId="0" borderId="6" xfId="0" applyNumberFormat="1" applyFont="1" applyFill="1" applyBorder="1" applyAlignment="1">
      <alignment horizontal="right" vertical="center" wrapText="1"/>
    </xf>
    <xf numFmtId="165" fontId="3" fillId="0" borderId="0" xfId="0" applyNumberFormat="1" applyFont="1" applyAlignment="1">
      <alignment vertical="top" wrapText="1"/>
    </xf>
    <xf numFmtId="165" fontId="2" fillId="0" borderId="2" xfId="3" applyNumberFormat="1" applyFont="1" applyFill="1" applyBorder="1" applyAlignment="1">
      <alignment horizontal="right" vertical="center" wrapText="1"/>
    </xf>
    <xf numFmtId="165" fontId="2" fillId="0" borderId="0" xfId="0" applyNumberFormat="1" applyFont="1" applyAlignment="1"/>
    <xf numFmtId="0" fontId="17" fillId="0" borderId="0" xfId="2" applyFont="1" applyAlignment="1">
      <alignment vertical="center"/>
    </xf>
    <xf numFmtId="0" fontId="18" fillId="0" borderId="0" xfId="2" applyFont="1" applyFill="1"/>
    <xf numFmtId="0" fontId="18" fillId="0" borderId="0" xfId="0" applyFont="1"/>
    <xf numFmtId="0" fontId="18" fillId="0" borderId="0" xfId="2" applyFont="1" applyBorder="1"/>
    <xf numFmtId="0" fontId="18" fillId="0" borderId="0" xfId="2" applyFont="1" applyFill="1" applyBorder="1"/>
    <xf numFmtId="0" fontId="18" fillId="0" borderId="0" xfId="2" applyFont="1"/>
    <xf numFmtId="3" fontId="18" fillId="0" borderId="0" xfId="2" applyNumberFormat="1" applyFont="1" applyFill="1" applyAlignment="1">
      <alignment horizontal="right" vertical="center" wrapText="1"/>
    </xf>
    <xf numFmtId="0" fontId="18" fillId="0" borderId="0" xfId="2" applyFont="1" applyFill="1" applyAlignment="1">
      <alignment horizontal="right" vertical="center" wrapText="1"/>
    </xf>
    <xf numFmtId="3" fontId="18" fillId="0" borderId="0" xfId="2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165" fontId="18" fillId="0" borderId="0" xfId="3" applyNumberFormat="1" applyFont="1" applyFill="1" applyAlignment="1">
      <alignment horizontal="right" vertical="center" wrapText="1"/>
    </xf>
    <xf numFmtId="165" fontId="18" fillId="0" borderId="0" xfId="1" applyNumberFormat="1" applyFont="1" applyFill="1" applyAlignment="1">
      <alignment horizontal="right" vertical="center" wrapText="1"/>
    </xf>
    <xf numFmtId="0" fontId="18" fillId="0" borderId="2" xfId="2" applyFont="1" applyBorder="1"/>
    <xf numFmtId="165" fontId="18" fillId="0" borderId="2" xfId="3" applyNumberFormat="1" applyFont="1" applyFill="1" applyBorder="1" applyAlignment="1">
      <alignment horizontal="right" vertical="center" wrapText="1"/>
    </xf>
    <xf numFmtId="165" fontId="18" fillId="0" borderId="2" xfId="1" applyNumberFormat="1" applyFont="1" applyFill="1" applyBorder="1" applyAlignment="1">
      <alignment horizontal="right" vertical="center" wrapText="1"/>
    </xf>
    <xf numFmtId="0" fontId="17" fillId="0" borderId="3" xfId="2" applyFont="1" applyBorder="1"/>
    <xf numFmtId="165" fontId="17" fillId="0" borderId="3" xfId="2" applyNumberFormat="1" applyFont="1" applyFill="1" applyBorder="1" applyAlignment="1">
      <alignment horizontal="right" vertical="center" wrapText="1"/>
    </xf>
    <xf numFmtId="165" fontId="18" fillId="0" borderId="0" xfId="3" applyNumberFormat="1" applyFont="1" applyFill="1" applyBorder="1" applyAlignment="1">
      <alignment horizontal="right" vertical="center" wrapText="1"/>
    </xf>
    <xf numFmtId="165" fontId="18" fillId="0" borderId="0" xfId="1" applyNumberFormat="1" applyFont="1" applyFill="1" applyBorder="1" applyAlignment="1">
      <alignment horizontal="right" vertical="center" wrapText="1"/>
    </xf>
    <xf numFmtId="166" fontId="20" fillId="0" borderId="0" xfId="2" applyNumberFormat="1" applyFont="1"/>
    <xf numFmtId="166" fontId="20" fillId="0" borderId="0" xfId="0" applyNumberFormat="1" applyFont="1"/>
    <xf numFmtId="0" fontId="17" fillId="0" borderId="2" xfId="2" applyFont="1" applyBorder="1"/>
    <xf numFmtId="165" fontId="18" fillId="0" borderId="2" xfId="2" applyNumberFormat="1" applyFont="1" applyFill="1" applyBorder="1" applyAlignment="1">
      <alignment horizontal="right" vertical="center" wrapText="1"/>
    </xf>
    <xf numFmtId="165" fontId="18" fillId="0" borderId="2" xfId="2" applyNumberFormat="1" applyFont="1" applyBorder="1" applyAlignment="1">
      <alignment horizontal="right" vertical="center" wrapText="1"/>
    </xf>
    <xf numFmtId="0" fontId="17" fillId="0" borderId="0" xfId="2" applyFont="1" applyAlignment="1">
      <alignment wrapText="1"/>
    </xf>
    <xf numFmtId="3" fontId="17" fillId="0" borderId="0" xfId="2" applyNumberFormat="1" applyFont="1" applyFill="1" applyAlignment="1">
      <alignment horizontal="right" vertical="center" wrapText="1"/>
    </xf>
    <xf numFmtId="0" fontId="17" fillId="0" borderId="0" xfId="2" applyFont="1" applyFill="1" applyAlignment="1">
      <alignment horizontal="right" vertical="center" wrapText="1"/>
    </xf>
    <xf numFmtId="0" fontId="17" fillId="0" borderId="3" xfId="2" applyFont="1" applyBorder="1" applyAlignment="1">
      <alignment wrapText="1"/>
    </xf>
    <xf numFmtId="165" fontId="17" fillId="0" borderId="0" xfId="2" applyNumberFormat="1" applyFont="1" applyAlignment="1">
      <alignment horizontal="right" vertical="center" wrapText="1"/>
    </xf>
    <xf numFmtId="166" fontId="21" fillId="0" borderId="0" xfId="0" applyNumberFormat="1" applyFont="1" applyAlignment="1">
      <alignment vertical="center" wrapText="1"/>
    </xf>
    <xf numFmtId="166" fontId="22" fillId="0" borderId="0" xfId="0" applyNumberFormat="1" applyFont="1" applyAlignment="1">
      <alignment vertical="center" wrapText="1"/>
    </xf>
    <xf numFmtId="168" fontId="17" fillId="0" borderId="0" xfId="2" applyNumberFormat="1" applyFont="1" applyAlignment="1">
      <alignment horizontal="right" vertical="center" wrapText="1"/>
    </xf>
    <xf numFmtId="172" fontId="18" fillId="0" borderId="0" xfId="0" applyNumberFormat="1" applyFont="1"/>
    <xf numFmtId="166" fontId="22" fillId="0" borderId="13" xfId="0" applyNumberFormat="1" applyFont="1" applyBorder="1" applyAlignment="1">
      <alignment vertical="center" wrapText="1"/>
    </xf>
    <xf numFmtId="0" fontId="17" fillId="0" borderId="0" xfId="2" applyFont="1" applyBorder="1" applyAlignment="1">
      <alignment wrapText="1"/>
    </xf>
    <xf numFmtId="165" fontId="17" fillId="0" borderId="0" xfId="2" applyNumberFormat="1" applyFont="1" applyFill="1" applyBorder="1" applyAlignment="1">
      <alignment horizontal="right" vertical="center" wrapText="1"/>
    </xf>
    <xf numFmtId="0" fontId="17" fillId="0" borderId="0" xfId="2" applyFont="1" applyAlignment="1">
      <alignment horizontal="left"/>
    </xf>
    <xf numFmtId="0" fontId="18" fillId="0" borderId="0" xfId="2" applyFont="1" applyFill="1" applyAlignment="1">
      <alignment horizontal="right"/>
    </xf>
    <xf numFmtId="0" fontId="17" fillId="0" borderId="0" xfId="2" applyFont="1" applyFill="1" applyAlignment="1">
      <alignment horizontal="right"/>
    </xf>
    <xf numFmtId="0" fontId="17" fillId="0" borderId="0" xfId="2" applyFont="1"/>
    <xf numFmtId="165" fontId="18" fillId="0" borderId="0" xfId="2" applyNumberFormat="1" applyFont="1" applyFill="1"/>
    <xf numFmtId="0" fontId="18" fillId="0" borderId="0" xfId="6" applyFont="1"/>
    <xf numFmtId="0" fontId="2" fillId="0" borderId="0" xfId="2" applyFont="1" applyFill="1" applyAlignment="1">
      <alignment horizontal="left" indent="4"/>
    </xf>
    <xf numFmtId="0" fontId="9" fillId="0" borderId="0" xfId="2" applyFont="1" applyBorder="1" applyAlignment="1">
      <alignment horizontal="left" vertical="center" wrapText="1"/>
    </xf>
    <xf numFmtId="0" fontId="17" fillId="0" borderId="0" xfId="2" applyFont="1" applyFill="1" applyAlignment="1">
      <alignment horizontal="right" indent="4"/>
    </xf>
    <xf numFmtId="0" fontId="17" fillId="0" borderId="0" xfId="2" applyFont="1" applyAlignment="1">
      <alignment horizontal="left" vertical="center" wrapText="1"/>
    </xf>
    <xf numFmtId="0" fontId="19" fillId="0" borderId="0" xfId="2" applyFont="1" applyBorder="1" applyAlignment="1">
      <alignment horizontal="left" wrapText="1"/>
    </xf>
    <xf numFmtId="0" fontId="19" fillId="0" borderId="3" xfId="2" applyFont="1" applyBorder="1" applyAlignment="1">
      <alignment horizontal="left" wrapText="1"/>
    </xf>
    <xf numFmtId="0" fontId="17" fillId="0" borderId="0" xfId="2" applyFont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7" fontId="2" fillId="0" borderId="5" xfId="0" applyNumberFormat="1" applyFont="1" applyBorder="1" applyAlignment="1">
      <alignment horizontal="center" vertical="center" wrapText="1"/>
    </xf>
    <xf numFmtId="167" fontId="2" fillId="0" borderId="7" xfId="0" applyNumberFormat="1" applyFont="1" applyBorder="1" applyAlignment="1">
      <alignment horizontal="center" vertical="center" wrapText="1"/>
    </xf>
    <xf numFmtId="167" fontId="2" fillId="0" borderId="11" xfId="0" applyNumberFormat="1" applyFont="1" applyBorder="1" applyAlignment="1">
      <alignment horizontal="center" vertical="center" wrapText="1"/>
    </xf>
    <xf numFmtId="167" fontId="2" fillId="0" borderId="5" xfId="0" applyNumberFormat="1" applyFont="1" applyBorder="1" applyAlignment="1">
      <alignment horizontal="center" vertical="top" wrapText="1"/>
    </xf>
    <xf numFmtId="167" fontId="2" fillId="0" borderId="11" xfId="0" applyNumberFormat="1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10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left" vertical="center" wrapText="1"/>
    </xf>
  </cellXfs>
  <cellStyles count="9">
    <cellStyle name="Обычный" xfId="0" builtinId="0"/>
    <cellStyle name="Обычный 2" xfId="4" xr:uid="{00000000-0005-0000-0000-000001000000}"/>
    <cellStyle name="Обычный 3" xfId="5" xr:uid="{00000000-0005-0000-0000-000002000000}"/>
    <cellStyle name="Обычный 4" xfId="6" xr:uid="{00000000-0005-0000-0000-000003000000}"/>
    <cellStyle name="Обычный 5" xfId="2" xr:uid="{00000000-0005-0000-0000-000004000000}"/>
    <cellStyle name="Финансовый" xfId="1" builtinId="3"/>
    <cellStyle name="Финансовый 2" xfId="7" xr:uid="{00000000-0005-0000-0000-000006000000}"/>
    <cellStyle name="Финансовый 3" xfId="8" xr:uid="{00000000-0005-0000-0000-000007000000}"/>
    <cellStyle name="Финансовый 4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ironoom\&#1052;&#1086;&#1080;%20&#1076;&#1086;&#1082;&#1091;&#1084;&#1077;&#1085;&#1090;&#1099;\2508-01_&#1085;&#1086;&#1074;&#1099;&#108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chensyzba001\Desktop\KAS_final2012\KZ101_Aluminium%20Smelte_1212_GRF%20HF_SUB1_unprotec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x\Docs\Documents%20and%20Settings\mironoom\&#1052;&#1086;&#1080;%20&#1076;&#1086;&#1082;&#1091;&#1084;&#1077;&#1085;&#1090;&#1099;\2508-01_&#1085;&#1086;&#1074;&#1099;&#10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HANGLE\N_SVOD06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shimaliy001\AppData\Local\Aura\5.0\Files\3\AF\38b390a9-d3d2-e411-860e-0021ccc80717000000000000000004073091\15552b0b-a15e-45e9-86b7-34a24cf88f8d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F\Cashflow%20workings%20v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YEKATE~1\LOCALS~1\Temp\notesC9812B\SSGPO\2004%20Audit\2002\&#1054;&#1089;&#1085;.%20&#1089;&#1088;\PRIL9_07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HANGLE\NOV_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08-01_новый"/>
      <sheetName val="#ССЫЛКА"/>
      <sheetName val="Допущения"/>
      <sheetName val="Assumptions Допущения"/>
      <sheetName val="Амортизация (бухгалтерская)"/>
      <sheetName val="ЯНВ_99"/>
      <sheetName val="I квартал"/>
      <sheetName val="NOV"/>
      <sheetName val="N_SVOD"/>
      <sheetName val="Dati base"/>
      <sheetName val="GAAP TB 31.12.01  detail p&amp;l"/>
      <sheetName val="Anlagevermögen"/>
      <sheetName val="Years"/>
      <sheetName val="в тенге"/>
      <sheetName val="#REF"/>
      <sheetName val="База"/>
      <sheetName val="Выбор"/>
      <sheetName val="поставка сравн13"/>
      <sheetName val="Aug"/>
      <sheetName val="July"/>
      <sheetName val="June"/>
      <sheetName val="May"/>
      <sheetName val="Sept"/>
      <sheetName val="UNITPRICES"/>
      <sheetName val="Dashboard"/>
      <sheetName val="Setup"/>
      <sheetName val="Input"/>
      <sheetName val="1.Revenue"/>
      <sheetName val="2.COGS_crops"/>
      <sheetName val="2.COGS_livestock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Поголовье (КРС)"/>
      <sheetName val="Вес (КРС)"/>
      <sheetName val="Расходы (КРС)"/>
      <sheetName val="Амортизация (КРС)"/>
      <sheetName val="Месячная инфляция"/>
      <sheetName val="ААТ"/>
    </sheetNames>
    <definedNames>
      <definedName name="cbroc.cbroc"/>
      <definedName name="prez1"/>
      <definedName name="печ_гиш"/>
      <definedName name="печ_диспспр"/>
      <definedName name="печ_кн"/>
      <definedName name="печ_кн1"/>
      <definedName name="печ_кн11"/>
      <definedName name="печ_месп"/>
      <definedName name="печ_меср"/>
      <definedName name="печ_оснспр"/>
      <definedName name="печ_отч"/>
      <definedName name="печ_отч1"/>
      <definedName name="печ_пл1"/>
      <definedName name="печать" sheetId="5"/>
      <definedName name="печать_перкв"/>
      <definedName name="печать_рабкв"/>
      <definedName name="сброс.сброс"/>
      <definedName name="сб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44">
          <cell r="G44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B1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 guidance (H)"/>
      <sheetName val="Dic (H)"/>
      <sheetName val="HFM DATA TAB (H)"/>
      <sheetName val="Admin (H)"/>
      <sheetName val="Legend"/>
      <sheetName val="Selections"/>
      <sheetName val="Cover"/>
      <sheetName val="Index"/>
      <sheetName val="MVT Descriptions"/>
      <sheetName val="1. Mining"/>
      <sheetName val="2.1 Prod"/>
      <sheetName val="2.2 Sales"/>
      <sheetName val="IC SAL VOL"/>
      <sheetName val="IC SAL REV"/>
      <sheetName val="IC SAL MAR"/>
      <sheetName val="2.3 Materials"/>
      <sheetName val="2.4 UC"/>
      <sheetName val="2.5 Purchases"/>
      <sheetName val="3. IS"/>
      <sheetName val="4. BS"/>
      <sheetName val="5. CF (H)"/>
      <sheetName val="CF Pivot (H)"/>
      <sheetName val="IC IS"/>
      <sheetName val="IC BS"/>
      <sheetName val="IC Loans"/>
      <sheetName val="3.1 Rev"/>
      <sheetName val="3.2 COS"/>
      <sheetName val="3.3 Dist"/>
      <sheetName val="3.4 GA"/>
      <sheetName val="3.5 Exploration"/>
      <sheetName val="3.6 OPIE"/>
      <sheetName val="3.7 FI"/>
      <sheetName val="3.8 FC"/>
      <sheetName val="3.9 Tax"/>
      <sheetName val="3.10 Arrow"/>
      <sheetName val="4.1 PPE"/>
      <sheetName val="4.2 Intang"/>
      <sheetName val="4.3 INV"/>
      <sheetName val="4.4 FA"/>
      <sheetName val="4.5 LR"/>
      <sheetName val="4.6 DER"/>
      <sheetName val="4.7 RECFIN"/>
      <sheetName val="4.8 OTHNCA"/>
      <sheetName val="4.9 AHFS"/>
      <sheetName val="4.10 STO"/>
      <sheetName val="4.11 CACE"/>
      <sheetName val="5.1 BOR"/>
      <sheetName val="5.2 PRO"/>
      <sheetName val="5.3 DERL"/>
      <sheetName val="5.4 OL"/>
      <sheetName val="5.5 PAYAN"/>
      <sheetName val="5.6 PAY"/>
      <sheetName val="5.7 TAX"/>
      <sheetName val="5.8 OTAX"/>
      <sheetName val="5.10 TaxBal"/>
      <sheetName val="6.0 EQ"/>
      <sheetName val="7.1 Emp"/>
      <sheetName val="7.2 CAPEX"/>
      <sheetName val="7.3 CAPEX Add"/>
      <sheetName val="7.4 CAPEX Spend"/>
      <sheetName val="7.5 CapInt"/>
      <sheetName val="7.7 Planned Repairs"/>
      <sheetName val="8. RP"/>
      <sheetName val="Validations"/>
      <sheetName val="UOG_TB"/>
      <sheetName val="Dashboard"/>
      <sheetName val="Setup"/>
      <sheetName val="Input"/>
      <sheetName val="1.Revenue"/>
      <sheetName val="2.COGS_crops"/>
      <sheetName val="2.COGS_livestock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Поголовье (КРС)"/>
      <sheetName val="Вес (КРС)"/>
      <sheetName val="Расходы (КРС)"/>
      <sheetName val="Амортизация (КРС)"/>
      <sheetName val="Месячная инфляция"/>
      <sheetName val="ААТ"/>
    </sheetNames>
    <sheetDataSet>
      <sheetData sheetId="0"/>
      <sheetData sheetId="1">
        <row r="9">
          <cell r="A9" t="str">
            <v xml:space="preserve">Условные обозначения </v>
          </cell>
        </row>
        <row r="1076">
          <cell r="B1076" t="str">
            <v>Select</v>
          </cell>
          <cell r="C1076" t="str">
            <v>Выберите компанию</v>
          </cell>
        </row>
        <row r="1141">
          <cell r="A1141" t="str">
            <v>Ошибка</v>
          </cell>
        </row>
      </sheetData>
      <sheetData sheetId="2">
        <row r="1">
          <cell r="J1" t="str">
            <v>ok</v>
          </cell>
        </row>
      </sheetData>
      <sheetData sheetId="3">
        <row r="6">
          <cell r="B6" t="str">
            <v>Выберите компанию</v>
          </cell>
          <cell r="C6" t="str">
            <v>Выберите компанию</v>
          </cell>
          <cell r="H6" t="str">
            <v>Выберите компанию</v>
          </cell>
          <cell r="I6" t="str">
            <v>Выберите компанию</v>
          </cell>
          <cell r="J6" t="str">
            <v>Select Company</v>
          </cell>
          <cell r="N6" t="str">
            <v>Выберите компанию</v>
          </cell>
          <cell r="O6" t="str">
            <v>Выберите компанию</v>
          </cell>
          <cell r="P6" t="str">
            <v>-</v>
          </cell>
          <cell r="V6">
            <v>1210</v>
          </cell>
          <cell r="W6" t="str">
            <v>Октябрь</v>
          </cell>
          <cell r="Y6" t="str">
            <v>October</v>
          </cell>
          <cell r="AA6" t="str">
            <v>Выберите компанию</v>
          </cell>
          <cell r="AE6" t="str">
            <v>Выберите компанию</v>
          </cell>
          <cell r="AF6" t="str">
            <v>Выберите компанию</v>
          </cell>
          <cell r="AG6" t="str">
            <v>Select related party</v>
          </cell>
          <cell r="AI6" t="str">
            <v>English</v>
          </cell>
          <cell r="AS6" t="str">
            <v>[NONE]</v>
          </cell>
          <cell r="AT6" t="str">
            <v>Cash</v>
          </cell>
          <cell r="AW6" t="str">
            <v>CF200000</v>
          </cell>
          <cell r="AY6" t="str">
            <v>CF200000  Profit before income tax for the period</v>
          </cell>
          <cell r="BA6" t="str">
            <v>Profit before income tax for the period</v>
          </cell>
          <cell r="BC6" t="str">
            <v>Profit before income tax for the period</v>
          </cell>
          <cell r="BD6" t="str">
            <v>Profit before income tax for the period</v>
          </cell>
          <cell r="BE6" t="str">
            <v>Net cash generated from operating activities</v>
          </cell>
        </row>
        <row r="7">
          <cell r="B7" t="str">
            <v>AF101</v>
          </cell>
          <cell r="C7" t="str">
            <v>ENRC Africa</v>
          </cell>
          <cell r="H7" t="str">
            <v>AF101  ENRC Africa</v>
          </cell>
          <cell r="I7" t="str">
            <v>AF101  ENRC Africa</v>
          </cell>
          <cell r="J7" t="str">
            <v>AF101  ENRC Africa</v>
          </cell>
          <cell r="K7" t="str">
            <v>SV100020</v>
          </cell>
          <cell r="L7" t="str">
            <v>SV200020</v>
          </cell>
          <cell r="N7" t="str">
            <v>AF101</v>
          </cell>
          <cell r="O7" t="str">
            <v>AF101  ENRC Africa</v>
          </cell>
          <cell r="P7" t="str">
            <v>USD</v>
          </cell>
          <cell r="V7">
            <v>1211</v>
          </cell>
          <cell r="W7" t="str">
            <v>Ноябрь</v>
          </cell>
          <cell r="Y7" t="str">
            <v>November</v>
          </cell>
          <cell r="AA7" t="str">
            <v>RP_A100</v>
          </cell>
          <cell r="AE7" t="str">
            <v>RP_A100  Emperor Mines Ltd</v>
          </cell>
          <cell r="AF7" t="str">
            <v>RP_A100  Emperor Mines Ltd</v>
          </cell>
          <cell r="AG7" t="str">
            <v>RP_A100  Emperor Mines Ltd</v>
          </cell>
          <cell r="AI7" t="str">
            <v>Русский</v>
          </cell>
          <cell r="AS7" t="str">
            <v>MVT001</v>
          </cell>
          <cell r="AT7" t="str">
            <v>Non-cash</v>
          </cell>
          <cell r="AW7" t="str">
            <v>CF201000</v>
          </cell>
          <cell r="AY7" t="str">
            <v>CF201000  Depreciation and amortisation</v>
          </cell>
          <cell r="BA7" t="str">
            <v>Корректировки</v>
          </cell>
          <cell r="BC7" t="str">
            <v>Adjustments</v>
          </cell>
          <cell r="BD7" t="str">
            <v>Корректировки</v>
          </cell>
          <cell r="BE7" t="str">
            <v>Net cash generated from operating activities</v>
          </cell>
        </row>
        <row r="8">
          <cell r="B8" t="str">
            <v>AF102</v>
          </cell>
          <cell r="C8" t="str">
            <v>SMKK</v>
          </cell>
          <cell r="H8" t="str">
            <v>AF102  SMKK</v>
          </cell>
          <cell r="I8" t="str">
            <v>AF102  SMKK</v>
          </cell>
          <cell r="J8" t="str">
            <v>AF102  SMKK</v>
          </cell>
          <cell r="K8" t="str">
            <v>SV100020</v>
          </cell>
          <cell r="L8" t="str">
            <v>SV200020</v>
          </cell>
          <cell r="N8" t="str">
            <v>AF102</v>
          </cell>
          <cell r="O8" t="str">
            <v>AF102  SMKK</v>
          </cell>
          <cell r="P8" t="str">
            <v>USD</v>
          </cell>
          <cell r="V8">
            <v>1212</v>
          </cell>
          <cell r="W8" t="str">
            <v>Декабрь</v>
          </cell>
          <cell r="Y8" t="str">
            <v>December</v>
          </cell>
          <cell r="AA8" t="str">
            <v>RP_A101</v>
          </cell>
          <cell r="AE8" t="str">
            <v>RP_A101  Gecamines</v>
          </cell>
          <cell r="AF8" t="str">
            <v>RP_A101  Gecamines</v>
          </cell>
          <cell r="AG8" t="str">
            <v>RP_A101  Gecamines</v>
          </cell>
          <cell r="AS8" t="str">
            <v>MVT002</v>
          </cell>
          <cell r="AT8" t="str">
            <v>Non-cash</v>
          </cell>
          <cell r="AW8" t="str">
            <v>CF202000</v>
          </cell>
          <cell r="AY8" t="str">
            <v>CF202000  Impairment loss/(reversal) in trade receivables</v>
          </cell>
          <cell r="BA8" t="str">
            <v>Корректировки</v>
          </cell>
          <cell r="BC8" t="str">
            <v>Changes in working capital</v>
          </cell>
          <cell r="BD8" t="str">
            <v>Changes in working capital</v>
          </cell>
          <cell r="BE8" t="str">
            <v>Net cash generated from operating activities</v>
          </cell>
        </row>
        <row r="9">
          <cell r="B9" t="str">
            <v>AF103</v>
          </cell>
          <cell r="C9" t="str">
            <v>Sabot</v>
          </cell>
          <cell r="H9" t="str">
            <v>AF103  Sabot</v>
          </cell>
          <cell r="I9" t="str">
            <v>AF103  Sabot</v>
          </cell>
          <cell r="J9" t="str">
            <v>AF103  Sabot</v>
          </cell>
          <cell r="K9" t="str">
            <v>SV100020</v>
          </cell>
          <cell r="L9" t="str">
            <v>SV200020</v>
          </cell>
          <cell r="N9" t="str">
            <v>AF103</v>
          </cell>
          <cell r="O9" t="str">
            <v>AF103  Sabot</v>
          </cell>
          <cell r="P9" t="str">
            <v>USD</v>
          </cell>
          <cell r="V9">
            <v>1301</v>
          </cell>
          <cell r="W9" t="str">
            <v>Январь</v>
          </cell>
          <cell r="Y9" t="str">
            <v>January</v>
          </cell>
          <cell r="AA9" t="str">
            <v>RP_A102</v>
          </cell>
          <cell r="AE9" t="str">
            <v>RP_A102  Daletona Properties Limited</v>
          </cell>
          <cell r="AF9" t="str">
            <v>RP_A102  Daletona Properties Limited</v>
          </cell>
          <cell r="AG9" t="str">
            <v>RP_A102  Daletona Properties Limited</v>
          </cell>
          <cell r="AS9" t="str">
            <v>MVT101</v>
          </cell>
          <cell r="AT9" t="str">
            <v>Cash</v>
          </cell>
          <cell r="AW9" t="str">
            <v>CF202100</v>
          </cell>
          <cell r="AY9" t="str">
            <v>CF202100  Impairment loss/(reversal) on intangible assets</v>
          </cell>
          <cell r="BA9" t="str">
            <v>Корректировки</v>
          </cell>
          <cell r="BC9" t="str">
            <v>-</v>
          </cell>
          <cell r="BD9" t="str">
            <v>Денежные средства, полученные от операционной деятельности</v>
          </cell>
          <cell r="BE9" t="str">
            <v>Net cash generated from operating activities</v>
          </cell>
        </row>
        <row r="10">
          <cell r="B10" t="str">
            <v>AF104</v>
          </cell>
          <cell r="C10" t="str">
            <v>Congo Cobalt Coporation Sprl</v>
          </cell>
          <cell r="H10" t="str">
            <v>AF104  Congo Cobalt Coporation Sprl</v>
          </cell>
          <cell r="I10" t="str">
            <v>AF104  Congo Cobalt Coporation Sprl</v>
          </cell>
          <cell r="J10" t="str">
            <v>AF104  Congo Cobalt Coporation Sprl</v>
          </cell>
          <cell r="K10" t="str">
            <v>SV100020</v>
          </cell>
          <cell r="L10" t="str">
            <v>SV200020</v>
          </cell>
          <cell r="N10" t="str">
            <v>AF104</v>
          </cell>
          <cell r="O10" t="str">
            <v>AF104  Congo Cobalt Coporation Sprl</v>
          </cell>
          <cell r="P10" t="str">
            <v>USD</v>
          </cell>
          <cell r="V10">
            <v>1302</v>
          </cell>
          <cell r="W10" t="str">
            <v>Февраль</v>
          </cell>
          <cell r="Y10" t="str">
            <v>February</v>
          </cell>
          <cell r="AA10" t="str">
            <v>RP_A103</v>
          </cell>
          <cell r="AE10" t="str">
            <v>RP_A103  Fervent Limited</v>
          </cell>
          <cell r="AF10" t="str">
            <v>RP_A103  Fervent Limited</v>
          </cell>
          <cell r="AG10" t="str">
            <v>RP_A103  Fervent Limited</v>
          </cell>
          <cell r="AS10" t="str">
            <v>MVT102</v>
          </cell>
          <cell r="AT10" t="str">
            <v>Cash</v>
          </cell>
          <cell r="AW10" t="str">
            <v>CF202200</v>
          </cell>
          <cell r="AY10" t="str">
            <v>CF202200  Impairment loss/(reversal) on property, plant and equipment</v>
          </cell>
          <cell r="BA10" t="str">
            <v>Корректировки</v>
          </cell>
          <cell r="BC10" t="str">
            <v>--</v>
          </cell>
          <cell r="BD10" t="str">
            <v>Net cash generated from/(used for) investing activities</v>
          </cell>
          <cell r="BE10" t="str">
            <v>Net cash generated from/(used for) investing activities</v>
          </cell>
        </row>
        <row r="11">
          <cell r="B11" t="str">
            <v>AF106</v>
          </cell>
          <cell r="C11" t="str">
            <v>Dezita Investments Limited</v>
          </cell>
          <cell r="H11" t="str">
            <v>AF106  Dezita Investments Limited</v>
          </cell>
          <cell r="I11" t="str">
            <v>AF106  Dezita Investments Limited</v>
          </cell>
          <cell r="J11" t="str">
            <v>AF106  Dezita Investments Limited</v>
          </cell>
          <cell r="K11" t="str">
            <v>SV100020</v>
          </cell>
          <cell r="L11" t="str">
            <v>SV200020</v>
          </cell>
          <cell r="N11" t="str">
            <v>AF105</v>
          </cell>
          <cell r="O11" t="str">
            <v>AF105  Camrose Resources Limited</v>
          </cell>
          <cell r="P11" t="str">
            <v>USD</v>
          </cell>
          <cell r="V11">
            <v>1303</v>
          </cell>
          <cell r="W11" t="str">
            <v>Март</v>
          </cell>
          <cell r="Y11" t="str">
            <v>March</v>
          </cell>
          <cell r="AA11" t="str">
            <v>RP_A104</v>
          </cell>
          <cell r="AE11" t="str">
            <v>RP_A104  London International Mining SA</v>
          </cell>
          <cell r="AF11" t="str">
            <v>RP_A104  London International Mining SA</v>
          </cell>
          <cell r="AG11" t="str">
            <v>RP_A104  London International Mining SA</v>
          </cell>
          <cell r="AS11" t="str">
            <v>MVT103</v>
          </cell>
          <cell r="AT11" t="str">
            <v>Cash</v>
          </cell>
          <cell r="AW11" t="str">
            <v>CF202300</v>
          </cell>
          <cell r="AY11" t="str">
            <v>CF202300  Impairment loss/(reversal) on inventory write-down</v>
          </cell>
          <cell r="BA11" t="str">
            <v>Корректировки</v>
          </cell>
          <cell r="BC11" t="str">
            <v>---</v>
          </cell>
          <cell r="BD11" t="str">
            <v>Net cash generated from/(used for) financing activities</v>
          </cell>
          <cell r="BE11" t="str">
            <v>Net cash generated from/(used for) financing activities</v>
          </cell>
        </row>
        <row r="12">
          <cell r="B12" t="str">
            <v>AF107</v>
          </cell>
          <cell r="C12" t="str">
            <v xml:space="preserve">Dezita Investments </v>
          </cell>
          <cell r="H12" t="str">
            <v xml:space="preserve">AF107  Dezita Investments </v>
          </cell>
          <cell r="I12" t="str">
            <v xml:space="preserve">AF107  Dezita Investments </v>
          </cell>
          <cell r="J12" t="str">
            <v xml:space="preserve">AF107  Dezita Investments </v>
          </cell>
          <cell r="K12" t="str">
            <v>SV100020</v>
          </cell>
          <cell r="L12" t="str">
            <v>SV200020</v>
          </cell>
          <cell r="N12" t="str">
            <v>AF106</v>
          </cell>
          <cell r="O12" t="str">
            <v>AF106  Dezita Investments Limited</v>
          </cell>
          <cell r="P12" t="str">
            <v>USD</v>
          </cell>
          <cell r="V12">
            <v>1304</v>
          </cell>
          <cell r="W12" t="str">
            <v>Апрель</v>
          </cell>
          <cell r="Y12" t="str">
            <v>April</v>
          </cell>
          <cell r="AA12" t="str">
            <v>RP_A105</v>
          </cell>
          <cell r="AE12" t="str">
            <v>RP_A105  Fumi Gquiba</v>
          </cell>
          <cell r="AF12" t="str">
            <v>RP_A105  Fumi Gquiba</v>
          </cell>
          <cell r="AG12" t="str">
            <v>RP_A105  Fumi Gquiba</v>
          </cell>
          <cell r="AS12" t="str">
            <v>MVT105</v>
          </cell>
          <cell r="AT12" t="str">
            <v>Cash</v>
          </cell>
          <cell r="AW12" t="str">
            <v>CF202400</v>
          </cell>
          <cell r="AY12" t="str">
            <v>CF202400  Impairment loss/(reversal) on loans and receivables</v>
          </cell>
          <cell r="BA12" t="str">
            <v>Корректировки</v>
          </cell>
          <cell r="BC12" t="str">
            <v>----</v>
          </cell>
          <cell r="BD12" t="str">
            <v>Exchange gain/(loss) on cash and cash equivalents</v>
          </cell>
          <cell r="BE12" t="str">
            <v>Exchange gain/(loss) on cash and cash equivalents</v>
          </cell>
        </row>
        <row r="13">
          <cell r="B13" t="str">
            <v>AF127</v>
          </cell>
          <cell r="C13" t="str">
            <v>Rubio Holdings Ltd</v>
          </cell>
          <cell r="H13" t="str">
            <v>AF127  Rubio Holdings Ltd</v>
          </cell>
          <cell r="I13" t="str">
            <v>AF127  Rubio Holdings Ltd</v>
          </cell>
          <cell r="J13" t="str">
            <v>AF127  Rubio Holdings Ltd</v>
          </cell>
          <cell r="K13" t="str">
            <v>SV100020</v>
          </cell>
          <cell r="L13" t="str">
            <v>SV200020</v>
          </cell>
          <cell r="N13" t="str">
            <v>AF107</v>
          </cell>
          <cell r="O13" t="str">
            <v xml:space="preserve">AF107  Dezita Investments </v>
          </cell>
          <cell r="P13" t="str">
            <v>USD</v>
          </cell>
          <cell r="V13">
            <v>1305</v>
          </cell>
          <cell r="W13" t="str">
            <v>Май</v>
          </cell>
          <cell r="Y13" t="str">
            <v>May</v>
          </cell>
          <cell r="AA13" t="str">
            <v>RP_A106</v>
          </cell>
          <cell r="AE13" t="str">
            <v>RP_A106  Cold Creek Investments (Proprietary) Limited</v>
          </cell>
          <cell r="AF13" t="str">
            <v>RP_A106  Cold Creek Investments (Proprietary) Limited</v>
          </cell>
          <cell r="AG13" t="str">
            <v>RP_A106  Cold Creek Investments (Proprietary) Limited</v>
          </cell>
          <cell r="AS13" t="str">
            <v>MVT117</v>
          </cell>
          <cell r="AT13" t="str">
            <v>Non-cash</v>
          </cell>
          <cell r="AW13" t="str">
            <v>CF202500</v>
          </cell>
          <cell r="AY13" t="str">
            <v>CF202500  Impairment loss/(reversal) on investments</v>
          </cell>
          <cell r="BA13" t="str">
            <v>Корректировки</v>
          </cell>
          <cell r="BC13" t="str">
            <v>-----</v>
          </cell>
          <cell r="BD13" t="str">
            <v>Cash and cash equivalents at beginning of year</v>
          </cell>
          <cell r="BE13" t="str">
            <v>Cash and cash equivalents at beginning of year</v>
          </cell>
        </row>
        <row r="14">
          <cell r="B14" t="str">
            <v>AF128</v>
          </cell>
          <cell r="C14" t="str">
            <v>Manganese Holdings Ltd</v>
          </cell>
          <cell r="H14" t="str">
            <v>AF128  Manganese Holdings Ltd</v>
          </cell>
          <cell r="I14" t="str">
            <v>AF128  Manganese Holdings Ltd</v>
          </cell>
          <cell r="J14" t="str">
            <v>AF128  Manganese Holdings Ltd</v>
          </cell>
          <cell r="K14" t="str">
            <v>SV100020</v>
          </cell>
          <cell r="L14" t="str">
            <v>SV200020</v>
          </cell>
          <cell r="N14" t="str">
            <v>AF121</v>
          </cell>
          <cell r="O14" t="str">
            <v>AF121  Taurus Gold Ltd</v>
          </cell>
          <cell r="P14" t="str">
            <v>USD</v>
          </cell>
          <cell r="V14">
            <v>1306</v>
          </cell>
          <cell r="W14" t="str">
            <v>Июнь</v>
          </cell>
          <cell r="Y14" t="str">
            <v>June</v>
          </cell>
          <cell r="AA14" t="str">
            <v>RP_A107</v>
          </cell>
          <cell r="AE14" t="str">
            <v>RP_A107  Pfula Investment Holdings (Pty) Limited</v>
          </cell>
          <cell r="AF14" t="str">
            <v>RP_A107  Pfula Investment Holdings (Pty) Limited</v>
          </cell>
          <cell r="AG14" t="str">
            <v>RP_A107  Pfula Investment Holdings (Pty) Limited</v>
          </cell>
          <cell r="AS14" t="str">
            <v>MVT121</v>
          </cell>
          <cell r="AT14" t="str">
            <v>Non-cash</v>
          </cell>
          <cell r="AW14" t="str">
            <v>CF202600</v>
          </cell>
          <cell r="AY14" t="str">
            <v>CF202600  Impairment loss/(reversal) on other non current assets</v>
          </cell>
          <cell r="BA14" t="str">
            <v>Корректировки</v>
          </cell>
        </row>
        <row r="15">
          <cell r="B15" t="str">
            <v>AF129</v>
          </cell>
          <cell r="C15" t="str">
            <v>Amari Manganese (Pty) Ltd</v>
          </cell>
          <cell r="H15" t="str">
            <v>AF129  Amari Manganese (Pty) Ltd</v>
          </cell>
          <cell r="I15" t="str">
            <v>AF129  Amari Manganese (Pty) Ltd</v>
          </cell>
          <cell r="J15" t="str">
            <v>AF129  Amari Manganese (Pty) Ltd</v>
          </cell>
          <cell r="K15" t="str">
            <v>SV100020</v>
          </cell>
          <cell r="L15" t="str">
            <v>SV200020</v>
          </cell>
          <cell r="N15" t="str">
            <v>AF127</v>
          </cell>
          <cell r="O15" t="str">
            <v>AF127  Rubio Holdings Ltd</v>
          </cell>
          <cell r="P15" t="str">
            <v>USD</v>
          </cell>
          <cell r="V15">
            <v>1307</v>
          </cell>
          <cell r="W15" t="str">
            <v>Июль</v>
          </cell>
          <cell r="Y15" t="str">
            <v>July</v>
          </cell>
          <cell r="AA15" t="str">
            <v>RP_A108</v>
          </cell>
          <cell r="AE15" t="str">
            <v>RP_A108  Imbasa Trust</v>
          </cell>
          <cell r="AF15" t="str">
            <v>RP_A108  Imbasa Trust</v>
          </cell>
          <cell r="AG15" t="str">
            <v>RP_A108  Imbasa Trust</v>
          </cell>
          <cell r="AS15" t="str">
            <v>MVT125</v>
          </cell>
          <cell r="AT15" t="str">
            <v>Non-cash</v>
          </cell>
          <cell r="AW15" t="str">
            <v>CF203000</v>
          </cell>
          <cell r="AY15" t="str">
            <v>CF203000  Loss/(profit) on disposal of property, plant and equipment</v>
          </cell>
          <cell r="BA15" t="str">
            <v>Корректировки</v>
          </cell>
        </row>
        <row r="16">
          <cell r="B16" t="str">
            <v>AF130</v>
          </cell>
          <cell r="C16" t="str">
            <v>Pacific East Company Ltd</v>
          </cell>
          <cell r="H16" t="str">
            <v>AF130  Pacific East Company Ltd</v>
          </cell>
          <cell r="I16" t="str">
            <v>AF130  Pacific East Company Ltd</v>
          </cell>
          <cell r="J16" t="str">
            <v>AF130  Pacific East Company Ltd</v>
          </cell>
          <cell r="K16" t="str">
            <v>SV100020</v>
          </cell>
          <cell r="L16" t="str">
            <v>SV200020</v>
          </cell>
          <cell r="N16" t="str">
            <v>AF128</v>
          </cell>
          <cell r="O16" t="str">
            <v>AF128  Manganese Holdings Ltd</v>
          </cell>
          <cell r="P16" t="str">
            <v>USD</v>
          </cell>
          <cell r="V16">
            <v>1308</v>
          </cell>
          <cell r="W16" t="str">
            <v>Август</v>
          </cell>
          <cell r="Y16" t="str">
            <v>August</v>
          </cell>
          <cell r="AA16" t="str">
            <v>RP_A109</v>
          </cell>
          <cell r="AE16" t="str">
            <v>RP_A109  Emerald Star Enterprises Ltd</v>
          </cell>
          <cell r="AF16" t="str">
            <v>RP_A109  Emerald Star Enterprises Ltd</v>
          </cell>
          <cell r="AG16" t="str">
            <v>RP_A109  Emerald Star Enterprises Ltd</v>
          </cell>
          <cell r="AS16" t="str">
            <v>MVT127</v>
          </cell>
          <cell r="AT16" t="str">
            <v>Non-cash</v>
          </cell>
          <cell r="AW16" t="str">
            <v>CF203100</v>
          </cell>
          <cell r="AY16" t="str">
            <v>CF203100  Loss/(profit) on disposal of intangible assets</v>
          </cell>
          <cell r="BA16" t="str">
            <v>Корректировки</v>
          </cell>
        </row>
        <row r="17">
          <cell r="B17" t="str">
            <v>AF131</v>
          </cell>
          <cell r="C17" t="str">
            <v>Amari Mamatwan (Pty) Ltd</v>
          </cell>
          <cell r="H17" t="str">
            <v>AF131  Amari Mamatwan (Pty) Ltd</v>
          </cell>
          <cell r="I17" t="str">
            <v>AF131  Amari Mamatwan (Pty) Ltd</v>
          </cell>
          <cell r="J17" t="str">
            <v>AF131  Amari Mamatwan (Pty) Ltd</v>
          </cell>
          <cell r="K17" t="str">
            <v>SV100020</v>
          </cell>
          <cell r="L17" t="str">
            <v>SV200020</v>
          </cell>
          <cell r="N17" t="str">
            <v>AF129</v>
          </cell>
          <cell r="O17" t="str">
            <v>AF129  Amari Manganese (Pty) Ltd</v>
          </cell>
          <cell r="P17" t="str">
            <v>ZAR</v>
          </cell>
          <cell r="V17">
            <v>1309</v>
          </cell>
          <cell r="W17" t="str">
            <v>Сентябрь</v>
          </cell>
          <cell r="Y17" t="str">
            <v>September</v>
          </cell>
          <cell r="AA17" t="str">
            <v>RP_A110</v>
          </cell>
          <cell r="AE17" t="str">
            <v>RP_A110  Kalumba sprl</v>
          </cell>
          <cell r="AF17" t="str">
            <v>RP_A110  Kalumba sprl</v>
          </cell>
          <cell r="AG17" t="str">
            <v>RP_A110  Kalumba sprl</v>
          </cell>
          <cell r="AS17" t="str">
            <v>MVT128</v>
          </cell>
          <cell r="AT17" t="str">
            <v>Non-cash</v>
          </cell>
          <cell r="AW17" t="str">
            <v>CF203200</v>
          </cell>
          <cell r="AY17" t="str">
            <v>CF203200  Loss/(profit) on disposal of subsidiaries</v>
          </cell>
          <cell r="BA17" t="str">
            <v>Корректировки</v>
          </cell>
        </row>
        <row r="18">
          <cell r="B18" t="str">
            <v>AF132</v>
          </cell>
          <cell r="C18" t="str">
            <v>Mamatwan Manganese (Pty) Ltd</v>
          </cell>
          <cell r="H18" t="str">
            <v>AF132  Mamatwan Manganese (Pty) Ltd</v>
          </cell>
          <cell r="I18" t="str">
            <v>AF132  Mamatwan Manganese (Pty) Ltd</v>
          </cell>
          <cell r="J18" t="str">
            <v>AF132  Mamatwan Manganese (Pty) Ltd</v>
          </cell>
          <cell r="K18" t="str">
            <v>SV100020</v>
          </cell>
          <cell r="L18" t="str">
            <v>SV200020</v>
          </cell>
          <cell r="N18" t="str">
            <v>AF130</v>
          </cell>
          <cell r="O18" t="str">
            <v>AF130  Pacific East Company Ltd</v>
          </cell>
          <cell r="P18" t="str">
            <v>USD</v>
          </cell>
          <cell r="V18">
            <v>1310</v>
          </cell>
          <cell r="W18" t="str">
            <v>Октябрь</v>
          </cell>
          <cell r="Y18" t="str">
            <v>October</v>
          </cell>
          <cell r="AA18" t="str">
            <v>RP_A111</v>
          </cell>
          <cell r="AE18" t="str">
            <v>RP_A111  Goodwort Service Limited</v>
          </cell>
          <cell r="AF18" t="str">
            <v>RP_A111  Goodwort Service Limited</v>
          </cell>
          <cell r="AG18" t="str">
            <v>RP_A111  Goodwort Service Limited</v>
          </cell>
          <cell r="AS18" t="str">
            <v>MVT133</v>
          </cell>
          <cell r="AT18" t="str">
            <v>Non-cash</v>
          </cell>
          <cell r="AW18" t="str">
            <v>CF203300</v>
          </cell>
          <cell r="AY18" t="str">
            <v>CF203300  Loss/(profit) on disposal of joint ventures and associates</v>
          </cell>
          <cell r="BA18" t="str">
            <v>Корректировки</v>
          </cell>
        </row>
        <row r="19">
          <cell r="B19" t="str">
            <v>AF140</v>
          </cell>
          <cell r="C19" t="str">
            <v>Compagnie Miniere de Sakania SPRL (Comisa)</v>
          </cell>
          <cell r="H19" t="str">
            <v>AF140  Compagnie Miniere de Sakania SPRL (Comisa)</v>
          </cell>
          <cell r="I19" t="str">
            <v>AF140  Compagnie Miniere de Sakania SPRL (Comisa)</v>
          </cell>
          <cell r="J19" t="str">
            <v>AF140  Compagnie Miniere de Sakania SPRL (Comisa)</v>
          </cell>
          <cell r="K19" t="str">
            <v>SV100020</v>
          </cell>
          <cell r="L19" t="str">
            <v>SV200020</v>
          </cell>
          <cell r="N19" t="str">
            <v>AF131</v>
          </cell>
          <cell r="O19" t="str">
            <v>AF131  Amari Mamatwan (Pty) Ltd</v>
          </cell>
          <cell r="P19" t="str">
            <v>ZAR</v>
          </cell>
          <cell r="V19">
            <v>1311</v>
          </cell>
          <cell r="W19" t="str">
            <v>Ноябрь</v>
          </cell>
          <cell r="Y19" t="str">
            <v>November</v>
          </cell>
          <cell r="AA19" t="str">
            <v>RP_A112</v>
          </cell>
          <cell r="AE19" t="str">
            <v>RP_A112  Nambian Resources Company Limited</v>
          </cell>
          <cell r="AF19" t="str">
            <v>RP_A112  Nambian Resources Company Limited</v>
          </cell>
          <cell r="AG19" t="str">
            <v>RP_A112  Nambian Resources Company Limited</v>
          </cell>
          <cell r="AS19" t="str">
            <v>MVT137</v>
          </cell>
          <cell r="AT19" t="str">
            <v>Non-cash</v>
          </cell>
          <cell r="AW19" t="str">
            <v>CF203400</v>
          </cell>
          <cell r="AY19" t="str">
            <v>CF203400  Share of loss/(profit) from joint ventures and associates</v>
          </cell>
          <cell r="BA19" t="str">
            <v>Корректировки</v>
          </cell>
        </row>
        <row r="20">
          <cell r="B20" t="str">
            <v>AF141</v>
          </cell>
          <cell r="C20" t="str">
            <v>Frontier SPRL</v>
          </cell>
          <cell r="H20" t="str">
            <v>AF141  Frontier SPRL</v>
          </cell>
          <cell r="I20" t="str">
            <v>AF141  Frontier SPRL</v>
          </cell>
          <cell r="J20" t="str">
            <v>AF141  Frontier SPRL</v>
          </cell>
          <cell r="K20" t="str">
            <v>SV100020</v>
          </cell>
          <cell r="L20" t="str">
            <v>SV200020</v>
          </cell>
          <cell r="N20" t="str">
            <v>AF132</v>
          </cell>
          <cell r="O20" t="str">
            <v>AF132  Mamatwan Manganese (Pty) Ltd</v>
          </cell>
          <cell r="P20" t="str">
            <v>ZAR</v>
          </cell>
          <cell r="V20">
            <v>1312</v>
          </cell>
          <cell r="W20" t="str">
            <v>Декабрь</v>
          </cell>
          <cell r="Y20" t="str">
            <v>December</v>
          </cell>
          <cell r="AA20" t="str">
            <v>RP_A113</v>
          </cell>
          <cell r="AE20" t="str">
            <v>RP_A113  Mali Mining House SA</v>
          </cell>
          <cell r="AF20" t="str">
            <v>RP_A113  Mali Mining House SA</v>
          </cell>
          <cell r="AG20" t="str">
            <v>RP_A113  Mali Mining House SA</v>
          </cell>
          <cell r="AS20" t="str">
            <v>MVT141</v>
          </cell>
          <cell r="AT20" t="str">
            <v>Non-cash</v>
          </cell>
          <cell r="AW20" t="str">
            <v>CF203500</v>
          </cell>
          <cell r="AY20" t="str">
            <v>CF203500  Gain arising related to acquisition of subsidiaries</v>
          </cell>
          <cell r="BA20" t="str">
            <v>Корректировки</v>
          </cell>
        </row>
        <row r="21">
          <cell r="B21" t="str">
            <v>AF142</v>
          </cell>
          <cell r="C21" t="str">
            <v>Roan Prospecting and Mining SPRL</v>
          </cell>
          <cell r="H21" t="str">
            <v>AF142  Roan Prospecting and Mining SPRL</v>
          </cell>
          <cell r="I21" t="str">
            <v>AF142  Roan Prospecting and Mining SPRL</v>
          </cell>
          <cell r="J21" t="str">
            <v>AF142  Roan Prospecting and Mining SPRL</v>
          </cell>
          <cell r="K21" t="str">
            <v>SV100020</v>
          </cell>
          <cell r="L21" t="str">
            <v>SV200020</v>
          </cell>
          <cell r="N21" t="str">
            <v>AF140</v>
          </cell>
          <cell r="O21" t="str">
            <v>AF140  Compagnie Miniere de Sakania SPRL (Comisa)</v>
          </cell>
          <cell r="P21" t="str">
            <v>USD</v>
          </cell>
          <cell r="V21">
            <v>1401</v>
          </cell>
          <cell r="W21" t="str">
            <v>Январь</v>
          </cell>
          <cell r="Y21" t="str">
            <v>January</v>
          </cell>
          <cell r="AA21" t="str">
            <v>RP_A114</v>
          </cell>
          <cell r="AE21" t="str">
            <v>RP_A114  Agriterra Ltd</v>
          </cell>
          <cell r="AF21" t="str">
            <v>RP_A114  Agriterra Ltd</v>
          </cell>
          <cell r="AG21" t="str">
            <v>RP_A114  Agriterra Ltd</v>
          </cell>
          <cell r="AS21" t="str">
            <v>MVT145</v>
          </cell>
          <cell r="AT21" t="str">
            <v>Non-cash</v>
          </cell>
          <cell r="AW21" t="str">
            <v>CF203600</v>
          </cell>
          <cell r="AY21" t="str">
            <v>CF203600  Gain arising related to acquisition of joint ventures and associates</v>
          </cell>
          <cell r="BA21" t="str">
            <v>Корректировки</v>
          </cell>
        </row>
        <row r="22">
          <cell r="B22" t="str">
            <v>AF143</v>
          </cell>
          <cell r="C22" t="str">
            <v>Kingamyambo Musomoi Tailings</v>
          </cell>
          <cell r="H22" t="str">
            <v>AF143  Kingamyambo Musomoi Tailings</v>
          </cell>
          <cell r="I22" t="str">
            <v>AF143  Kingamyambo Musomoi Tailings</v>
          </cell>
          <cell r="J22" t="str">
            <v>AF143  Kingamyambo Musomoi Tailings</v>
          </cell>
          <cell r="K22" t="str">
            <v>SV100020</v>
          </cell>
          <cell r="L22" t="str">
            <v>SV200020</v>
          </cell>
          <cell r="N22" t="str">
            <v>AF141</v>
          </cell>
          <cell r="O22" t="str">
            <v>AF141  Frontier SPRL</v>
          </cell>
          <cell r="P22" t="str">
            <v>USD</v>
          </cell>
          <cell r="V22">
            <v>1402</v>
          </cell>
          <cell r="W22" t="str">
            <v>Февраль</v>
          </cell>
          <cell r="Y22" t="str">
            <v>February</v>
          </cell>
          <cell r="AA22" t="str">
            <v>RP_A115</v>
          </cell>
          <cell r="AE22" t="str">
            <v>RP_A115  Exploracoes Minerias de Mocambique Limitada (EMM)</v>
          </cell>
          <cell r="AF22" t="str">
            <v>RP_A115  Exploracoes Minerias de Mocambique Limitada (EMM)</v>
          </cell>
          <cell r="AG22" t="str">
            <v>RP_A115  Exploracoes Minerias de Mocambique Limitada (EMM)</v>
          </cell>
          <cell r="AS22" t="str">
            <v>MVT150</v>
          </cell>
          <cell r="AT22" t="str">
            <v>Non-cash</v>
          </cell>
          <cell r="AW22" t="str">
            <v>CF203700</v>
          </cell>
          <cell r="AY22" t="str">
            <v>CF203700  Net finance cost/(income)</v>
          </cell>
          <cell r="BA22" t="str">
            <v>Корректировки</v>
          </cell>
        </row>
        <row r="23">
          <cell r="B23" t="str">
            <v>AF144</v>
          </cell>
          <cell r="C23" t="str">
            <v>ENRC Logistics LLC</v>
          </cell>
          <cell r="H23" t="str">
            <v>AF144  ENRC Logistics LLC</v>
          </cell>
          <cell r="I23" t="str">
            <v>AF144  ENRC Logistics LLC</v>
          </cell>
          <cell r="J23" t="str">
            <v>AF144  ENRC Logistics LLC</v>
          </cell>
          <cell r="K23" t="str">
            <v>SV100020</v>
          </cell>
          <cell r="L23" t="str">
            <v>SV200020</v>
          </cell>
          <cell r="N23" t="str">
            <v>AF142</v>
          </cell>
          <cell r="O23" t="str">
            <v>AF142  Roan Prospecting and Mining SPRL</v>
          </cell>
          <cell r="P23" t="str">
            <v>USD</v>
          </cell>
          <cell r="V23">
            <v>1403</v>
          </cell>
          <cell r="W23" t="str">
            <v>Март</v>
          </cell>
          <cell r="Y23" t="str">
            <v>March</v>
          </cell>
          <cell r="AA23" t="str">
            <v>RP_A116</v>
          </cell>
          <cell r="AE23" t="str">
            <v>RP_A116  Zimbabwe Mineral Development Corporation (ZMDC)</v>
          </cell>
          <cell r="AF23" t="str">
            <v>RP_A116  Zimbabwe Mineral Development Corporation (ZMDC)</v>
          </cell>
          <cell r="AG23" t="str">
            <v>RP_A116  Zimbabwe Mineral Development Corporation (ZMDC)</v>
          </cell>
          <cell r="AS23" t="str">
            <v>MVT153</v>
          </cell>
          <cell r="AT23" t="str">
            <v>Non-cash</v>
          </cell>
          <cell r="AW23" t="str">
            <v>CF203800</v>
          </cell>
          <cell r="AY23" t="str">
            <v>CF203800  Net foreign exchange loss/(gain)</v>
          </cell>
          <cell r="BA23" t="str">
            <v>Корректировки</v>
          </cell>
        </row>
        <row r="24">
          <cell r="B24" t="str">
            <v>BR100</v>
          </cell>
          <cell r="C24" t="str">
            <v>Bahia Mineração Ltda</v>
          </cell>
          <cell r="H24" t="str">
            <v>BR100  Bahia Mineração Ltda</v>
          </cell>
          <cell r="I24" t="str">
            <v>BR100  Bahia Mineração Ltda</v>
          </cell>
          <cell r="J24" t="str">
            <v>BR100  Bahia Mineração Ltda</v>
          </cell>
          <cell r="K24" t="str">
            <v>SV100020</v>
          </cell>
          <cell r="L24" t="str">
            <v>SV200020</v>
          </cell>
          <cell r="N24" t="str">
            <v>AF143</v>
          </cell>
          <cell r="O24" t="str">
            <v>AF143  Kingamyambo Musomoi Tailings</v>
          </cell>
          <cell r="P24" t="str">
            <v>USD</v>
          </cell>
          <cell r="V24">
            <v>1404</v>
          </cell>
          <cell r="W24" t="str">
            <v>Апрель</v>
          </cell>
          <cell r="Y24" t="str">
            <v>April</v>
          </cell>
          <cell r="AA24" t="str">
            <v>RP_A117</v>
          </cell>
          <cell r="AE24" t="str">
            <v>RP_A117  Halcyon Blue Limited</v>
          </cell>
          <cell r="AF24" t="str">
            <v>RP_A117  Halcyon Blue Limited</v>
          </cell>
          <cell r="AG24" t="str">
            <v>RP_A117  Halcyon Blue Limited</v>
          </cell>
          <cell r="AS24" t="str">
            <v>MVT154</v>
          </cell>
          <cell r="AT24" t="str">
            <v>Non-cash</v>
          </cell>
          <cell r="AW24" t="str">
            <v>CF203900</v>
          </cell>
          <cell r="AY24" t="str">
            <v>CF203900  Net loss/(gain) arising on financial liabilities held at fair value through profit or loss</v>
          </cell>
          <cell r="BA24" t="str">
            <v>Корректировки</v>
          </cell>
        </row>
        <row r="25">
          <cell r="B25" t="str">
            <v>BR101</v>
          </cell>
          <cell r="C25" t="str">
            <v>Eire Mineração Ltda</v>
          </cell>
          <cell r="H25" t="str">
            <v>BR101  Eire Mineração Ltda</v>
          </cell>
          <cell r="I25" t="str">
            <v>BR101  Eire Mineração Ltda</v>
          </cell>
          <cell r="J25" t="str">
            <v>BR101  Eire Mineração Ltda</v>
          </cell>
          <cell r="K25" t="str">
            <v>SV100020</v>
          </cell>
          <cell r="L25" t="str">
            <v>SV200020</v>
          </cell>
          <cell r="N25" t="str">
            <v>AF144</v>
          </cell>
          <cell r="O25" t="str">
            <v>AF144  ENRC Logistics LLC</v>
          </cell>
          <cell r="P25" t="str">
            <v>USD</v>
          </cell>
          <cell r="V25">
            <v>1405</v>
          </cell>
          <cell r="W25" t="str">
            <v>Май</v>
          </cell>
          <cell r="Y25" t="str">
            <v>May</v>
          </cell>
          <cell r="AA25" t="str">
            <v>RP_AF118</v>
          </cell>
          <cell r="AE25" t="str">
            <v>RP_AF118  A.Saad</v>
          </cell>
          <cell r="AF25" t="str">
            <v>RP_AF118  A.Saad</v>
          </cell>
          <cell r="AG25" t="str">
            <v>RP_AF118  A.Saad</v>
          </cell>
          <cell r="AS25" t="str">
            <v>MVT157</v>
          </cell>
          <cell r="AT25" t="str">
            <v>Non-cash</v>
          </cell>
          <cell r="AW25" t="str">
            <v>CF204000</v>
          </cell>
          <cell r="AY25" t="str">
            <v>CF204000  Net loss/(gain) arising on financial assets held at fair value through profit or loss</v>
          </cell>
          <cell r="BA25" t="str">
            <v>Корректировки</v>
          </cell>
        </row>
        <row r="26">
          <cell r="B26" t="str">
            <v>BR102</v>
          </cell>
          <cell r="C26" t="str">
            <v>Peixe Bravo</v>
          </cell>
          <cell r="H26" t="str">
            <v>BR102  Peixe Bravo</v>
          </cell>
          <cell r="I26" t="str">
            <v>BR102  Peixe Bravo</v>
          </cell>
          <cell r="J26" t="str">
            <v>BR102  Peixe Bravo</v>
          </cell>
          <cell r="K26" t="str">
            <v>SV100020</v>
          </cell>
          <cell r="L26" t="str">
            <v>SV200020</v>
          </cell>
          <cell r="N26" t="str">
            <v>BF100</v>
          </cell>
          <cell r="O26" t="str">
            <v>BF100  Camec Burkina Faso</v>
          </cell>
          <cell r="P26" t="str">
            <v>CFA</v>
          </cell>
          <cell r="V26">
            <v>1406</v>
          </cell>
          <cell r="W26" t="str">
            <v>Июнь</v>
          </cell>
          <cell r="Y26" t="str">
            <v>June</v>
          </cell>
          <cell r="AA26" t="str">
            <v>RP_AF119</v>
          </cell>
          <cell r="AE26" t="str">
            <v>RP_AF119  G.Thompson</v>
          </cell>
          <cell r="AF26" t="str">
            <v>RP_AF119  G.Thompson</v>
          </cell>
          <cell r="AG26" t="str">
            <v>RP_AF119  G.Thompson</v>
          </cell>
          <cell r="AS26" t="str">
            <v>MVT160</v>
          </cell>
          <cell r="AT26" t="str">
            <v>Cash</v>
          </cell>
          <cell r="AW26" t="str">
            <v>CF204100</v>
          </cell>
          <cell r="AY26" t="str">
            <v>CF204100  Hedge ineffectiveness on cash flow hedges</v>
          </cell>
          <cell r="BA26" t="str">
            <v>Корректировки</v>
          </cell>
        </row>
        <row r="27">
          <cell r="B27" t="str">
            <v>BR103</v>
          </cell>
          <cell r="C27" t="str">
            <v>MIBA</v>
          </cell>
          <cell r="H27" t="str">
            <v>BR103  MIBA</v>
          </cell>
          <cell r="I27" t="str">
            <v>BR103  MIBA</v>
          </cell>
          <cell r="J27" t="str">
            <v>BR103  MIBA</v>
          </cell>
          <cell r="K27" t="str">
            <v>SV100020</v>
          </cell>
          <cell r="L27" t="str">
            <v>SV200020</v>
          </cell>
          <cell r="N27" t="str">
            <v>BR100</v>
          </cell>
          <cell r="O27" t="str">
            <v>BR100  Bahia Mineração Ltda</v>
          </cell>
          <cell r="P27" t="str">
            <v>BRL</v>
          </cell>
          <cell r="V27">
            <v>1407</v>
          </cell>
          <cell r="W27" t="str">
            <v>Июль</v>
          </cell>
          <cell r="Y27" t="str">
            <v>July</v>
          </cell>
          <cell r="AA27" t="str">
            <v>RP_AF120</v>
          </cell>
          <cell r="AE27" t="str">
            <v>RP_AF120  Camrose Resources Limited</v>
          </cell>
          <cell r="AF27" t="str">
            <v>RP_AF120  Camrose Resources Limited</v>
          </cell>
          <cell r="AG27" t="str">
            <v>RP_AF120  Camrose Resources Limited</v>
          </cell>
          <cell r="AS27" t="str">
            <v>MVT164</v>
          </cell>
          <cell r="AT27" t="str">
            <v>Cash</v>
          </cell>
          <cell r="AW27" t="str">
            <v>CF204150</v>
          </cell>
          <cell r="AY27" t="str">
            <v>CF204150  Hedge ineffectiveness on net investment hedges</v>
          </cell>
          <cell r="BA27" t="str">
            <v>Корректировки</v>
          </cell>
        </row>
        <row r="28">
          <cell r="B28" t="str">
            <v>BR104</v>
          </cell>
          <cell r="C28" t="str">
            <v>Mineracao Pedra Cinza</v>
          </cell>
          <cell r="H28" t="str">
            <v>BR104  Mineracao Pedra Cinza</v>
          </cell>
          <cell r="I28" t="str">
            <v>BR104  Mineracao Pedra Cinza</v>
          </cell>
          <cell r="J28" t="str">
            <v>BR104  Mineracao Pedra Cinza</v>
          </cell>
          <cell r="K28" t="str">
            <v>SV100020</v>
          </cell>
          <cell r="L28" t="str">
            <v>SV200020</v>
          </cell>
          <cell r="N28" t="str">
            <v>BR101</v>
          </cell>
          <cell r="O28" t="str">
            <v>BR101  Eire Mineração Ltda</v>
          </cell>
          <cell r="P28" t="str">
            <v>BRL</v>
          </cell>
          <cell r="V28">
            <v>1408</v>
          </cell>
          <cell r="W28" t="str">
            <v>Август</v>
          </cell>
          <cell r="Y28" t="str">
            <v>August</v>
          </cell>
          <cell r="AA28" t="str">
            <v>RP_AF121</v>
          </cell>
          <cell r="AE28" t="str">
            <v>RP_AF121  Taurus Gold Ltd</v>
          </cell>
          <cell r="AF28" t="str">
            <v>RP_AF121  Taurus Gold Ltd</v>
          </cell>
          <cell r="AG28" t="str">
            <v>RP_AF121  Taurus Gold Ltd</v>
          </cell>
          <cell r="AS28" t="str">
            <v>MVT173</v>
          </cell>
          <cell r="AT28" t="str">
            <v>Cash</v>
          </cell>
          <cell r="AW28" t="str">
            <v>CF204200</v>
          </cell>
          <cell r="AY28" t="str">
            <v>CF204200  Hedge ineffectiveness on fair value hedges</v>
          </cell>
          <cell r="BA28" t="str">
            <v>Корректировки</v>
          </cell>
        </row>
        <row r="29">
          <cell r="B29" t="str">
            <v>CH104U</v>
          </cell>
          <cell r="C29" t="str">
            <v>ENRC Marketing AG Alumina</v>
          </cell>
          <cell r="H29" t="str">
            <v>CH104U  ENRC Marketing AG Alumina</v>
          </cell>
          <cell r="I29" t="str">
            <v>CH104U  ENRC Marketing AG Alumina</v>
          </cell>
          <cell r="J29" t="str">
            <v>CH104U  ENRC Marketing AG Alumina</v>
          </cell>
          <cell r="K29" t="str">
            <v>SV100030</v>
          </cell>
          <cell r="L29" t="str">
            <v>SV200030</v>
          </cell>
          <cell r="N29" t="str">
            <v>BR102</v>
          </cell>
          <cell r="O29" t="str">
            <v>BR102  Peixe Bravo</v>
          </cell>
          <cell r="P29" t="str">
            <v>BRL</v>
          </cell>
          <cell r="V29">
            <v>1409</v>
          </cell>
          <cell r="W29" t="str">
            <v>Сентябрь</v>
          </cell>
          <cell r="Y29" t="str">
            <v>September</v>
          </cell>
          <cell r="AA29" t="str">
            <v>RP_AF122</v>
          </cell>
          <cell r="AE29" t="str">
            <v>RP_AF122  ZCCM</v>
          </cell>
          <cell r="AF29" t="str">
            <v>RP_AF122  ZCCM</v>
          </cell>
          <cell r="AG29" t="str">
            <v>RP_AF122  ZCCM</v>
          </cell>
          <cell r="AS29" t="str">
            <v>MVT177</v>
          </cell>
          <cell r="AT29" t="str">
            <v>Cash</v>
          </cell>
          <cell r="AW29" t="str">
            <v>CF204300</v>
          </cell>
          <cell r="AY29" t="str">
            <v>CF204300  Net loss/(gain) on cash flow hedges</v>
          </cell>
          <cell r="BA29" t="str">
            <v>Корректировки</v>
          </cell>
        </row>
        <row r="30">
          <cell r="B30" t="str">
            <v>CH105U</v>
          </cell>
          <cell r="C30" t="str">
            <v>ENRC Marketing AG Ferroalloys</v>
          </cell>
          <cell r="H30" t="str">
            <v>CH105U  ENRC Marketing AG Ferroalloys</v>
          </cell>
          <cell r="I30" t="str">
            <v>CH105U  ENRC Marketing AG Ferroalloys</v>
          </cell>
          <cell r="J30" t="str">
            <v>CH105U  ENRC Marketing AG Ferroalloys</v>
          </cell>
          <cell r="K30" t="str">
            <v>SV100030</v>
          </cell>
          <cell r="L30" t="str">
            <v>SV200030</v>
          </cell>
          <cell r="N30" t="str">
            <v>BR103</v>
          </cell>
          <cell r="O30" t="str">
            <v>BR103  MIBA</v>
          </cell>
          <cell r="P30" t="str">
            <v>BRL</v>
          </cell>
          <cell r="V30">
            <v>1410</v>
          </cell>
          <cell r="W30" t="str">
            <v>Октябрь</v>
          </cell>
          <cell r="Y30" t="str">
            <v>October</v>
          </cell>
          <cell r="AA30" t="str">
            <v>RP_AF123</v>
          </cell>
          <cell r="AE30" t="str">
            <v>RP_AF123  Comide sprl</v>
          </cell>
          <cell r="AF30" t="str">
            <v>RP_AF123  Comide sprl</v>
          </cell>
          <cell r="AG30" t="str">
            <v>RP_AF123  Comide sprl</v>
          </cell>
          <cell r="AS30" t="str">
            <v>MVT178</v>
          </cell>
          <cell r="AT30" t="str">
            <v>Non-cash</v>
          </cell>
          <cell r="AW30" t="str">
            <v>CF204350</v>
          </cell>
          <cell r="AY30" t="str">
            <v>CF204350  Net loss/(gain) on net investment hedges</v>
          </cell>
          <cell r="BA30" t="str">
            <v>Корректировки</v>
          </cell>
        </row>
        <row r="31">
          <cell r="B31" t="str">
            <v>CH106U</v>
          </cell>
          <cell r="C31" t="str">
            <v>ENRC Marketing AG Iron Ore</v>
          </cell>
          <cell r="H31" t="str">
            <v>CH106U  ENRC Marketing AG Iron Ore</v>
          </cell>
          <cell r="I31" t="str">
            <v>CH106U  ENRC Marketing AG Iron Ore</v>
          </cell>
          <cell r="J31" t="str">
            <v>CH106U  ENRC Marketing AG Iron Ore</v>
          </cell>
          <cell r="K31" t="str">
            <v>SV100030</v>
          </cell>
          <cell r="L31" t="str">
            <v>SV200030</v>
          </cell>
          <cell r="N31" t="str">
            <v>BR104</v>
          </cell>
          <cell r="O31" t="str">
            <v>BR104  Mineracao Pedra Cinza</v>
          </cell>
          <cell r="P31" t="str">
            <v>BRL</v>
          </cell>
          <cell r="V31">
            <v>1411</v>
          </cell>
          <cell r="W31" t="str">
            <v>Ноябрь</v>
          </cell>
          <cell r="Y31" t="str">
            <v>November</v>
          </cell>
          <cell r="AA31" t="str">
            <v>RP_AF125</v>
          </cell>
          <cell r="AE31" t="str">
            <v>RP_AF125  Project Mining &amp; Development SA</v>
          </cell>
          <cell r="AF31" t="str">
            <v>RP_AF125  Project Mining &amp; Development SA</v>
          </cell>
          <cell r="AG31" t="str">
            <v>RP_AF125  Project Mining &amp; Development SA</v>
          </cell>
          <cell r="AS31" t="str">
            <v>MVT179</v>
          </cell>
          <cell r="AT31" t="str">
            <v>Non-cash</v>
          </cell>
          <cell r="AW31" t="str">
            <v>CF204400</v>
          </cell>
          <cell r="AY31" t="str">
            <v>CF204400  Net loss/(gain) on fair value hedges</v>
          </cell>
          <cell r="BA31" t="str">
            <v>Корректировки</v>
          </cell>
        </row>
        <row r="32">
          <cell r="B32" t="str">
            <v>CH107U</v>
          </cell>
          <cell r="C32" t="str">
            <v>ENRC Marketing AG Energy</v>
          </cell>
          <cell r="H32" t="str">
            <v>CH107U  ENRC Marketing AG Energy</v>
          </cell>
          <cell r="I32" t="str">
            <v>CH107U  ENRC Marketing AG Energy</v>
          </cell>
          <cell r="J32" t="str">
            <v>CH107U  ENRC Marketing AG Energy</v>
          </cell>
          <cell r="K32" t="str">
            <v>SV100030</v>
          </cell>
          <cell r="L32" t="str">
            <v>SV200030</v>
          </cell>
          <cell r="N32" t="str">
            <v>CH104U</v>
          </cell>
          <cell r="O32" t="str">
            <v>CH104U  ENRC Marketing AG Alumina</v>
          </cell>
          <cell r="P32" t="str">
            <v>USD</v>
          </cell>
          <cell r="V32">
            <v>1412</v>
          </cell>
          <cell r="W32" t="str">
            <v>Декабрь</v>
          </cell>
          <cell r="Y32" t="str">
            <v>December</v>
          </cell>
          <cell r="AA32" t="str">
            <v>RP_AF126</v>
          </cell>
          <cell r="AE32" t="str">
            <v>RP_AF126  G.Symons</v>
          </cell>
          <cell r="AF32" t="str">
            <v>RP_AF126  G.Symons</v>
          </cell>
          <cell r="AG32" t="str">
            <v>RP_AF126  G.Symons</v>
          </cell>
          <cell r="AS32" t="str">
            <v>MVT181</v>
          </cell>
          <cell r="AT32" t="str">
            <v>Non-cash</v>
          </cell>
          <cell r="AW32" t="str">
            <v>CF204500</v>
          </cell>
          <cell r="AY32" t="str">
            <v>CF204500  Net loss/(gain) on disposal of available-for-sale financial assets</v>
          </cell>
          <cell r="BA32" t="str">
            <v>Корректировки</v>
          </cell>
        </row>
        <row r="33">
          <cell r="B33" t="str">
            <v>CH123</v>
          </cell>
          <cell r="C33" t="str">
            <v>Asek Reinsurance AG</v>
          </cell>
          <cell r="H33" t="str">
            <v>CH123  Asek Reinsurance AG</v>
          </cell>
          <cell r="I33" t="str">
            <v>CH123  Asek Reinsurance AG</v>
          </cell>
          <cell r="J33" t="str">
            <v>CH123  Asek Reinsurance AG</v>
          </cell>
          <cell r="K33" t="str">
            <v>SV100020</v>
          </cell>
          <cell r="L33" t="str">
            <v>SV200020</v>
          </cell>
          <cell r="N33" t="str">
            <v>CH105U</v>
          </cell>
          <cell r="O33" t="str">
            <v>CH105U  ENRC Marketing AG Ferroalloys</v>
          </cell>
          <cell r="P33" t="str">
            <v>USD</v>
          </cell>
          <cell r="V33">
            <v>1501</v>
          </cell>
          <cell r="W33" t="str">
            <v>Январь</v>
          </cell>
          <cell r="Y33" t="str">
            <v>January</v>
          </cell>
          <cell r="AA33" t="str">
            <v>RP_AF127</v>
          </cell>
          <cell r="AE33" t="str">
            <v>RP_AF127  N.Park</v>
          </cell>
          <cell r="AF33" t="str">
            <v>RP_AF127  N.Park</v>
          </cell>
          <cell r="AG33" t="str">
            <v>RP_AF127  N.Park</v>
          </cell>
          <cell r="AS33" t="str">
            <v>MVT182</v>
          </cell>
          <cell r="AT33" t="str">
            <v>Cash</v>
          </cell>
          <cell r="AW33" t="str">
            <v>CF204550</v>
          </cell>
          <cell r="AY33" t="str">
            <v>CF204550  Net loss/(gain) on disposal of held to maturity assets</v>
          </cell>
          <cell r="BA33" t="str">
            <v>Корректировки</v>
          </cell>
        </row>
        <row r="34">
          <cell r="B34" t="str">
            <v>CH123U</v>
          </cell>
          <cell r="C34" t="str">
            <v>Asek Reinsurance AG (USD)</v>
          </cell>
          <cell r="H34" t="str">
            <v>CH123U  Asek Reinsurance AG (USD)</v>
          </cell>
          <cell r="I34" t="str">
            <v>CH123U  Asek Reinsurance AG (USD)</v>
          </cell>
          <cell r="J34" t="str">
            <v>CH123U  Asek Reinsurance AG (USD)</v>
          </cell>
          <cell r="K34" t="str">
            <v>SV100020</v>
          </cell>
          <cell r="L34" t="str">
            <v>SV200020</v>
          </cell>
          <cell r="N34" t="str">
            <v>CH106U</v>
          </cell>
          <cell r="O34" t="str">
            <v>CH106U  ENRC Marketing AG Iron Ore</v>
          </cell>
          <cell r="P34" t="str">
            <v>USD</v>
          </cell>
          <cell r="V34">
            <v>1502</v>
          </cell>
          <cell r="W34" t="str">
            <v>Февраль</v>
          </cell>
          <cell r="Y34" t="str">
            <v>February</v>
          </cell>
          <cell r="AA34" t="str">
            <v>RP_AF128</v>
          </cell>
          <cell r="AE34" t="str">
            <v>RP_AF128  T.J.Smalley</v>
          </cell>
          <cell r="AF34" t="str">
            <v>RP_AF128  T.J.Smalley</v>
          </cell>
          <cell r="AG34" t="str">
            <v>RP_AF128  T.J.Smalley</v>
          </cell>
          <cell r="AS34" t="str">
            <v>MVT183</v>
          </cell>
          <cell r="AT34" t="str">
            <v>Cash</v>
          </cell>
          <cell r="AW34" t="str">
            <v>CF204600</v>
          </cell>
          <cell r="AY34" t="str">
            <v>CF204600  Expense recognised in respect of cash-settled share-based payments</v>
          </cell>
          <cell r="BA34" t="str">
            <v>Корректировки</v>
          </cell>
        </row>
        <row r="35">
          <cell r="B35" t="str">
            <v>CH142</v>
          </cell>
          <cell r="C35" t="str">
            <v>ENRC Marketing (Africa) AG</v>
          </cell>
          <cell r="H35" t="str">
            <v>CH142  ENRC Marketing (Africa) AG</v>
          </cell>
          <cell r="I35" t="str">
            <v>CH142  ENRC Marketing (Africa) AG</v>
          </cell>
          <cell r="J35" t="str">
            <v>CH142  ENRC Marketing (Africa) AG</v>
          </cell>
          <cell r="K35" t="str">
            <v>SV100030</v>
          </cell>
          <cell r="L35" t="str">
            <v>SV200030</v>
          </cell>
          <cell r="N35" t="str">
            <v>CH107U</v>
          </cell>
          <cell r="O35" t="str">
            <v>CH107U  ENRC Marketing AG Energy</v>
          </cell>
          <cell r="P35" t="str">
            <v>USD</v>
          </cell>
          <cell r="V35">
            <v>1503</v>
          </cell>
          <cell r="W35" t="str">
            <v>Март</v>
          </cell>
          <cell r="Y35" t="str">
            <v>March</v>
          </cell>
          <cell r="AA35" t="str">
            <v>RP_AF129</v>
          </cell>
          <cell r="AE35" t="str">
            <v>RP_AF129  Philip Edmonds</v>
          </cell>
          <cell r="AF35" t="str">
            <v>RP_AF129  Philip Edmonds</v>
          </cell>
          <cell r="AG35" t="str">
            <v>RP_AF129  Philip Edmonds</v>
          </cell>
          <cell r="AS35" t="str">
            <v>MVT185</v>
          </cell>
          <cell r="AT35" t="str">
            <v>Cash</v>
          </cell>
          <cell r="AW35" t="str">
            <v>CF204700</v>
          </cell>
          <cell r="AY35" t="str">
            <v>CF204700  Expense recognised in respect of equity-settled share-based payments</v>
          </cell>
          <cell r="BA35" t="str">
            <v>Корректировки</v>
          </cell>
        </row>
        <row r="36">
          <cell r="B36" t="str">
            <v>CH143</v>
          </cell>
          <cell r="C36" t="str">
            <v>ENRC Marketing (Africa) DMCC</v>
          </cell>
          <cell r="H36" t="str">
            <v>CH143  ENRC Marketing (Africa) DMCC</v>
          </cell>
          <cell r="I36" t="str">
            <v>CH143  ENRC Marketing (Africa) DMCC</v>
          </cell>
          <cell r="J36" t="str">
            <v>CH143  ENRC Marketing (Africa) DMCC</v>
          </cell>
          <cell r="K36" t="str">
            <v>SV100030</v>
          </cell>
          <cell r="L36" t="str">
            <v>SV200030</v>
          </cell>
          <cell r="N36" t="str">
            <v>CH123</v>
          </cell>
          <cell r="O36" t="str">
            <v>CH123  Asek Reinsurance AG</v>
          </cell>
          <cell r="P36" t="str">
            <v>CHF</v>
          </cell>
          <cell r="V36">
            <v>1504</v>
          </cell>
          <cell r="W36" t="str">
            <v>Апрель</v>
          </cell>
          <cell r="Y36" t="str">
            <v>April</v>
          </cell>
          <cell r="AA36" t="str">
            <v>RP_AF130</v>
          </cell>
          <cell r="AE36" t="str">
            <v>RP_AF130  Andrew Groves</v>
          </cell>
          <cell r="AF36" t="str">
            <v>RP_AF130  Andrew Groves</v>
          </cell>
          <cell r="AG36" t="str">
            <v>RP_AF130  Andrew Groves</v>
          </cell>
          <cell r="AS36" t="str">
            <v>MVT193</v>
          </cell>
          <cell r="AT36" t="str">
            <v>Cash</v>
          </cell>
          <cell r="AW36" t="str">
            <v>CF204800</v>
          </cell>
          <cell r="AY36" t="str">
            <v>CF204800  Amortisation of financial guarantee contracts</v>
          </cell>
          <cell r="BA36" t="str">
            <v>Корректировки</v>
          </cell>
        </row>
        <row r="37">
          <cell r="B37" t="str">
            <v>CH145</v>
          </cell>
          <cell r="C37" t="str">
            <v>ENRC Marketing Africa FZE (Dubai)</v>
          </cell>
          <cell r="H37" t="str">
            <v>CH145  ENRC Marketing Africa FZE (Dubai)</v>
          </cell>
          <cell r="I37" t="str">
            <v>CH145  ENRC Marketing Africa FZE (Dubai)</v>
          </cell>
          <cell r="J37" t="str">
            <v>CH145  ENRC Marketing Africa FZE (Dubai)</v>
          </cell>
          <cell r="K37" t="str">
            <v>SV100030</v>
          </cell>
          <cell r="L37" t="str">
            <v>SV200030</v>
          </cell>
          <cell r="N37" t="str">
            <v>CH123U</v>
          </cell>
          <cell r="O37" t="str">
            <v>CH123U  Asek Reinsurance AG (USD)</v>
          </cell>
          <cell r="P37" t="str">
            <v>USD</v>
          </cell>
          <cell r="V37">
            <v>1505</v>
          </cell>
          <cell r="W37" t="str">
            <v>Май</v>
          </cell>
          <cell r="Y37" t="str">
            <v>May</v>
          </cell>
          <cell r="AA37" t="str">
            <v>RP_AF131</v>
          </cell>
          <cell r="AE37" t="str">
            <v>RP_AF131  Izak Holtzhausen</v>
          </cell>
          <cell r="AF37" t="str">
            <v>RP_AF131  Izak Holtzhausen</v>
          </cell>
          <cell r="AG37" t="str">
            <v>RP_AF131  Izak Holtzhausen</v>
          </cell>
          <cell r="AS37" t="str">
            <v>MVT197</v>
          </cell>
          <cell r="AT37" t="str">
            <v>Cash</v>
          </cell>
          <cell r="AW37" t="str">
            <v>CF204900</v>
          </cell>
          <cell r="AY37" t="str">
            <v>CF204900  Net loss/(gain) on sale of non-current assets</v>
          </cell>
          <cell r="BA37" t="str">
            <v>Корректировки</v>
          </cell>
        </row>
        <row r="38">
          <cell r="B38" t="str">
            <v>CN101</v>
          </cell>
          <cell r="C38" t="str">
            <v>Xinjiang Tuoli ENRC Taihang Chrome Co</v>
          </cell>
          <cell r="H38" t="str">
            <v>CN101  Xinjiang Tuoli ENRC Taihang Chrome Co</v>
          </cell>
          <cell r="I38" t="str">
            <v>CN101  Xinjiang Tuoli ENRC Taihang Chrome Co</v>
          </cell>
          <cell r="J38" t="str">
            <v>CN101  Xinjiang Tuoli ENRC Taihang Chrome Co</v>
          </cell>
          <cell r="K38" t="str">
            <v>SV100020</v>
          </cell>
          <cell r="L38" t="str">
            <v>SV200020</v>
          </cell>
          <cell r="N38" t="str">
            <v>CH142</v>
          </cell>
          <cell r="O38" t="str">
            <v>CH142  ENRC Marketing (Africa) AG</v>
          </cell>
          <cell r="P38" t="str">
            <v>USD</v>
          </cell>
          <cell r="V38">
            <v>1506</v>
          </cell>
          <cell r="W38" t="str">
            <v>Июнь</v>
          </cell>
          <cell r="Y38" t="str">
            <v>June</v>
          </cell>
          <cell r="AA38" t="str">
            <v>RP_AF132</v>
          </cell>
          <cell r="AE38" t="str">
            <v>RP_AF132  Dan Gertler</v>
          </cell>
          <cell r="AF38" t="str">
            <v>RP_AF132  Dan Gertler</v>
          </cell>
          <cell r="AG38" t="str">
            <v>RP_AF132  Dan Gertler</v>
          </cell>
          <cell r="AS38" t="str">
            <v>MVT201</v>
          </cell>
          <cell r="AT38" t="str">
            <v>Cash</v>
          </cell>
          <cell r="AW38" t="str">
            <v>CF205000</v>
          </cell>
          <cell r="AY38" t="str">
            <v>CF205000  Changes in asset retirement obligations - unwinding of discounting</v>
          </cell>
          <cell r="BA38" t="str">
            <v>Корректировки</v>
          </cell>
        </row>
        <row r="39">
          <cell r="B39" t="str">
            <v>GB104</v>
          </cell>
          <cell r="C39" t="str">
            <v>ENRC Management (UK) Ltd</v>
          </cell>
          <cell r="H39" t="str">
            <v>GB104  ENRC Management (UK) Ltd</v>
          </cell>
          <cell r="I39" t="str">
            <v>GB104  ENRC Management (UK) Ltd</v>
          </cell>
          <cell r="J39" t="str">
            <v>GB104  ENRC Management (UK) Ltd</v>
          </cell>
          <cell r="K39" t="str">
            <v>SV100020</v>
          </cell>
          <cell r="L39" t="str">
            <v>SV200020</v>
          </cell>
          <cell r="N39" t="str">
            <v>CH143</v>
          </cell>
          <cell r="O39" t="str">
            <v>CH143  ENRC Marketing (Africa) DMCC</v>
          </cell>
          <cell r="P39" t="str">
            <v>USD</v>
          </cell>
          <cell r="V39">
            <v>1507</v>
          </cell>
          <cell r="W39" t="str">
            <v>Июль</v>
          </cell>
          <cell r="Y39" t="str">
            <v>July</v>
          </cell>
          <cell r="AA39" t="str">
            <v>RP_AF133</v>
          </cell>
          <cell r="AE39" t="str">
            <v>RP_AF133  Kintaleg Limited</v>
          </cell>
          <cell r="AF39" t="str">
            <v>RP_AF133  Kintaleg Limited</v>
          </cell>
          <cell r="AG39" t="str">
            <v>RP_AF133  Kintaleg Limited</v>
          </cell>
          <cell r="AS39" t="str">
            <v>MVT202</v>
          </cell>
          <cell r="AT39" t="str">
            <v>Non-cash</v>
          </cell>
          <cell r="AW39" t="str">
            <v>CF208000</v>
          </cell>
          <cell r="AY39" t="str">
            <v>CF208000  Other</v>
          </cell>
          <cell r="BA39" t="str">
            <v>Корректировки</v>
          </cell>
        </row>
        <row r="40">
          <cell r="B40" t="str">
            <v>GB105</v>
          </cell>
          <cell r="C40" t="str">
            <v>ENRC Services Ltd (UK)</v>
          </cell>
          <cell r="H40" t="str">
            <v>GB105  ENRC Services Ltd (UK)</v>
          </cell>
          <cell r="I40" t="str">
            <v>GB105  ENRC Services Ltd (UK)</v>
          </cell>
          <cell r="J40" t="str">
            <v>GB105  ENRC Services Ltd (UK)</v>
          </cell>
          <cell r="K40" t="str">
            <v>SV100020</v>
          </cell>
          <cell r="L40" t="str">
            <v>SV200020</v>
          </cell>
          <cell r="N40" t="str">
            <v>CH145</v>
          </cell>
          <cell r="O40" t="str">
            <v>CH145  ENRC Marketing Africa FZE (Dubai)</v>
          </cell>
          <cell r="P40" t="str">
            <v>USD</v>
          </cell>
          <cell r="V40">
            <v>1508</v>
          </cell>
          <cell r="W40" t="str">
            <v>Август</v>
          </cell>
          <cell r="Y40" t="str">
            <v>August</v>
          </cell>
          <cell r="AA40" t="str">
            <v>RP_AF134</v>
          </cell>
          <cell r="AE40" t="str">
            <v>RP_AF134  Intrapesca Service Limited</v>
          </cell>
          <cell r="AF40" t="str">
            <v>RP_AF134  Intrapesca Service Limited</v>
          </cell>
          <cell r="AG40" t="str">
            <v>RP_AF134  Intrapesca Service Limited</v>
          </cell>
          <cell r="AS40" t="str">
            <v>MVT205</v>
          </cell>
          <cell r="AT40" t="str">
            <v>Cash</v>
          </cell>
          <cell r="AW40" t="str">
            <v>CF210000</v>
          </cell>
          <cell r="AY40" t="str">
            <v>CF210000  Changes in inventories</v>
          </cell>
          <cell r="BA40" t="str">
            <v>Changes in working capital</v>
          </cell>
        </row>
        <row r="41">
          <cell r="B41" t="str">
            <v>GB106</v>
          </cell>
          <cell r="C41" t="str">
            <v>Africa 1</v>
          </cell>
          <cell r="H41" t="str">
            <v>GB106  Africa 1</v>
          </cell>
          <cell r="I41" t="str">
            <v>GB106  Africa 1</v>
          </cell>
          <cell r="J41" t="str">
            <v>GB106  Africa 1</v>
          </cell>
          <cell r="K41" t="str">
            <v>SV100020</v>
          </cell>
          <cell r="L41" t="str">
            <v>SV200020</v>
          </cell>
          <cell r="N41" t="str">
            <v>CN101</v>
          </cell>
          <cell r="O41" t="str">
            <v>CN101  Xinjiang Tuoli ENRC Taihang Chrome Co</v>
          </cell>
          <cell r="P41" t="str">
            <v>CNY</v>
          </cell>
          <cell r="V41">
            <v>1509</v>
          </cell>
          <cell r="W41" t="str">
            <v>Сентябрь</v>
          </cell>
          <cell r="Y41" t="str">
            <v>September</v>
          </cell>
          <cell r="AA41" t="str">
            <v>RP_AF135</v>
          </cell>
          <cell r="AE41" t="str">
            <v>RP_AF135  Government DRC</v>
          </cell>
          <cell r="AF41" t="str">
            <v>RP_AF135  Government DRC</v>
          </cell>
          <cell r="AG41" t="str">
            <v>RP_AF135  Government DRC</v>
          </cell>
          <cell r="AS41" t="str">
            <v>MVT206</v>
          </cell>
          <cell r="AT41" t="str">
            <v>Non-cash</v>
          </cell>
          <cell r="AW41" t="str">
            <v>CF211000</v>
          </cell>
          <cell r="AY41" t="str">
            <v>CF211000  Changes in inventories - IC</v>
          </cell>
          <cell r="BA41" t="str">
            <v>Changes in working capital</v>
          </cell>
        </row>
        <row r="42">
          <cell r="B42" t="str">
            <v>GB108</v>
          </cell>
          <cell r="C42" t="str">
            <v>CAMEC PLC</v>
          </cell>
          <cell r="H42" t="str">
            <v>GB108  CAMEC PLC</v>
          </cell>
          <cell r="I42" t="str">
            <v>GB108  CAMEC PLC</v>
          </cell>
          <cell r="J42" t="str">
            <v>GB108  CAMEC PLC</v>
          </cell>
          <cell r="K42" t="str">
            <v>SV100020</v>
          </cell>
          <cell r="L42" t="str">
            <v>SV200020</v>
          </cell>
          <cell r="N42" t="str">
            <v>CN102_JV</v>
          </cell>
          <cell r="O42" t="str">
            <v>CN102_JV  Asmare Coking Coal (JV)</v>
          </cell>
          <cell r="P42" t="str">
            <v>CNY</v>
          </cell>
          <cell r="V42">
            <v>1510</v>
          </cell>
          <cell r="W42" t="str">
            <v>Октябрь</v>
          </cell>
          <cell r="Y42" t="str">
            <v>October</v>
          </cell>
          <cell r="AA42" t="str">
            <v>RP_BF100</v>
          </cell>
          <cell r="AE42" t="str">
            <v>RP_BF100  Camec Burkina Faso</v>
          </cell>
          <cell r="AF42" t="str">
            <v>RP_BF100  Camec Burkina Faso</v>
          </cell>
          <cell r="AG42" t="str">
            <v>RP_BF100  Camec Burkina Faso</v>
          </cell>
          <cell r="AS42" t="str">
            <v>MVT213</v>
          </cell>
          <cell r="AT42" t="str">
            <v>Cash</v>
          </cell>
          <cell r="AW42" t="str">
            <v>CF212000</v>
          </cell>
          <cell r="AY42" t="str">
            <v>CF212000  Changes in trade and other receivables</v>
          </cell>
          <cell r="BA42" t="str">
            <v>Changes in working capital</v>
          </cell>
        </row>
        <row r="43">
          <cell r="B43" t="str">
            <v>GB109</v>
          </cell>
          <cell r="C43" t="str">
            <v>CAMEC Finance</v>
          </cell>
          <cell r="H43" t="str">
            <v>GB109  CAMEC Finance</v>
          </cell>
          <cell r="I43" t="str">
            <v>GB109  CAMEC Finance</v>
          </cell>
          <cell r="J43" t="str">
            <v>GB109  CAMEC Finance</v>
          </cell>
          <cell r="K43" t="str">
            <v>SV100020</v>
          </cell>
          <cell r="L43" t="str">
            <v>SV200020</v>
          </cell>
          <cell r="N43" t="str">
            <v>GB104</v>
          </cell>
          <cell r="O43" t="str">
            <v>GB104  ENRC Management (UK) Ltd</v>
          </cell>
          <cell r="P43" t="str">
            <v>GBP</v>
          </cell>
          <cell r="V43">
            <v>1511</v>
          </cell>
          <cell r="W43" t="str">
            <v>Ноябрь</v>
          </cell>
          <cell r="Y43" t="str">
            <v>November</v>
          </cell>
          <cell r="AA43" t="str">
            <v>RP_BR102</v>
          </cell>
          <cell r="AE43" t="str">
            <v>RP_BR102  Dauphin Associatis Ltd</v>
          </cell>
          <cell r="AF43" t="str">
            <v>RP_BR102  Dauphin Associatis Ltd</v>
          </cell>
          <cell r="AG43" t="str">
            <v>RP_BR102  Dauphin Associatis Ltd</v>
          </cell>
          <cell r="AS43" t="str">
            <v>MVT214</v>
          </cell>
          <cell r="AT43" t="str">
            <v>Non-cash</v>
          </cell>
          <cell r="AW43" t="str">
            <v>CF213000</v>
          </cell>
          <cell r="AY43" t="str">
            <v>CF213000  Changes in other receivables</v>
          </cell>
          <cell r="BA43" t="str">
            <v>Changes in working capital</v>
          </cell>
        </row>
        <row r="44">
          <cell r="B44" t="str">
            <v>GB110</v>
          </cell>
          <cell r="C44" t="str">
            <v>IMF</v>
          </cell>
          <cell r="H44" t="str">
            <v>GB110  IMF</v>
          </cell>
          <cell r="I44" t="str">
            <v>GB110  IMF</v>
          </cell>
          <cell r="J44" t="str">
            <v>GB110  IMF</v>
          </cell>
          <cell r="K44" t="str">
            <v>SV100020</v>
          </cell>
          <cell r="L44" t="str">
            <v>SV200020</v>
          </cell>
          <cell r="N44" t="str">
            <v>GB105</v>
          </cell>
          <cell r="O44" t="str">
            <v>GB105  ENRC Services Ltd (UK)</v>
          </cell>
          <cell r="P44" t="str">
            <v>GBP</v>
          </cell>
          <cell r="V44">
            <v>1512</v>
          </cell>
          <cell r="W44" t="str">
            <v>Декабрь</v>
          </cell>
          <cell r="Y44" t="str">
            <v>December</v>
          </cell>
          <cell r="AA44" t="str">
            <v>RP_BR104</v>
          </cell>
          <cell r="AE44" t="str">
            <v>RP_BR104  Hillford Investement Corp</v>
          </cell>
          <cell r="AF44" t="str">
            <v>RP_BR104  Hillford Investement Corp</v>
          </cell>
          <cell r="AG44" t="str">
            <v>RP_BR104  Hillford Investement Corp</v>
          </cell>
          <cell r="AS44" t="str">
            <v>MVT217</v>
          </cell>
          <cell r="AT44" t="str">
            <v>Cash</v>
          </cell>
          <cell r="AW44" t="str">
            <v>CF214000</v>
          </cell>
          <cell r="AY44" t="str">
            <v>CF214000  Changes in trade and other receivables - IC</v>
          </cell>
          <cell r="BA44" t="str">
            <v>Changes in working capital</v>
          </cell>
        </row>
        <row r="45">
          <cell r="B45" t="str">
            <v>GB111</v>
          </cell>
          <cell r="C45" t="str">
            <v>MMT</v>
          </cell>
          <cell r="H45" t="str">
            <v>GB111  MMT</v>
          </cell>
          <cell r="I45" t="str">
            <v>GB111  MMT</v>
          </cell>
          <cell r="J45" t="str">
            <v>GB111  MMT</v>
          </cell>
          <cell r="K45" t="str">
            <v>SV100020</v>
          </cell>
          <cell r="L45" t="str">
            <v>SV200020</v>
          </cell>
          <cell r="N45" t="str">
            <v>GB106</v>
          </cell>
          <cell r="O45" t="str">
            <v>GB106  Africa 1</v>
          </cell>
          <cell r="P45" t="str">
            <v>USD</v>
          </cell>
          <cell r="V45" t="str">
            <v>&lt;END&gt;</v>
          </cell>
          <cell r="W45" t="str">
            <v>&lt;END&gt;</v>
          </cell>
          <cell r="Y45" t="str">
            <v>&lt;END&gt;</v>
          </cell>
          <cell r="AA45" t="str">
            <v>RP_BR105</v>
          </cell>
          <cell r="AE45" t="str">
            <v>RP_BR105  Barnstable International Corp</v>
          </cell>
          <cell r="AF45" t="str">
            <v>RP_BR105  Barnstable International Corp</v>
          </cell>
          <cell r="AG45" t="str">
            <v>RP_BR105  Barnstable International Corp</v>
          </cell>
          <cell r="AS45" t="str">
            <v>MVT218</v>
          </cell>
          <cell r="AT45" t="str">
            <v>Non-cash</v>
          </cell>
          <cell r="AW45" t="str">
            <v>CF215000</v>
          </cell>
          <cell r="AY45" t="str">
            <v>CF215000  Changes in other receivables - IC</v>
          </cell>
          <cell r="BA45" t="str">
            <v>Changes in working capital</v>
          </cell>
        </row>
        <row r="46">
          <cell r="B46" t="str">
            <v>GB112</v>
          </cell>
          <cell r="C46" t="str">
            <v>ENRC Management (Africa) Ltd</v>
          </cell>
          <cell r="H46" t="str">
            <v>GB112  ENRC Management (Africa) Ltd</v>
          </cell>
          <cell r="I46" t="str">
            <v>GB112  ENRC Management (Africa) Ltd</v>
          </cell>
          <cell r="J46" t="str">
            <v>GB112  ENRC Management (Africa) Ltd</v>
          </cell>
          <cell r="K46" t="str">
            <v>SV100020</v>
          </cell>
          <cell r="L46" t="str">
            <v>SV200020</v>
          </cell>
          <cell r="N46" t="str">
            <v>GB108</v>
          </cell>
          <cell r="O46" t="str">
            <v>GB108  CAMEC PLC</v>
          </cell>
          <cell r="P46" t="str">
            <v>GBP</v>
          </cell>
          <cell r="AA46" t="str">
            <v>RP_BS10</v>
          </cell>
          <cell r="AE46" t="str">
            <v>RP_BS10  Ynchburg Enterprise Ltd</v>
          </cell>
          <cell r="AF46" t="str">
            <v>RP_BS10  Ynchburg Enterprise Ltd</v>
          </cell>
          <cell r="AG46" t="str">
            <v>RP_BS10  Ynchburg Enterprise Ltd</v>
          </cell>
          <cell r="AS46" t="str">
            <v>MVT219</v>
          </cell>
          <cell r="AT46" t="str">
            <v>Cash</v>
          </cell>
          <cell r="AW46" t="str">
            <v>CF216000</v>
          </cell>
          <cell r="AY46" t="str">
            <v>CF216000  Changes in trade and other payables</v>
          </cell>
          <cell r="BA46" t="str">
            <v>Changes in working capital</v>
          </cell>
        </row>
        <row r="47">
          <cell r="B47" t="str">
            <v>GB113</v>
          </cell>
          <cell r="C47" t="str">
            <v>ENRC Services (Africa) Ltd</v>
          </cell>
          <cell r="H47" t="str">
            <v>GB113  ENRC Services (Africa) Ltd</v>
          </cell>
          <cell r="I47" t="str">
            <v>GB113  ENRC Services (Africa) Ltd</v>
          </cell>
          <cell r="J47" t="str">
            <v>GB113  ENRC Services (Africa) Ltd</v>
          </cell>
          <cell r="K47" t="str">
            <v>SV100020</v>
          </cell>
          <cell r="L47" t="str">
            <v>SV200020</v>
          </cell>
          <cell r="N47" t="str">
            <v>GB109</v>
          </cell>
          <cell r="O47" t="str">
            <v>GB109  CAMEC Finance</v>
          </cell>
          <cell r="P47" t="str">
            <v>USD</v>
          </cell>
          <cell r="AA47" t="str">
            <v>RP_CH100</v>
          </cell>
          <cell r="AE47" t="str">
            <v>RP_CH100  Asmare Coke Sohinm Ltd</v>
          </cell>
          <cell r="AF47" t="str">
            <v>RP_CH100  Asmare Coke Sohinm Ltd</v>
          </cell>
          <cell r="AG47" t="str">
            <v>RP_CH100  Asmare Coke Sohinm Ltd</v>
          </cell>
          <cell r="AS47" t="str">
            <v>MVT220</v>
          </cell>
          <cell r="AT47" t="str">
            <v>Non-cash</v>
          </cell>
          <cell r="AW47" t="str">
            <v>CF217000</v>
          </cell>
          <cell r="AY47" t="str">
            <v>CF217000  Changes in trade and other payables - IC</v>
          </cell>
          <cell r="BA47" t="str">
            <v>Changes in working capital</v>
          </cell>
        </row>
        <row r="48">
          <cell r="B48" t="str">
            <v>GB115</v>
          </cell>
          <cell r="C48" t="str">
            <v>Business and Technological Services UK Limited</v>
          </cell>
          <cell r="H48" t="str">
            <v>GB115  Business and Technological Services UK Limited</v>
          </cell>
          <cell r="I48" t="str">
            <v>GB115  Business and Technological Services UK Limited</v>
          </cell>
          <cell r="J48" t="str">
            <v>GB115  Business and Technological Services UK Limited</v>
          </cell>
          <cell r="K48" t="str">
            <v>SV100020</v>
          </cell>
          <cell r="L48" t="str">
            <v>SV200020</v>
          </cell>
          <cell r="N48" t="str">
            <v>GB110</v>
          </cell>
          <cell r="O48" t="str">
            <v>GB110  IMF</v>
          </cell>
          <cell r="P48" t="str">
            <v>USD</v>
          </cell>
          <cell r="AA48" t="str">
            <v>RP_CH103</v>
          </cell>
          <cell r="AE48" t="str">
            <v>RP_CH103  Eurasian Capital AG</v>
          </cell>
          <cell r="AF48" t="str">
            <v>RP_CH103  Eurasian Capital AG</v>
          </cell>
          <cell r="AG48" t="str">
            <v>RP_CH103  Eurasian Capital AG</v>
          </cell>
          <cell r="AS48" t="str">
            <v>MVT221</v>
          </cell>
          <cell r="AT48" t="str">
            <v>Cash</v>
          </cell>
          <cell r="AW48" t="str">
            <v>CF218000</v>
          </cell>
          <cell r="AY48" t="str">
            <v>CF218000  Changes in other liabilities</v>
          </cell>
          <cell r="BA48" t="str">
            <v>Changes in working capital</v>
          </cell>
        </row>
        <row r="49">
          <cell r="B49" t="str">
            <v>GB198</v>
          </cell>
          <cell r="C49" t="str">
            <v>ENRC Finance Limited</v>
          </cell>
          <cell r="H49" t="str">
            <v>GB198  ENRC Finance Limited</v>
          </cell>
          <cell r="I49" t="str">
            <v>GB198  ENRC Finance Limited</v>
          </cell>
          <cell r="J49" t="str">
            <v>GB198  ENRC Finance Limited</v>
          </cell>
          <cell r="K49" t="str">
            <v>SV100020</v>
          </cell>
          <cell r="L49" t="str">
            <v>SV200020</v>
          </cell>
          <cell r="N49" t="str">
            <v>GB111</v>
          </cell>
          <cell r="O49" t="str">
            <v>GB111  MMT</v>
          </cell>
          <cell r="P49" t="str">
            <v>USD</v>
          </cell>
          <cell r="AA49" t="str">
            <v>RP_CH111</v>
          </cell>
          <cell r="AE49" t="str">
            <v>RP_CH111  CIS Trading Management GmbH</v>
          </cell>
          <cell r="AF49" t="str">
            <v>RP_CH111  CIS Trading Management GmbH</v>
          </cell>
          <cell r="AG49" t="str">
            <v>RP_CH111  CIS Trading Management GmbH</v>
          </cell>
          <cell r="AS49" t="str">
            <v>MVT225</v>
          </cell>
          <cell r="AT49" t="str">
            <v>Cash</v>
          </cell>
          <cell r="AW49" t="str">
            <v>CF219000</v>
          </cell>
          <cell r="AY49" t="str">
            <v>CF219000  Changes in other liabilities - IC</v>
          </cell>
          <cell r="BA49" t="str">
            <v>Changes in working capital</v>
          </cell>
        </row>
        <row r="50">
          <cell r="B50" t="str">
            <v>GB199</v>
          </cell>
          <cell r="C50" t="str">
            <v>ENRC PLC</v>
          </cell>
          <cell r="H50" t="str">
            <v>GB199  ENRC PLC</v>
          </cell>
          <cell r="I50" t="str">
            <v>GB199  ENRC PLC</v>
          </cell>
          <cell r="J50" t="str">
            <v>GB199  ENRC PLC</v>
          </cell>
          <cell r="K50" t="str">
            <v>SV100020</v>
          </cell>
          <cell r="L50" t="str">
            <v>SV200020</v>
          </cell>
          <cell r="N50" t="str">
            <v>GB112</v>
          </cell>
          <cell r="O50" t="str">
            <v>GB112  ENRC Management (Africa) Ltd</v>
          </cell>
          <cell r="P50" t="str">
            <v>USD</v>
          </cell>
          <cell r="V50" t="str">
            <v>Декабрь 2012</v>
          </cell>
          <cell r="AA50" t="str">
            <v>RP_CH119</v>
          </cell>
          <cell r="AE50" t="str">
            <v>RP_CH119  Eurasian Natural Resources Corporation</v>
          </cell>
          <cell r="AF50" t="str">
            <v>RP_CH119  Eurasian Natural Resources Corporation</v>
          </cell>
          <cell r="AG50" t="str">
            <v>RP_CH119  Eurasian Natural Resources Corporation</v>
          </cell>
          <cell r="AS50" t="str">
            <v>MVT226</v>
          </cell>
          <cell r="AT50" t="str">
            <v>Cash</v>
          </cell>
          <cell r="AW50" t="str">
            <v>CF220000</v>
          </cell>
          <cell r="AY50" t="str">
            <v>CF220000  Changes in provisions and other obligations</v>
          </cell>
          <cell r="BA50" t="str">
            <v>Changes in working capital</v>
          </cell>
        </row>
        <row r="51">
          <cell r="B51" t="str">
            <v>KZ101</v>
          </cell>
          <cell r="C51" t="str">
            <v>АО "Казахстанский Электролизный завод"</v>
          </cell>
          <cell r="H51" t="str">
            <v>KZ101  АО "Казахстанский Электролизный завод"</v>
          </cell>
          <cell r="I51" t="str">
            <v>KZ101  АО "Казахстанский Электролизный завод"</v>
          </cell>
          <cell r="J51" t="str">
            <v>KZ101  Kazakhstan Aluminium Smelter JSC</v>
          </cell>
          <cell r="K51" t="str">
            <v>SV100020</v>
          </cell>
          <cell r="L51" t="str">
            <v>SV200020</v>
          </cell>
          <cell r="N51" t="str">
            <v>GB113</v>
          </cell>
          <cell r="O51" t="str">
            <v>GB113  ENRC Services (Africa) Ltd</v>
          </cell>
          <cell r="P51" t="str">
            <v>USD</v>
          </cell>
          <cell r="AA51" t="str">
            <v>RP_CH126</v>
          </cell>
          <cell r="AE51" t="str">
            <v>RP_CH126  IMR International Mineral Resources AG</v>
          </cell>
          <cell r="AF51" t="str">
            <v>RP_CH126  IMR International Mineral Resources AG</v>
          </cell>
          <cell r="AG51" t="str">
            <v>RP_CH126  IMR International Mineral Resources AG</v>
          </cell>
          <cell r="AS51" t="str">
            <v>MVT227</v>
          </cell>
          <cell r="AT51" t="str">
            <v>Non-cash</v>
          </cell>
          <cell r="AW51" t="str">
            <v>CF221000</v>
          </cell>
          <cell r="AY51" t="str">
            <v>CF221000  Changes in provisions and other obligations - IC</v>
          </cell>
          <cell r="BA51" t="str">
            <v>Changes in working capital</v>
          </cell>
        </row>
        <row r="52">
          <cell r="B52" t="str">
            <v>KZ102</v>
          </cell>
          <cell r="C52" t="str">
            <v>АО "Алюминий Казахстана"</v>
          </cell>
          <cell r="H52" t="str">
            <v>KZ102  АО "Алюминий Казахстана"</v>
          </cell>
          <cell r="I52" t="str">
            <v>KZ102  АО "Алюминий Казахстана"</v>
          </cell>
          <cell r="J52" t="str">
            <v>KZ102  Aluminium of Kazakhstan JSC</v>
          </cell>
          <cell r="K52" t="str">
            <v>SV100020</v>
          </cell>
          <cell r="L52" t="str">
            <v>SV200020</v>
          </cell>
          <cell r="N52" t="str">
            <v>GB115</v>
          </cell>
          <cell r="O52" t="str">
            <v>GB115  Business and Technological Services UK Limited</v>
          </cell>
          <cell r="P52" t="str">
            <v>GBP</v>
          </cell>
          <cell r="AA52" t="str">
            <v>RP_CH143</v>
          </cell>
          <cell r="AE52" t="str">
            <v>RP_CH143  AMWI AG (Старое название - MRM Ores AG)</v>
          </cell>
          <cell r="AF52" t="str">
            <v>RP_CH143  AMWI AG (Старое название - MRM Ores AG)</v>
          </cell>
          <cell r="AG52" t="str">
            <v>RP_CH143  AMWI AG (Old name - MRM Ores AG)</v>
          </cell>
          <cell r="AS52" t="str">
            <v>MVT233</v>
          </cell>
          <cell r="AT52" t="str">
            <v>Non-cash</v>
          </cell>
          <cell r="AW52" t="str">
            <v>CF222000</v>
          </cell>
          <cell r="AY52" t="str">
            <v>CF222000  Changes in employee benefit obligations</v>
          </cell>
          <cell r="BA52" t="str">
            <v>Changes in working capital</v>
          </cell>
        </row>
        <row r="53">
          <cell r="B53" t="str">
            <v>KZ103</v>
          </cell>
          <cell r="C53" t="str">
            <v>АО"Жайреский ГОК"</v>
          </cell>
          <cell r="H53" t="str">
            <v>KZ103  АО"Жайреский ГОК"</v>
          </cell>
          <cell r="I53" t="str">
            <v>KZ103  АО"Жайреский ГОК"</v>
          </cell>
          <cell r="J53" t="str">
            <v>KZ103  Zhairemsky Gok JSC</v>
          </cell>
          <cell r="K53" t="str">
            <v>SV100020</v>
          </cell>
          <cell r="L53" t="str">
            <v>SV200020</v>
          </cell>
          <cell r="N53" t="str">
            <v>GB198</v>
          </cell>
          <cell r="O53" t="str">
            <v>GB198  ENRC Finance Limited</v>
          </cell>
          <cell r="P53" t="str">
            <v>USD</v>
          </cell>
          <cell r="AA53" t="str">
            <v>RP_CH145</v>
          </cell>
          <cell r="AE53" t="str">
            <v>RP_CH145  ENRC Marketing Africa FZW (Dubai)</v>
          </cell>
          <cell r="AF53" t="str">
            <v>RP_CH145  ENRC Marketing Africa FZW (Dubai)</v>
          </cell>
          <cell r="AG53" t="str">
            <v>RP_CH145  ENRC Marketing Africa FZW (Dubai)</v>
          </cell>
          <cell r="AS53" t="str">
            <v>MVT237</v>
          </cell>
          <cell r="AT53" t="str">
            <v>Cash</v>
          </cell>
          <cell r="AW53" t="str">
            <v>CF223000</v>
          </cell>
          <cell r="AY53" t="str">
            <v>CF223000  Changes in derivative financial instruments - assets</v>
          </cell>
          <cell r="BA53" t="str">
            <v>Changes in working capital</v>
          </cell>
        </row>
        <row r="54">
          <cell r="B54" t="str">
            <v>KZ104</v>
          </cell>
          <cell r="C54" t="str">
            <v>АО " ТНК Казхром"</v>
          </cell>
          <cell r="H54" t="str">
            <v>KZ104  АО " ТНК Казхром"</v>
          </cell>
          <cell r="I54" t="str">
            <v>KZ104  АО " ТНК Казхром"</v>
          </cell>
          <cell r="J54" t="str">
            <v>KZ104  TNC Kazchrome</v>
          </cell>
          <cell r="K54" t="str">
            <v>SV100020</v>
          </cell>
          <cell r="L54" t="str">
            <v>SV200020</v>
          </cell>
          <cell r="N54" t="str">
            <v>GB199</v>
          </cell>
          <cell r="O54" t="str">
            <v>GB199  ENRC PLC</v>
          </cell>
          <cell r="P54" t="str">
            <v>USD</v>
          </cell>
          <cell r="AA54" t="str">
            <v>RP_CH150</v>
          </cell>
          <cell r="AE54" t="str">
            <v>RP_CH150  Samancor AG</v>
          </cell>
          <cell r="AF54" t="str">
            <v>RP_CH150  Samancor AG</v>
          </cell>
          <cell r="AG54" t="str">
            <v>RP_CH150  Samancor AG</v>
          </cell>
          <cell r="AS54" t="str">
            <v>MVT245</v>
          </cell>
          <cell r="AT54" t="str">
            <v>Non-cash</v>
          </cell>
          <cell r="AW54" t="str">
            <v>CF224000</v>
          </cell>
          <cell r="AY54" t="str">
            <v>CF224000  Changes in derivative financial instruments - liabilities</v>
          </cell>
          <cell r="BA54" t="str">
            <v>Changes in working capital</v>
          </cell>
        </row>
        <row r="55">
          <cell r="B55" t="str">
            <v>KZ105</v>
          </cell>
          <cell r="C55" t="str">
            <v>АО "ССГПО"</v>
          </cell>
          <cell r="H55" t="str">
            <v>KZ105  АО "ССГПО"</v>
          </cell>
          <cell r="I55" t="str">
            <v>KZ105  АО "ССГПО"</v>
          </cell>
          <cell r="J55" t="str">
            <v>KZ105  SSGPO JSC</v>
          </cell>
          <cell r="K55" t="str">
            <v>SV100020</v>
          </cell>
          <cell r="L55" t="str">
            <v>SV200020</v>
          </cell>
          <cell r="N55" t="str">
            <v>KZ101</v>
          </cell>
          <cell r="O55" t="str">
            <v>KZ101  АО "Казахстанский Электролизный завод"</v>
          </cell>
          <cell r="P55" t="str">
            <v>KZT</v>
          </cell>
          <cell r="AA55" t="str">
            <v>RP_CH151</v>
          </cell>
          <cell r="AE55" t="str">
            <v>RP_CH151  Samancor Chrome Holdings (Pty) Limited</v>
          </cell>
          <cell r="AF55" t="str">
            <v>RP_CH151  Samancor Chrome Holdings (Pty) Limited</v>
          </cell>
          <cell r="AG55" t="str">
            <v>RP_CH151  Samancor Chrome Holdings (Pty) Limited</v>
          </cell>
          <cell r="AS55" t="str">
            <v>MVT253</v>
          </cell>
          <cell r="AT55" t="str">
            <v>Non-cash</v>
          </cell>
          <cell r="AW55" t="str">
            <v>CF225000</v>
          </cell>
          <cell r="AY55" t="str">
            <v>CF225000  Changes in other taxes payable</v>
          </cell>
          <cell r="BA55" t="str">
            <v>Changes in working capital</v>
          </cell>
        </row>
        <row r="56">
          <cell r="B56" t="str">
            <v>KZ107</v>
          </cell>
          <cell r="C56" t="str">
            <v>АО "ЕЭК"</v>
          </cell>
          <cell r="H56" t="str">
            <v>KZ107  АО "ЕЭК"</v>
          </cell>
          <cell r="I56" t="str">
            <v>KZ107  АО "ЕЭК"</v>
          </cell>
          <cell r="J56" t="str">
            <v>KZ107  EEC JSC</v>
          </cell>
          <cell r="K56" t="str">
            <v>SV100020</v>
          </cell>
          <cell r="L56" t="str">
            <v>SV200020</v>
          </cell>
          <cell r="N56" t="str">
            <v>KZ102</v>
          </cell>
          <cell r="O56" t="str">
            <v>KZ102  АО "Алюминий Казахстана"</v>
          </cell>
          <cell r="P56" t="str">
            <v>KZT</v>
          </cell>
          <cell r="V56" t="str">
            <v>2012</v>
          </cell>
          <cell r="AA56" t="str">
            <v>RP_CH152</v>
          </cell>
          <cell r="AE56" t="str">
            <v>RP_CH152  IMR Management Services Ltd</v>
          </cell>
          <cell r="AF56" t="str">
            <v>RP_CH152  IMR Management Services Ltd</v>
          </cell>
          <cell r="AG56" t="str">
            <v>RP_CH152  IMR Management Services Ltd</v>
          </cell>
          <cell r="AS56" t="str">
            <v>MVT257</v>
          </cell>
          <cell r="AT56" t="str">
            <v>Non-cash</v>
          </cell>
          <cell r="AW56" t="str">
            <v>CF228000</v>
          </cell>
          <cell r="AY56" t="str">
            <v>CF228000  Changes in other assets</v>
          </cell>
          <cell r="BA56" t="str">
            <v>Changes in working capital</v>
          </cell>
        </row>
        <row r="57">
          <cell r="B57" t="str">
            <v>KZ108</v>
          </cell>
          <cell r="C57" t="str">
            <v>АО "Шубарколь Комир"</v>
          </cell>
          <cell r="H57" t="str">
            <v>KZ108  АО "Шубарколь Комир"</v>
          </cell>
          <cell r="I57" t="str">
            <v>KZ108  АО "Шубарколь Комир"</v>
          </cell>
          <cell r="J57" t="str">
            <v>KZ108  Shubarkol Komir JSC</v>
          </cell>
          <cell r="K57" t="str">
            <v>SV100020</v>
          </cell>
          <cell r="L57" t="str">
            <v>SV200020</v>
          </cell>
          <cell r="N57" t="str">
            <v>KZ103</v>
          </cell>
          <cell r="O57" t="str">
            <v>KZ103  АО"Жайреский ГОК"</v>
          </cell>
          <cell r="P57" t="str">
            <v>KZT</v>
          </cell>
          <cell r="AA57" t="str">
            <v>RP_CN101</v>
          </cell>
          <cell r="AE57" t="str">
            <v>RP_CN101  Xinjiang Tuoli ENRC Taihan</v>
          </cell>
          <cell r="AF57" t="str">
            <v>RP_CN101  Xinjiang Tuoli ENRC Taihan</v>
          </cell>
          <cell r="AG57" t="str">
            <v>RP_CN101  Xinjiang Tuoli ENRC Taihan</v>
          </cell>
          <cell r="AS57" t="str">
            <v>MVT261</v>
          </cell>
          <cell r="AT57" t="str">
            <v>Non-cash</v>
          </cell>
          <cell r="AW57" t="str">
            <v>CF280000</v>
          </cell>
          <cell r="AY57" t="str">
            <v>CF280000  Other cash operating activity movements</v>
          </cell>
          <cell r="BA57" t="str">
            <v>Денежные средства, полученные от операционной деятельности</v>
          </cell>
        </row>
        <row r="58">
          <cell r="B58" t="str">
            <v>KZ108_Assoc</v>
          </cell>
          <cell r="C58" t="str">
            <v>Shubarkol Komir JSC (Associate Until Apr 2012)</v>
          </cell>
          <cell r="H58" t="str">
            <v>KZ108_Assoc  Shubarkol Komir JSC (Associate Until Apr 2012)</v>
          </cell>
          <cell r="I58" t="str">
            <v>KZ108_Assoc  Shubarkol Komir JSC (Associate Until Apr 2012)</v>
          </cell>
          <cell r="J58" t="str">
            <v>KZ108_Assoc  Shubarkol Komir JSC (Associate Until Apr 2012)</v>
          </cell>
          <cell r="K58" t="str">
            <v>SV100020</v>
          </cell>
          <cell r="L58" t="str">
            <v>SV200020</v>
          </cell>
          <cell r="N58" t="str">
            <v>KZ104</v>
          </cell>
          <cell r="O58" t="str">
            <v>KZ104  АО " ТНК Казхром"</v>
          </cell>
          <cell r="P58" t="str">
            <v>KZT</v>
          </cell>
          <cell r="AA58" t="str">
            <v>RP_CN102</v>
          </cell>
          <cell r="AE58" t="str">
            <v>RP_CN102  Asmare Coking Coal Co Ltd</v>
          </cell>
          <cell r="AF58" t="str">
            <v>RP_CN102  Asmare Coking Coal Co Ltd</v>
          </cell>
          <cell r="AG58" t="str">
            <v>RP_CN102  Asmare Coking Coal Co Ltd</v>
          </cell>
          <cell r="AS58" t="str">
            <v>MVT265</v>
          </cell>
          <cell r="AT58" t="str">
            <v>Non-cash</v>
          </cell>
          <cell r="AW58" t="str">
            <v>CF290000</v>
          </cell>
          <cell r="AY58" t="str">
            <v>CF290000  Interest paid</v>
          </cell>
          <cell r="BA58" t="str">
            <v>Денежные средства, полученные от операционной деятельности</v>
          </cell>
        </row>
        <row r="59">
          <cell r="B59" t="str">
            <v>KZ115</v>
          </cell>
          <cell r="C59" t="str">
            <v>ENRC Маркетинг Казахстан</v>
          </cell>
          <cell r="H59" t="str">
            <v>KZ115  ENRC Маркетинг Казахстан</v>
          </cell>
          <cell r="I59" t="str">
            <v>KZ115  ENRC Маркетинг Казахстан</v>
          </cell>
          <cell r="J59" t="str">
            <v>KZ115  ENRC Marketing Kazakhstan</v>
          </cell>
          <cell r="K59" t="str">
            <v>SV100030</v>
          </cell>
          <cell r="L59" t="str">
            <v>SV200030</v>
          </cell>
          <cell r="N59" t="str">
            <v>KZ105</v>
          </cell>
          <cell r="O59" t="str">
            <v>KZ105  АО "ССГПО"</v>
          </cell>
          <cell r="P59" t="str">
            <v>KZT</v>
          </cell>
          <cell r="V59" t="str">
            <v>01.01.2012</v>
          </cell>
          <cell r="AA59" t="str">
            <v>RP_DE100</v>
          </cell>
          <cell r="AE59" t="str">
            <v>RP_DE100  ATA Agis - Transsystem Alliance GmbH</v>
          </cell>
          <cell r="AF59" t="str">
            <v>RP_DE100  ATA Agis - Transsystem Alliance GmbH</v>
          </cell>
          <cell r="AG59" t="str">
            <v>RP_DE100  ATA Agis - Transsystem Alliance GmbH</v>
          </cell>
          <cell r="AS59" t="str">
            <v>MVT273</v>
          </cell>
          <cell r="AT59" t="str">
            <v>Non-cash</v>
          </cell>
          <cell r="AW59" t="str">
            <v>CF291000</v>
          </cell>
          <cell r="AY59" t="str">
            <v>CF291000  Interest paid - IC</v>
          </cell>
          <cell r="BA59" t="str">
            <v>Денежные средства, полученные от операционной деятельности</v>
          </cell>
        </row>
        <row r="60">
          <cell r="B60" t="str">
            <v>KZ116</v>
          </cell>
          <cell r="C60" t="str">
            <v>ТОО "ТрансРемВагон"</v>
          </cell>
          <cell r="H60" t="str">
            <v>KZ116  ТОО "ТрансРемВагон"</v>
          </cell>
          <cell r="I60" t="str">
            <v>KZ116  ТОО "ТрансРемВагон"</v>
          </cell>
          <cell r="J60" t="str">
            <v>KZ116  Transremwagon LLP</v>
          </cell>
          <cell r="K60" t="str">
            <v>SV100020</v>
          </cell>
          <cell r="L60" t="str">
            <v>SV200020</v>
          </cell>
          <cell r="N60" t="str">
            <v>KZ107</v>
          </cell>
          <cell r="O60" t="str">
            <v>KZ107  АО "ЕЭК"</v>
          </cell>
          <cell r="P60" t="str">
            <v>KZT</v>
          </cell>
          <cell r="AA60" t="str">
            <v>RP_DE101</v>
          </cell>
          <cell r="AE60" t="str">
            <v>RP_DE101  Baltic Terminal Keil International GmbH</v>
          </cell>
          <cell r="AF60" t="str">
            <v>RP_DE101  Baltic Terminal Keil International GmbH</v>
          </cell>
          <cell r="AG60" t="str">
            <v>RP_DE101  Baltic Terminal Keil International GmbH</v>
          </cell>
          <cell r="AS60" t="str">
            <v>MVT277</v>
          </cell>
          <cell r="AT60" t="str">
            <v>Non-cash</v>
          </cell>
          <cell r="AW60" t="str">
            <v>CF292000</v>
          </cell>
          <cell r="AY60" t="str">
            <v>CF292000  Interest received</v>
          </cell>
          <cell r="BA60" t="str">
            <v>Денежные средства, полученные от операционной деятельности</v>
          </cell>
        </row>
        <row r="61">
          <cell r="B61" t="str">
            <v>KZ117</v>
          </cell>
          <cell r="C61" t="str">
            <v>ТОО "РемПуть"</v>
          </cell>
          <cell r="H61" t="str">
            <v>KZ117  ТОО "РемПуть"</v>
          </cell>
          <cell r="I61" t="str">
            <v>KZ117  ТОО "РемПуть"</v>
          </cell>
          <cell r="J61" t="str">
            <v>KZ117  RemPut LLP</v>
          </cell>
          <cell r="K61" t="str">
            <v>SV100020</v>
          </cell>
          <cell r="L61" t="str">
            <v>SV200020</v>
          </cell>
          <cell r="N61" t="str">
            <v>KZ108</v>
          </cell>
          <cell r="O61" t="str">
            <v>KZ108  АО "Шубарколь Комир"</v>
          </cell>
          <cell r="P61" t="str">
            <v>KZT</v>
          </cell>
          <cell r="AA61" t="str">
            <v>RP_DE102</v>
          </cell>
          <cell r="AE61" t="str">
            <v>RP_DE102  BTK GmbH (in liquidation)</v>
          </cell>
          <cell r="AF61" t="str">
            <v>RP_DE102  BTK GmbH (in liquidation)</v>
          </cell>
          <cell r="AG61" t="str">
            <v>RP_DE102  BTK GmbH (in liquidation)</v>
          </cell>
          <cell r="AS61" t="str">
            <v>MVT281</v>
          </cell>
          <cell r="AT61" t="str">
            <v>Non-cash</v>
          </cell>
          <cell r="AW61" t="str">
            <v>CF293000</v>
          </cell>
          <cell r="AY61" t="str">
            <v>CF293000  Interest received - IC</v>
          </cell>
          <cell r="BA61" t="str">
            <v>Денежные средства, полученные от операционной деятельности</v>
          </cell>
        </row>
        <row r="62">
          <cell r="B62" t="str">
            <v>KZ121</v>
          </cell>
          <cell r="C62" t="str">
            <v>ТОО " МЭК Транссистема"</v>
          </cell>
          <cell r="H62" t="str">
            <v>KZ121  ТОО " МЭК Транссистема"</v>
          </cell>
          <cell r="I62" t="str">
            <v>KZ121  ТОО " МЭК Транссистема"</v>
          </cell>
          <cell r="J62" t="str">
            <v>KZ121  MEK Transsistema</v>
          </cell>
          <cell r="K62" t="str">
            <v>SV100020</v>
          </cell>
          <cell r="L62" t="str">
            <v>SV200020</v>
          </cell>
          <cell r="N62" t="str">
            <v>KZ108_Assoc</v>
          </cell>
          <cell r="O62" t="str">
            <v>KZ108_Assoc  Shubarkol Komir JSC (Associate Until Apr 2012)</v>
          </cell>
          <cell r="P62" t="str">
            <v>KZT</v>
          </cell>
          <cell r="V62" t="str">
            <v>KZT '000</v>
          </cell>
          <cell r="AA62" t="str">
            <v>RP_G100</v>
          </cell>
          <cell r="AE62" t="str">
            <v>RP_G100  Vanguard International Investments Ltd</v>
          </cell>
          <cell r="AF62" t="str">
            <v>RP_G100  Vanguard International Investments Ltd</v>
          </cell>
          <cell r="AG62" t="str">
            <v>RP_G100  Vanguard International Investments Ltd</v>
          </cell>
          <cell r="AS62" t="str">
            <v>MVT283</v>
          </cell>
          <cell r="AT62" t="str">
            <v>Non-cash</v>
          </cell>
          <cell r="AW62" t="str">
            <v>CF294000</v>
          </cell>
          <cell r="AY62" t="str">
            <v>CF294000  Net income tax paid</v>
          </cell>
          <cell r="BA62" t="str">
            <v>Денежные средства, полученные от операционной деятельности</v>
          </cell>
        </row>
        <row r="63">
          <cell r="B63" t="str">
            <v>KZ122</v>
          </cell>
          <cell r="C63" t="str">
            <v>ТОО "ТрансКом"</v>
          </cell>
          <cell r="H63" t="str">
            <v>KZ122  ТОО "ТрансКом"</v>
          </cell>
          <cell r="I63" t="str">
            <v>KZ122  ТОО "ТрансКом"</v>
          </cell>
          <cell r="J63" t="str">
            <v>KZ122  TransCom LLP</v>
          </cell>
          <cell r="K63" t="str">
            <v>SV100020</v>
          </cell>
          <cell r="L63" t="str">
            <v>SV200020</v>
          </cell>
          <cell r="N63" t="str">
            <v>KZ115</v>
          </cell>
          <cell r="O63" t="str">
            <v>KZ115  ENRC Маркетинг Казахстан</v>
          </cell>
          <cell r="P63" t="str">
            <v>KZT</v>
          </cell>
          <cell r="AA63" t="str">
            <v>RP_G101</v>
          </cell>
          <cell r="AE63" t="str">
            <v>RP_G101  Baku Steel Company Ltd</v>
          </cell>
          <cell r="AF63" t="str">
            <v>RP_G101  Baku Steel Company Ltd</v>
          </cell>
          <cell r="AG63" t="str">
            <v>RP_G101  Baku Steel Company Ltd</v>
          </cell>
          <cell r="AS63" t="str">
            <v>MVT285</v>
          </cell>
          <cell r="AT63" t="str">
            <v>Non-cash</v>
          </cell>
          <cell r="AW63" t="str">
            <v>CF300000</v>
          </cell>
          <cell r="AY63" t="str">
            <v>CF300000  Purchase of property, plant and equipment</v>
          </cell>
          <cell r="BA63" t="str">
            <v>Net cash generated from/(used for) investing activities</v>
          </cell>
        </row>
        <row r="64">
          <cell r="B64" t="str">
            <v>KZ128</v>
          </cell>
          <cell r="C64" t="str">
            <v>ТОО "Универсал Сервис"</v>
          </cell>
          <cell r="H64" t="str">
            <v>KZ128  ТОО "Универсал Сервис"</v>
          </cell>
          <cell r="I64" t="str">
            <v>KZ128  ТОО "Универсал Сервис"</v>
          </cell>
          <cell r="J64" t="str">
            <v>KZ128  Universal Service LLP</v>
          </cell>
          <cell r="K64" t="str">
            <v>SV100020</v>
          </cell>
          <cell r="L64" t="str">
            <v>SV200020</v>
          </cell>
          <cell r="N64" t="str">
            <v>KZ116</v>
          </cell>
          <cell r="O64" t="str">
            <v>KZ116  ТОО "ТрансРемВагон"</v>
          </cell>
          <cell r="P64" t="str">
            <v>KZT</v>
          </cell>
          <cell r="AA64" t="str">
            <v>RP_G102</v>
          </cell>
          <cell r="AE64" t="str">
            <v>RP_G102  Alferon Management Ltd</v>
          </cell>
          <cell r="AF64" t="str">
            <v>RP_G102  Alferon Management Ltd</v>
          </cell>
          <cell r="AG64" t="str">
            <v>RP_G102  Alferon Management Ltd</v>
          </cell>
          <cell r="AS64" t="str">
            <v>MVT287</v>
          </cell>
          <cell r="AT64" t="str">
            <v>Non-cash</v>
          </cell>
          <cell r="AW64" t="str">
            <v>CF301000</v>
          </cell>
          <cell r="AY64" t="str">
            <v>CF301000  Proceeds from sale of property, plant and equipment</v>
          </cell>
          <cell r="BA64" t="str">
            <v>Net cash generated from/(used for) investing activities</v>
          </cell>
        </row>
        <row r="65">
          <cell r="B65" t="str">
            <v>KZ130</v>
          </cell>
          <cell r="C65" t="str">
            <v>ТОО " РемЖолСервис"</v>
          </cell>
          <cell r="H65" t="str">
            <v>KZ130  ТОО " РемЖолСервис"</v>
          </cell>
          <cell r="I65" t="str">
            <v>KZ130  ТОО " РемЖолСервис"</v>
          </cell>
          <cell r="J65" t="str">
            <v>KZ130  RemSholService</v>
          </cell>
          <cell r="K65" t="str">
            <v>SV100020</v>
          </cell>
          <cell r="L65" t="str">
            <v>SV200020</v>
          </cell>
          <cell r="N65" t="str">
            <v>KZ117</v>
          </cell>
          <cell r="O65" t="str">
            <v>KZ117  ТОО "РемПуть"</v>
          </cell>
          <cell r="P65" t="str">
            <v>KZT</v>
          </cell>
          <cell r="AA65" t="str">
            <v>RP_I100</v>
          </cell>
          <cell r="AE65" t="str">
            <v>RP_I100  Nordem Overseas Ltd</v>
          </cell>
          <cell r="AF65" t="str">
            <v>RP_I100  Nordem Overseas Ltd</v>
          </cell>
          <cell r="AG65" t="str">
            <v>RP_I100  Nordem Overseas Ltd</v>
          </cell>
          <cell r="AS65" t="str">
            <v>MVT288</v>
          </cell>
          <cell r="AT65" t="str">
            <v>Cash</v>
          </cell>
          <cell r="AW65" t="str">
            <v>CF302000</v>
          </cell>
          <cell r="AY65" t="str">
            <v>CF302000  Acquisition of subsidiary, net of cash acquired</v>
          </cell>
          <cell r="BA65" t="str">
            <v>Net cash generated from/(used for) investing activities</v>
          </cell>
        </row>
        <row r="66">
          <cell r="B66" t="str">
            <v>KZ134</v>
          </cell>
          <cell r="C66" t="str">
            <v>ТОО "Береке 2004"</v>
          </cell>
          <cell r="H66" t="str">
            <v>KZ134  ТОО "Береке 2004"</v>
          </cell>
          <cell r="I66" t="str">
            <v>KZ134  ТОО "Береке 2004"</v>
          </cell>
          <cell r="J66" t="str">
            <v>KZ134  Bereke 2004 LLP</v>
          </cell>
          <cell r="K66" t="str">
            <v>SV100020</v>
          </cell>
          <cell r="L66" t="str">
            <v>SV200020</v>
          </cell>
          <cell r="N66" t="str">
            <v>KZ121</v>
          </cell>
          <cell r="O66" t="str">
            <v>KZ121  ТОО " МЭК Транссистема"</v>
          </cell>
          <cell r="P66" t="str">
            <v>KZT</v>
          </cell>
          <cell r="AA66" t="str">
            <v>RP_KG183</v>
          </cell>
          <cell r="AE66" t="str">
            <v>RP_KG183  Kazakhstan Temir Zholy</v>
          </cell>
          <cell r="AF66" t="str">
            <v>RP_KG183  Kazakhstan Temir Zholy</v>
          </cell>
          <cell r="AG66" t="str">
            <v>RP_KG183  Kazakhstan Temir Zholy</v>
          </cell>
          <cell r="AS66" t="str">
            <v>MVT289</v>
          </cell>
          <cell r="AT66" t="str">
            <v>Cash</v>
          </cell>
          <cell r="AW66" t="str">
            <v>CF303000</v>
          </cell>
          <cell r="AY66" t="str">
            <v>CF303000  Proceeds from sale of subsidiary, net of cash disposed</v>
          </cell>
          <cell r="BA66" t="str">
            <v>Net cash generated from/(used for) investing activities</v>
          </cell>
        </row>
        <row r="67">
          <cell r="B67" t="str">
            <v>KZ137</v>
          </cell>
          <cell r="C67" t="str">
            <v>ENRC Logistics</v>
          </cell>
          <cell r="H67" t="str">
            <v>KZ137  ENRC Logistics</v>
          </cell>
          <cell r="I67" t="str">
            <v>KZ137  ENRC Logistics</v>
          </cell>
          <cell r="J67" t="str">
            <v>KZ137  ENRC Logistics</v>
          </cell>
          <cell r="K67" t="str">
            <v>SV100020</v>
          </cell>
          <cell r="L67" t="str">
            <v>SV200020</v>
          </cell>
          <cell r="N67" t="str">
            <v>KZ122</v>
          </cell>
          <cell r="O67" t="str">
            <v>KZ122  ТОО "ТрансКом"</v>
          </cell>
          <cell r="P67" t="str">
            <v>KZT</v>
          </cell>
          <cell r="AA67" t="str">
            <v>RP_KG184</v>
          </cell>
          <cell r="AE67" t="str">
            <v>RP_KG184  KazTransGas</v>
          </cell>
          <cell r="AF67" t="str">
            <v>RP_KG184  KazTransGas</v>
          </cell>
          <cell r="AG67" t="str">
            <v>RP_KG184  KazTransGas</v>
          </cell>
          <cell r="AS67" t="str">
            <v>MVT291</v>
          </cell>
          <cell r="AT67" t="str">
            <v>Cash</v>
          </cell>
          <cell r="AW67" t="str">
            <v>CF304000</v>
          </cell>
          <cell r="AY67" t="str">
            <v>CF304000  Acquistion of joint ventures and associates</v>
          </cell>
          <cell r="BA67" t="str">
            <v>Net cash generated from/(used for) investing activities</v>
          </cell>
        </row>
        <row r="68">
          <cell r="B68" t="str">
            <v>KZ138</v>
          </cell>
          <cell r="C68" t="str">
            <v>Евразийское Кредитное товарищество</v>
          </cell>
          <cell r="H68" t="str">
            <v>KZ138  Евразийское Кредитное товарищество</v>
          </cell>
          <cell r="I68" t="str">
            <v>KZ138  Евразийское Кредитное товарищество</v>
          </cell>
          <cell r="J68" t="str">
            <v>KZ138  Eurasian Credit Partnersh</v>
          </cell>
          <cell r="K68" t="str">
            <v>SV100020</v>
          </cell>
          <cell r="L68" t="str">
            <v>SV200020</v>
          </cell>
          <cell r="N68" t="str">
            <v>KZ128</v>
          </cell>
          <cell r="O68" t="str">
            <v>KZ128  ТОО "Универсал Сервис"</v>
          </cell>
          <cell r="P68" t="str">
            <v>KZT</v>
          </cell>
          <cell r="AA68" t="str">
            <v>RP_KG185</v>
          </cell>
          <cell r="AE68" t="str">
            <v>RP_KG185  KEGOC</v>
          </cell>
          <cell r="AF68" t="str">
            <v>RP_KG185  KEGOC</v>
          </cell>
          <cell r="AG68" t="str">
            <v>RP_KG185  KEGOC</v>
          </cell>
          <cell r="AS68" t="str">
            <v>MVT292</v>
          </cell>
          <cell r="AT68" t="str">
            <v>Cash</v>
          </cell>
          <cell r="AW68" t="str">
            <v>CF305000</v>
          </cell>
          <cell r="AY68" t="str">
            <v>CF305000  Proceeds from sale of joint ventures and associates</v>
          </cell>
          <cell r="BA68" t="str">
            <v>Net cash generated from/(used for) investing activities</v>
          </cell>
        </row>
        <row r="69">
          <cell r="B69" t="str">
            <v>KZ149</v>
          </cell>
          <cell r="C69" t="str">
            <v>Металлург</v>
          </cell>
          <cell r="H69" t="str">
            <v>KZ149  Металлург</v>
          </cell>
          <cell r="I69" t="str">
            <v>KZ149  Металлург</v>
          </cell>
          <cell r="J69" t="str">
            <v>KZ149  Metallurg</v>
          </cell>
          <cell r="K69" t="str">
            <v>SV100020</v>
          </cell>
          <cell r="L69" t="str">
            <v>SV200020</v>
          </cell>
          <cell r="N69" t="str">
            <v>KZ130</v>
          </cell>
          <cell r="O69" t="str">
            <v>KZ130  ТОО " РемЖолСервис"</v>
          </cell>
          <cell r="P69" t="str">
            <v>KZT</v>
          </cell>
          <cell r="AA69" t="str">
            <v>RP_KG186</v>
          </cell>
          <cell r="AE69" t="str">
            <v>RP_KG186  Development Bank of Kazakhstan (DBK)</v>
          </cell>
          <cell r="AF69" t="str">
            <v>RP_KG186  Development Bank of Kazakhstan (DBK)</v>
          </cell>
          <cell r="AG69" t="str">
            <v>RP_KG186  Development Bank of Kazakhstan (DBK)</v>
          </cell>
          <cell r="AS69" t="str">
            <v>MVT294</v>
          </cell>
          <cell r="AT69" t="str">
            <v>Non-cash</v>
          </cell>
          <cell r="AW69" t="str">
            <v>CF306000</v>
          </cell>
          <cell r="AY69" t="str">
            <v>CF306000  Purchase of non-controlling interests</v>
          </cell>
          <cell r="BA69" t="str">
            <v>Net cash generated from/(used for) investing activities</v>
          </cell>
        </row>
        <row r="70">
          <cell r="B70" t="str">
            <v>KZ167</v>
          </cell>
          <cell r="C70" t="str">
            <v>АО "Жол Жондеуши"</v>
          </cell>
          <cell r="H70" t="str">
            <v>KZ167  АО "Жол Жондеуши"</v>
          </cell>
          <cell r="I70" t="str">
            <v>KZ167  АО "Жол Жондеуши"</v>
          </cell>
          <cell r="J70" t="str">
            <v>KZ167  Zhol Zhondeushy JSC</v>
          </cell>
          <cell r="K70" t="str">
            <v>SV100020</v>
          </cell>
          <cell r="L70" t="str">
            <v>SV200020</v>
          </cell>
          <cell r="N70" t="str">
            <v>KZ134</v>
          </cell>
          <cell r="O70" t="str">
            <v>KZ134  ТОО "Береке 2004"</v>
          </cell>
          <cell r="P70" t="str">
            <v>KZT</v>
          </cell>
          <cell r="AA70" t="str">
            <v>RP_KG187</v>
          </cell>
          <cell r="AE70" t="str">
            <v>RP_KG187  Samruk - Kazyna</v>
          </cell>
          <cell r="AF70" t="str">
            <v>RP_KG187  Samruk - Kazyna</v>
          </cell>
          <cell r="AG70" t="str">
            <v>RP_KG187  Samruk - Kazyna</v>
          </cell>
          <cell r="AS70" t="str">
            <v>MVT298</v>
          </cell>
          <cell r="AT70" t="str">
            <v>Non-cash</v>
          </cell>
          <cell r="AW70" t="str">
            <v>CF307000</v>
          </cell>
          <cell r="AY70" t="str">
            <v>CF307000  Proceeds from sale of non-controlling interests</v>
          </cell>
          <cell r="BA70" t="str">
            <v>Net cash generated from/(used for) investing activities</v>
          </cell>
        </row>
        <row r="71">
          <cell r="B71" t="str">
            <v>KZ199</v>
          </cell>
          <cell r="C71" t="str">
            <v>ENRC Казахстан</v>
          </cell>
          <cell r="H71" t="str">
            <v>KZ199  ENRC Казахстан</v>
          </cell>
          <cell r="I71" t="str">
            <v>KZ199  ENRC Казахстан</v>
          </cell>
          <cell r="J71" t="str">
            <v>KZ199  ENRC Kazakhstan</v>
          </cell>
          <cell r="K71" t="str">
            <v>SV100020</v>
          </cell>
          <cell r="L71" t="str">
            <v>SV200020</v>
          </cell>
          <cell r="N71" t="str">
            <v>KZ137</v>
          </cell>
          <cell r="O71" t="str">
            <v>KZ137  ENRC Logistics</v>
          </cell>
          <cell r="P71" t="str">
            <v>KZT</v>
          </cell>
          <cell r="AA71" t="str">
            <v>RP_KZ011</v>
          </cell>
          <cell r="AE71" t="str">
            <v>RP_KZ011  ТОО "Южугольинвест"</v>
          </cell>
          <cell r="AF71" t="str">
            <v>RP_KZ011  ТОО "Южугольинвест"</v>
          </cell>
          <cell r="AG71" t="str">
            <v>RP_KZ011  Uzhugolinvest LLP</v>
          </cell>
          <cell r="AS71" t="str">
            <v>MVT410</v>
          </cell>
          <cell r="AT71" t="str">
            <v>Non-cash</v>
          </cell>
          <cell r="AW71" t="str">
            <v>CF308000</v>
          </cell>
          <cell r="AY71" t="str">
            <v>CF308000  Proceeds on disposal of partial interest in a subsidiary that does not involve loss of control</v>
          </cell>
          <cell r="BA71" t="str">
            <v>Net cash generated from/(used for) investing activities</v>
          </cell>
        </row>
        <row r="72">
          <cell r="B72" t="str">
            <v>KZ200</v>
          </cell>
          <cell r="C72" t="str">
            <v>ENRC Komek (Корпоративный фонд)</v>
          </cell>
          <cell r="H72" t="str">
            <v>KZ200  ENRC Komek (Корпоративный фонд)</v>
          </cell>
          <cell r="I72" t="str">
            <v>KZ200  ENRC Komek (Корпоративный фонд)</v>
          </cell>
          <cell r="J72" t="str">
            <v>KZ200  ENRC Komek (Corporate fund)</v>
          </cell>
          <cell r="K72" t="str">
            <v>SV100020</v>
          </cell>
          <cell r="L72" t="str">
            <v>SV200020</v>
          </cell>
          <cell r="N72" t="str">
            <v>KZ138</v>
          </cell>
          <cell r="O72" t="str">
            <v>KZ138  Евразийское Кредитное товарищество</v>
          </cell>
          <cell r="P72" t="str">
            <v>KZT</v>
          </cell>
          <cell r="AA72" t="str">
            <v>RP_KZ013</v>
          </cell>
          <cell r="AE72" t="str">
            <v>RP_KZ013  Insurance Company Eurasia JSC</v>
          </cell>
          <cell r="AF72" t="str">
            <v>RP_KZ013  Insurance Company Eurasia JSC</v>
          </cell>
          <cell r="AG72" t="str">
            <v>RP_KZ013  Insurance Company Eurasia JSC</v>
          </cell>
          <cell r="AS72" t="str">
            <v>MVT420</v>
          </cell>
          <cell r="AT72" t="str">
            <v>Non-cash</v>
          </cell>
          <cell r="AW72" t="str">
            <v>CF309000</v>
          </cell>
          <cell r="AY72" t="str">
            <v>CF309000  Purchase of intangible assets</v>
          </cell>
          <cell r="BA72" t="str">
            <v>Net cash generated from/(used for) investing activities</v>
          </cell>
        </row>
        <row r="73">
          <cell r="B73" t="str">
            <v>KZ202</v>
          </cell>
          <cell r="C73" t="str">
            <v>Казсода</v>
          </cell>
          <cell r="H73" t="str">
            <v>KZ202  Казсода</v>
          </cell>
          <cell r="I73" t="str">
            <v>KZ202  Казсода</v>
          </cell>
          <cell r="J73" t="str">
            <v>KZ202  Kazsoda</v>
          </cell>
          <cell r="K73" t="str">
            <v>SV100020</v>
          </cell>
          <cell r="L73" t="str">
            <v>SV200020</v>
          </cell>
          <cell r="N73" t="str">
            <v>KZ149</v>
          </cell>
          <cell r="O73" t="str">
            <v>KZ149  Металлург</v>
          </cell>
          <cell r="P73" t="str">
            <v>KZT</v>
          </cell>
          <cell r="AA73" t="str">
            <v>RP_KZ026</v>
          </cell>
          <cell r="AE73" t="str">
            <v>RP_KZ026  ТОО "Информационное агентство "Интер Азия"</v>
          </cell>
          <cell r="AF73" t="str">
            <v>RP_KZ026  ТОО "Информационное агентство "Интер Азия"</v>
          </cell>
          <cell r="AG73" t="str">
            <v>RP_KZ026  Information Agency Inter Asia LLP</v>
          </cell>
          <cell r="AS73" t="str">
            <v>MVT435</v>
          </cell>
          <cell r="AT73" t="str">
            <v>Non-cash</v>
          </cell>
          <cell r="AW73" t="str">
            <v>CF310000</v>
          </cell>
          <cell r="AY73" t="str">
            <v>CF310000  Proceeds from sale of intangible assets</v>
          </cell>
          <cell r="BA73" t="str">
            <v>Net cash generated from/(used for) investing activities</v>
          </cell>
        </row>
        <row r="74">
          <cell r="B74" t="str">
            <v>KZ203</v>
          </cell>
          <cell r="C74" t="str">
            <v>Рудненский цементный завод</v>
          </cell>
          <cell r="H74" t="str">
            <v>KZ203  Рудненский цементный завод</v>
          </cell>
          <cell r="I74" t="str">
            <v>KZ203  Рудненский цементный завод</v>
          </cell>
          <cell r="J74" t="str">
            <v>KZ203  Rudnesky Cement Plant</v>
          </cell>
          <cell r="K74" t="str">
            <v>SV100020</v>
          </cell>
          <cell r="L74" t="str">
            <v>SV200020</v>
          </cell>
          <cell r="N74" t="str">
            <v>KZ167</v>
          </cell>
          <cell r="O74" t="str">
            <v>KZ167  АО "Жол Жондеуши"</v>
          </cell>
          <cell r="P74" t="str">
            <v>KZT</v>
          </cell>
          <cell r="AA74" t="str">
            <v>RP_KZ028</v>
          </cell>
          <cell r="AE74" t="str">
            <v>RP_KZ028  ТОО "Медицинский центр "Евразия"</v>
          </cell>
          <cell r="AF74" t="str">
            <v>RP_KZ028  ТОО "Медицинский центр "Евразия"</v>
          </cell>
          <cell r="AG74" t="str">
            <v>RP_KZ028  Medical Centre Eurasia LLP</v>
          </cell>
          <cell r="AS74" t="str">
            <v>MVT700</v>
          </cell>
          <cell r="AT74" t="str">
            <v>Non-cash</v>
          </cell>
          <cell r="AW74" t="str">
            <v>CF311000</v>
          </cell>
          <cell r="AY74" t="str">
            <v>CF311000  Purchase of financial assets held at fair value thru profit or loss</v>
          </cell>
          <cell r="BA74" t="str">
            <v>Net cash generated from/(used for) investing activities</v>
          </cell>
        </row>
        <row r="75">
          <cell r="B75" t="str">
            <v>KZ204</v>
          </cell>
          <cell r="C75" t="str">
            <v>ТОО "Жана Темир Жол"</v>
          </cell>
          <cell r="H75" t="str">
            <v>KZ204  ТОО "Жана Темир Жол"</v>
          </cell>
          <cell r="I75" t="str">
            <v>KZ204  ТОО "Жана Темир Жол"</v>
          </cell>
          <cell r="J75" t="str">
            <v>KZ204  Zhana Temir Shol LLP</v>
          </cell>
          <cell r="K75" t="str">
            <v>SV100020</v>
          </cell>
          <cell r="L75" t="str">
            <v>SV200020</v>
          </cell>
          <cell r="N75" t="str">
            <v>KZ199</v>
          </cell>
          <cell r="O75" t="str">
            <v>KZ199  ENRC Казахстан</v>
          </cell>
          <cell r="P75" t="str">
            <v>KZT</v>
          </cell>
          <cell r="AA75" t="str">
            <v>RP_KZ029</v>
          </cell>
          <cell r="AE75" t="str">
            <v>RP_KZ029  Mega - Interkom LLP</v>
          </cell>
          <cell r="AF75" t="str">
            <v>RP_KZ029  Mega - Interkom LLP</v>
          </cell>
          <cell r="AG75" t="str">
            <v>RP_KZ029  Mega - Interkom LLP</v>
          </cell>
          <cell r="AW75" t="str">
            <v>CF312000</v>
          </cell>
          <cell r="AY75" t="str">
            <v>CF312000  Proceeds from sale of financial assets held at fair value thru profit or loss</v>
          </cell>
          <cell r="BA75" t="str">
            <v>Net cash generated from/(used for) investing activities</v>
          </cell>
        </row>
        <row r="76">
          <cell r="B76" t="str">
            <v>KZ210</v>
          </cell>
          <cell r="C76" t="str">
            <v>ТОО "Business and Technology Services"</v>
          </cell>
          <cell r="H76" t="str">
            <v>KZ210  ТОО "Business and Technology Services"</v>
          </cell>
          <cell r="I76" t="str">
            <v>KZ210  ТОО "Business and Technology Services"</v>
          </cell>
          <cell r="J76" t="str">
            <v>KZ210  ENRC Business and Technology Services LLP</v>
          </cell>
          <cell r="K76" t="str">
            <v>SV100020</v>
          </cell>
          <cell r="L76" t="str">
            <v>SV200020</v>
          </cell>
          <cell r="N76" t="str">
            <v>KZ200</v>
          </cell>
          <cell r="O76" t="str">
            <v>KZ200  ENRC Komek (Корпоративный фонд)</v>
          </cell>
          <cell r="P76" t="str">
            <v>KZT</v>
          </cell>
          <cell r="AA76" t="str">
            <v>RP_KZ067</v>
          </cell>
          <cell r="AE76" t="str">
            <v>RP_KZ067  ТОО "Интерфинанс"</v>
          </cell>
          <cell r="AF76" t="str">
            <v>RP_KZ067  ТОО "Интерфинанс"</v>
          </cell>
          <cell r="AG76" t="str">
            <v>RP_KZ067  Interfinance LLP</v>
          </cell>
          <cell r="AW76" t="str">
            <v>CF313000</v>
          </cell>
          <cell r="AY76" t="str">
            <v>CF313000  Purchase of financial assets held to maturity</v>
          </cell>
          <cell r="BA76" t="str">
            <v>Net cash generated from/(used for) investing activities</v>
          </cell>
        </row>
        <row r="77">
          <cell r="B77" t="str">
            <v>KZ273</v>
          </cell>
          <cell r="C77" t="str">
            <v>ТОО "ENRC ПМЗ"</v>
          </cell>
          <cell r="H77" t="str">
            <v>KZ273  ТОО "ENRC ПМЗ"</v>
          </cell>
          <cell r="I77" t="str">
            <v>KZ273  ТОО "ENRC ПМЗ"</v>
          </cell>
          <cell r="J77" t="str">
            <v>KZ273  ENRC PMZ LLP</v>
          </cell>
          <cell r="K77" t="str">
            <v>SV100020</v>
          </cell>
          <cell r="L77" t="str">
            <v>SV200020</v>
          </cell>
          <cell r="N77" t="str">
            <v>KZ202</v>
          </cell>
          <cell r="O77" t="str">
            <v>KZ202  Казсода</v>
          </cell>
          <cell r="P77" t="str">
            <v>KZT</v>
          </cell>
          <cell r="AA77" t="str">
            <v>RP_KZ070</v>
          </cell>
          <cell r="AE77" t="str">
            <v>RP_KZ070  Newspaper editorial EXPRESS-K LLP</v>
          </cell>
          <cell r="AF77" t="str">
            <v>RP_KZ070  Newspaper editorial EXPRESS-K LLP</v>
          </cell>
          <cell r="AG77" t="str">
            <v>RP_KZ070  Newspaper editorial EXPRESS-K LLP</v>
          </cell>
          <cell r="AW77" t="str">
            <v>CF314000</v>
          </cell>
          <cell r="AY77" t="str">
            <v>CF314000  Proceeds from sale of financial assets held to maturity</v>
          </cell>
          <cell r="BA77" t="str">
            <v>Net cash generated from/(used for) investing activities</v>
          </cell>
        </row>
        <row r="78">
          <cell r="B78" t="str">
            <v>KZ286</v>
          </cell>
          <cell r="C78" t="str">
            <v>Исмет</v>
          </cell>
          <cell r="H78" t="str">
            <v>KZ286  Исмет</v>
          </cell>
          <cell r="I78" t="str">
            <v>KZ286  Исмет</v>
          </cell>
          <cell r="J78" t="str">
            <v>KZ286  Ismet Company</v>
          </cell>
          <cell r="K78" t="str">
            <v>SV100020</v>
          </cell>
          <cell r="L78" t="str">
            <v>SV200020</v>
          </cell>
          <cell r="N78" t="str">
            <v>KZ203</v>
          </cell>
          <cell r="O78" t="str">
            <v>KZ203  Рудненский цементный завод</v>
          </cell>
          <cell r="P78" t="str">
            <v>KZT</v>
          </cell>
          <cell r="AA78" t="str">
            <v>RP_KZ100</v>
          </cell>
          <cell r="AE78" t="str">
            <v>RP_KZ100  Transsystem Bishkek - Kyrgyzstan</v>
          </cell>
          <cell r="AF78" t="str">
            <v>RP_KZ100  Transsystem Bishkek - Kyrgyzstan</v>
          </cell>
          <cell r="AG78" t="str">
            <v>RP_KZ100  Transsystem Bishkek - Kyrgyzstan</v>
          </cell>
          <cell r="AW78" t="str">
            <v>CF315000</v>
          </cell>
          <cell r="AY78" t="str">
            <v>CF315000  Purchase of unquoted option to acquire a business</v>
          </cell>
          <cell r="BA78" t="str">
            <v>Net cash generated from/(used for) investing activities</v>
          </cell>
        </row>
        <row r="79">
          <cell r="B79" t="str">
            <v>KZ289</v>
          </cell>
          <cell r="C79" t="str">
            <v>ТОО "Kazchrome Aviation"</v>
          </cell>
          <cell r="H79" t="str">
            <v>KZ289  ТОО "Kazchrome Aviation"</v>
          </cell>
          <cell r="I79" t="str">
            <v>KZ289  ТОО "Kazchrome Aviation"</v>
          </cell>
          <cell r="J79" t="str">
            <v>KZ289  Kazchrome Aviation Limited</v>
          </cell>
          <cell r="K79" t="str">
            <v>SV100020</v>
          </cell>
          <cell r="L79" t="str">
            <v>SV200020</v>
          </cell>
          <cell r="N79" t="str">
            <v>KZ204</v>
          </cell>
          <cell r="O79" t="str">
            <v>KZ204  ТОО "Жана Темир Жол"</v>
          </cell>
          <cell r="P79" t="str">
            <v>KZT</v>
          </cell>
          <cell r="AA79" t="str">
            <v>RP_KZ106</v>
          </cell>
          <cell r="AE79" t="str">
            <v>RP_KZ106  Rudnensky Vodocanal LLP</v>
          </cell>
          <cell r="AF79" t="str">
            <v>RP_KZ106  Rudnensky Vodocanal LLP</v>
          </cell>
          <cell r="AG79" t="str">
            <v>RP_KZ106  Rudnensky Vodocanal LLP</v>
          </cell>
          <cell r="AW79" t="str">
            <v>CF316000</v>
          </cell>
          <cell r="AY79" t="str">
            <v>CF316000  Purchase of financial assets available for sale</v>
          </cell>
          <cell r="BA79" t="str">
            <v>Net cash generated from/(used for) investing activities</v>
          </cell>
        </row>
        <row r="80">
          <cell r="B80" t="str">
            <v>KZ313</v>
          </cell>
          <cell r="C80" t="str">
            <v>ТОО "Сары-Арка Спецкокс"</v>
          </cell>
          <cell r="H80" t="str">
            <v>KZ313  ТОО "Сары-Арка Спецкокс"</v>
          </cell>
          <cell r="I80" t="str">
            <v>KZ313  ТОО "Сары-Арка Спецкокс"</v>
          </cell>
          <cell r="J80" t="str">
            <v>KZ313  Sary-Arka speckoks</v>
          </cell>
          <cell r="K80" t="str">
            <v>SV100020</v>
          </cell>
          <cell r="L80" t="str">
            <v>SV200020</v>
          </cell>
          <cell r="N80" t="str">
            <v>KZ210</v>
          </cell>
          <cell r="O80" t="str">
            <v>KZ210  ТОО "Business and Technology Services"</v>
          </cell>
          <cell r="P80" t="str">
            <v>KZT</v>
          </cell>
          <cell r="AA80" t="str">
            <v>RP_KZ108</v>
          </cell>
          <cell r="AE80" t="str">
            <v>RP_KZ108  АО "Шубарколь Комир"</v>
          </cell>
          <cell r="AF80" t="str">
            <v>RP_KZ108  АО "Шубарколь Комир"</v>
          </cell>
          <cell r="AG80" t="str">
            <v>RP_KZ108  Shubarkol Komir JSC</v>
          </cell>
          <cell r="AW80" t="str">
            <v>CF317000</v>
          </cell>
          <cell r="AY80" t="str">
            <v>CF317000  Proceeds from sale of financial assets available for sale</v>
          </cell>
          <cell r="BA80" t="str">
            <v>Net cash generated from/(used for) investing activities</v>
          </cell>
        </row>
        <row r="81">
          <cell r="B81" t="str">
            <v>KZ314</v>
          </cell>
          <cell r="C81" t="str">
            <v>Research and Engineering Centre of ENRC LLP</v>
          </cell>
          <cell r="H81" t="str">
            <v>KZ314  Research and Engineering Centre of ENRC LLP</v>
          </cell>
          <cell r="I81" t="str">
            <v>KZ314  Research and Engineering Centre of ENRC LLP</v>
          </cell>
          <cell r="J81" t="str">
            <v>KZ314  Research and Engineering Centre of ENRC LLP</v>
          </cell>
          <cell r="K81" t="str">
            <v>SV100020</v>
          </cell>
          <cell r="L81" t="str">
            <v>SV200020</v>
          </cell>
          <cell r="N81" t="str">
            <v>KZ273</v>
          </cell>
          <cell r="O81" t="str">
            <v>KZ273  ТОО "ENRC ПМЗ"</v>
          </cell>
          <cell r="P81" t="str">
            <v>KZT</v>
          </cell>
          <cell r="AA81" t="str">
            <v>RP_KZ109</v>
          </cell>
          <cell r="AE81" t="str">
            <v>RP_KZ109  Zixto JSC</v>
          </cell>
          <cell r="AF81" t="str">
            <v>RP_KZ109  Zixto JSC</v>
          </cell>
          <cell r="AG81" t="str">
            <v>RP_KZ109  Zixto JSC</v>
          </cell>
          <cell r="AW81" t="str">
            <v>CF318000</v>
          </cell>
          <cell r="AY81" t="str">
            <v>CF318000  Net proceeds from cash deposited as guarantee</v>
          </cell>
          <cell r="BA81" t="str">
            <v>Net cash generated from/(used for) investing activities</v>
          </cell>
        </row>
        <row r="82">
          <cell r="B82" t="str">
            <v>MN100</v>
          </cell>
          <cell r="C82" t="str">
            <v>ENRC MNG LLC</v>
          </cell>
          <cell r="H82" t="str">
            <v>MN100  ENRC MNG LLC</v>
          </cell>
          <cell r="I82" t="str">
            <v>MN100  ENRC MNG LLC</v>
          </cell>
          <cell r="J82" t="str">
            <v>MN100  ENRC MNG LLC</v>
          </cell>
          <cell r="K82" t="str">
            <v>SV100020</v>
          </cell>
          <cell r="L82" t="str">
            <v>SV200020</v>
          </cell>
          <cell r="N82" t="str">
            <v>KZ286</v>
          </cell>
          <cell r="O82" t="str">
            <v>KZ286  Исмет</v>
          </cell>
          <cell r="P82" t="str">
            <v>KZT</v>
          </cell>
          <cell r="AA82" t="str">
            <v>RP_KZ110</v>
          </cell>
          <cell r="AE82" t="str">
            <v>RP_KZ110  Vostok-Impacs LLP</v>
          </cell>
          <cell r="AF82" t="str">
            <v>RP_KZ110  Vostok-Impacs LLP</v>
          </cell>
          <cell r="AG82" t="str">
            <v>RP_KZ110  Vostok-Impacs LLP</v>
          </cell>
          <cell r="AW82" t="str">
            <v>CF319000</v>
          </cell>
          <cell r="AY82" t="str">
            <v>CF319000  Loans and deposits granted to third party</v>
          </cell>
          <cell r="BA82" t="str">
            <v>Net cash generated from/(used for) investing activities</v>
          </cell>
        </row>
        <row r="83">
          <cell r="B83" t="str">
            <v>NA102</v>
          </cell>
          <cell r="C83" t="str">
            <v>Earth Center Investments</v>
          </cell>
          <cell r="H83" t="str">
            <v>NA102  Earth Center Investments</v>
          </cell>
          <cell r="I83" t="str">
            <v>NA102  Earth Center Investments</v>
          </cell>
          <cell r="J83" t="str">
            <v>NA102  Earth Center Investments</v>
          </cell>
          <cell r="K83" t="str">
            <v>SV100020</v>
          </cell>
          <cell r="L83" t="str">
            <v>SV200020</v>
          </cell>
          <cell r="N83" t="str">
            <v>KZ289</v>
          </cell>
          <cell r="O83" t="str">
            <v>KZ289  ТОО "Kazchrome Aviation"</v>
          </cell>
          <cell r="P83" t="str">
            <v>USD</v>
          </cell>
          <cell r="AA83" t="str">
            <v>RP_KZ111</v>
          </cell>
          <cell r="AE83" t="str">
            <v>RP_KZ111  Giproshakht LLP</v>
          </cell>
          <cell r="AF83" t="str">
            <v>RP_KZ111  Giproshakht LLP</v>
          </cell>
          <cell r="AG83" t="str">
            <v>RP_KZ111  Giproshakht LLP</v>
          </cell>
          <cell r="AW83" t="str">
            <v>CF320000</v>
          </cell>
          <cell r="AY83" t="str">
            <v>CF320000  Loans and deposits granted to related party</v>
          </cell>
          <cell r="BA83" t="str">
            <v>Net cash generated from/(used for) investing activities</v>
          </cell>
        </row>
        <row r="84">
          <cell r="B84" t="str">
            <v>NL105A</v>
          </cell>
          <cell r="C84" t="str">
            <v>ENRC Leasing BV Branch</v>
          </cell>
          <cell r="H84" t="str">
            <v>NL105A  ENRC Leasing BV Branch</v>
          </cell>
          <cell r="I84" t="str">
            <v>NL105A  ENRC Leasing BV Branch</v>
          </cell>
          <cell r="J84" t="str">
            <v>NL105A  ENRC Leasing BV Branch</v>
          </cell>
          <cell r="K84" t="str">
            <v>SV100020</v>
          </cell>
          <cell r="L84" t="str">
            <v>SV200020</v>
          </cell>
          <cell r="N84" t="str">
            <v>KZ313</v>
          </cell>
          <cell r="O84" t="str">
            <v>KZ313  ТОО "Сары-Арка Спецкокс"</v>
          </cell>
          <cell r="P84" t="str">
            <v>KZT</v>
          </cell>
          <cell r="AA84" t="str">
            <v>RP_KZ113</v>
          </cell>
          <cell r="AE84" t="str">
            <v>RP_KZ113  ТОО "Фолиас"</v>
          </cell>
          <cell r="AF84" t="str">
            <v>RP_KZ113  ТОО "Фолиас"</v>
          </cell>
          <cell r="AG84" t="str">
            <v>RP_KZ113  Folias LLP</v>
          </cell>
          <cell r="AW84" t="str">
            <v>CF321000</v>
          </cell>
          <cell r="AY84" t="str">
            <v>CF321000  Loans and deposits granted - IC</v>
          </cell>
          <cell r="BA84" t="str">
            <v>Net cash generated from/(used for) investing activities</v>
          </cell>
        </row>
        <row r="85">
          <cell r="B85" t="str">
            <v>NL105U</v>
          </cell>
          <cell r="C85" t="str">
            <v>ENRC Leasing BV</v>
          </cell>
          <cell r="H85" t="str">
            <v>NL105U  ENRC Leasing BV</v>
          </cell>
          <cell r="I85" t="str">
            <v>NL105U  ENRC Leasing BV</v>
          </cell>
          <cell r="J85" t="str">
            <v>NL105U  ENRC Leasing BV</v>
          </cell>
          <cell r="K85" t="str">
            <v>SV100020</v>
          </cell>
          <cell r="L85" t="str">
            <v>SV200020</v>
          </cell>
          <cell r="N85" t="str">
            <v>KZ314</v>
          </cell>
          <cell r="O85" t="str">
            <v>KZ314  Research and Engineering Centre of ENRC LLP</v>
          </cell>
          <cell r="P85" t="str">
            <v>KZT</v>
          </cell>
          <cell r="AA85" t="str">
            <v>RP_KZ114</v>
          </cell>
          <cell r="AE85" t="str">
            <v>RP_KZ114  ТОО "БН-Инвест-Комир"</v>
          </cell>
          <cell r="AF85" t="str">
            <v>RP_KZ114  ТОО "БН-Инвест-Комир"</v>
          </cell>
          <cell r="AG85" t="str">
            <v>RP_KZ114  BN-Invest-Komir LLP</v>
          </cell>
          <cell r="AW85" t="str">
            <v>CF322000</v>
          </cell>
          <cell r="AY85" t="str">
            <v>CF322000  Proceeds from repayment of loans to third party</v>
          </cell>
          <cell r="BA85" t="str">
            <v>Net cash generated from/(used for) investing activities</v>
          </cell>
        </row>
        <row r="86">
          <cell r="B86" t="str">
            <v>NL110</v>
          </cell>
          <cell r="C86" t="str">
            <v>Enya Holding BV</v>
          </cell>
          <cell r="H86" t="str">
            <v>NL110  Enya Holding BV</v>
          </cell>
          <cell r="I86" t="str">
            <v>NL110  Enya Holding BV</v>
          </cell>
          <cell r="J86" t="str">
            <v>NL110  Enya Holding BV</v>
          </cell>
          <cell r="K86" t="str">
            <v>SV100020</v>
          </cell>
          <cell r="L86" t="str">
            <v>SV200020</v>
          </cell>
          <cell r="N86" t="str">
            <v>MN100</v>
          </cell>
          <cell r="O86" t="str">
            <v>MN100  ENRC MNG LLC</v>
          </cell>
          <cell r="P86" t="str">
            <v>MNT</v>
          </cell>
          <cell r="AA86" t="str">
            <v>RP_KZ123</v>
          </cell>
          <cell r="AE86" t="str">
            <v>RP_KZ123  ТОО "Трансимэкс"</v>
          </cell>
          <cell r="AF86" t="str">
            <v>RP_KZ123  ТОО "Трансимэкс"</v>
          </cell>
          <cell r="AG86" t="str">
            <v>RP_KZ123  TransImEx LLP</v>
          </cell>
          <cell r="AW86" t="str">
            <v>CF323000</v>
          </cell>
          <cell r="AY86" t="str">
            <v>CF323000  Proceeds from repayment of loans to related party</v>
          </cell>
          <cell r="BA86" t="str">
            <v>Net cash generated from/(used for) investing activities</v>
          </cell>
        </row>
        <row r="87">
          <cell r="B87" t="str">
            <v>NL115</v>
          </cell>
          <cell r="C87" t="str">
            <v>ENRC Africa BV</v>
          </cell>
          <cell r="H87" t="str">
            <v>NL115  ENRC Africa BV</v>
          </cell>
          <cell r="I87" t="str">
            <v>NL115  ENRC Africa BV</v>
          </cell>
          <cell r="J87" t="str">
            <v>NL115  ENRC Africa BV</v>
          </cell>
          <cell r="K87" t="str">
            <v>SV100020</v>
          </cell>
          <cell r="L87" t="str">
            <v>SV200020</v>
          </cell>
          <cell r="N87" t="str">
            <v>NA102</v>
          </cell>
          <cell r="O87" t="str">
            <v>NA102  Earth Center Investments</v>
          </cell>
          <cell r="P87" t="str">
            <v>USD</v>
          </cell>
          <cell r="AA87" t="str">
            <v>RP_KZ129</v>
          </cell>
          <cell r="AE87" t="str">
            <v>RP_KZ129  TransRemMach LLP</v>
          </cell>
          <cell r="AF87" t="str">
            <v>RP_KZ129  TransRemMach LLP</v>
          </cell>
          <cell r="AG87" t="str">
            <v>RP_KZ129  TransRemMach LLP</v>
          </cell>
          <cell r="AW87" t="str">
            <v>CF324000</v>
          </cell>
          <cell r="AY87" t="str">
            <v>CF324000  Proceeds from repayment of loans - IC</v>
          </cell>
          <cell r="BA87" t="str">
            <v>Net cash generated from/(used for) investing activities</v>
          </cell>
        </row>
        <row r="88">
          <cell r="B88" t="str">
            <v>NL116</v>
          </cell>
          <cell r="C88" t="str">
            <v>ENRC Congo BV</v>
          </cell>
          <cell r="H88" t="str">
            <v>NL116  ENRC Congo BV</v>
          </cell>
          <cell r="I88" t="str">
            <v>NL116  ENRC Congo BV</v>
          </cell>
          <cell r="J88" t="str">
            <v>NL116  ENRC Congo BV</v>
          </cell>
          <cell r="K88" t="str">
            <v>SV100020</v>
          </cell>
          <cell r="L88" t="str">
            <v>SV200020</v>
          </cell>
          <cell r="N88" t="str">
            <v>NL105A</v>
          </cell>
          <cell r="O88" t="str">
            <v>NL105A  ENRC Leasing BV Branch</v>
          </cell>
          <cell r="P88" t="str">
            <v>USD</v>
          </cell>
          <cell r="AA88" t="str">
            <v>RP_KZ139</v>
          </cell>
          <cell r="AE88" t="str">
            <v>RP_KZ139  Eurasian Insurance Company JSC</v>
          </cell>
          <cell r="AF88" t="str">
            <v>RP_KZ139  Eurasian Insurance Company JSC</v>
          </cell>
          <cell r="AG88" t="str">
            <v>RP_KZ139  Eurasian Insurance Company JSC</v>
          </cell>
          <cell r="AW88" t="str">
            <v>CF325000</v>
          </cell>
          <cell r="AY88" t="str">
            <v>CF325000  Net change in deposits - third party</v>
          </cell>
          <cell r="BA88" t="str">
            <v>Net cash generated from/(used for) investing activities</v>
          </cell>
        </row>
        <row r="89">
          <cell r="B89" t="str">
            <v>NL117</v>
          </cell>
          <cell r="C89" t="str">
            <v>ENRC Logistics BV</v>
          </cell>
          <cell r="H89" t="str">
            <v>NL117  ENRC Logistics BV</v>
          </cell>
          <cell r="I89" t="str">
            <v>NL117  ENRC Logistics BV</v>
          </cell>
          <cell r="J89" t="str">
            <v>NL117  ENRC Logistics BV</v>
          </cell>
          <cell r="K89" t="str">
            <v>SV100020</v>
          </cell>
          <cell r="L89" t="str">
            <v>SV200020</v>
          </cell>
          <cell r="N89" t="str">
            <v>NL105U</v>
          </cell>
          <cell r="O89" t="str">
            <v>NL105U  ENRC Leasing BV</v>
          </cell>
          <cell r="P89" t="str">
            <v>USD</v>
          </cell>
          <cell r="AA89" t="str">
            <v>RP_KZ140</v>
          </cell>
          <cell r="AE89" t="str">
            <v>RP_KZ140  Eurasia Bank JSC</v>
          </cell>
          <cell r="AF89" t="str">
            <v>RP_KZ140  Eurasia Bank JSC</v>
          </cell>
          <cell r="AG89" t="str">
            <v>RP_KZ140  Eurasia Bank JSC</v>
          </cell>
          <cell r="AW89" t="str">
            <v>CF326000</v>
          </cell>
          <cell r="AY89" t="str">
            <v>CF326000  Net change in deposits - related party</v>
          </cell>
          <cell r="BA89" t="str">
            <v>Net cash generated from/(used for) investing activities</v>
          </cell>
        </row>
        <row r="90">
          <cell r="B90" t="str">
            <v>NL118</v>
          </cell>
          <cell r="C90" t="str">
            <v>ENRC Assets BV</v>
          </cell>
          <cell r="H90" t="str">
            <v>NL118  ENRC Assets BV</v>
          </cell>
          <cell r="I90" t="str">
            <v>NL118  ENRC Assets BV</v>
          </cell>
          <cell r="J90" t="str">
            <v>NL118  ENRC Assets BV</v>
          </cell>
          <cell r="K90" t="str">
            <v>SV100020</v>
          </cell>
          <cell r="L90" t="str">
            <v>SV200020</v>
          </cell>
          <cell r="N90" t="str">
            <v>NL110</v>
          </cell>
          <cell r="O90" t="str">
            <v>NL110  Enya Holding BV</v>
          </cell>
          <cell r="P90" t="str">
            <v>USD</v>
          </cell>
          <cell r="AA90" t="str">
            <v>RP_KZ142</v>
          </cell>
          <cell r="AE90" t="str">
            <v>RP_KZ142  ТОО "Энергосистема"</v>
          </cell>
          <cell r="AF90" t="str">
            <v>RP_KZ142  ТОО "Энергосистема"</v>
          </cell>
          <cell r="AG90" t="str">
            <v>RP_KZ142  Energosystema LLP</v>
          </cell>
          <cell r="AW90" t="str">
            <v>CF327000</v>
          </cell>
          <cell r="AY90" t="str">
            <v>CF327000  Dividends received - IC</v>
          </cell>
          <cell r="BA90" t="str">
            <v>Net cash generated from/(used for) investing activities</v>
          </cell>
        </row>
        <row r="91">
          <cell r="B91" t="str">
            <v>NL199U</v>
          </cell>
          <cell r="C91" t="str">
            <v>ENRC NV (USD)</v>
          </cell>
          <cell r="H91" t="str">
            <v>NL199U  ENRC NV (USD)</v>
          </cell>
          <cell r="I91" t="str">
            <v>NL199U  ENRC NV (USD)</v>
          </cell>
          <cell r="J91" t="str">
            <v>NL199U  ENRC NV (USD)</v>
          </cell>
          <cell r="K91" t="str">
            <v>SV100020</v>
          </cell>
          <cell r="L91" t="str">
            <v>SV200020</v>
          </cell>
          <cell r="N91" t="str">
            <v>NL115</v>
          </cell>
          <cell r="O91" t="str">
            <v>NL115  ENRC Africa BV</v>
          </cell>
          <cell r="P91" t="str">
            <v>USD</v>
          </cell>
          <cell r="AA91" t="str">
            <v>RP_KZ143</v>
          </cell>
          <cell r="AE91" t="str">
            <v>RP_KZ143  ТОО "Актобеэнергоснаб"</v>
          </cell>
          <cell r="AF91" t="str">
            <v>RP_KZ143  ТОО "Актобеэнергоснаб"</v>
          </cell>
          <cell r="AG91" t="str">
            <v>RP_KZ143  Aktobeenergosnab LLP</v>
          </cell>
          <cell r="AW91" t="str">
            <v>CF328000</v>
          </cell>
          <cell r="AY91" t="str">
            <v>CF328000  Dividends received from available for sale financial assets</v>
          </cell>
          <cell r="BA91" t="str">
            <v>Net cash generated from/(used for) investing activities</v>
          </cell>
        </row>
        <row r="92">
          <cell r="B92" t="str">
            <v>NL200</v>
          </cell>
          <cell r="C92" t="str">
            <v>Bahia Minerals BV</v>
          </cell>
          <cell r="H92" t="str">
            <v>NL200  Bahia Minerals BV</v>
          </cell>
          <cell r="I92" t="str">
            <v>NL200  Bahia Minerals BV</v>
          </cell>
          <cell r="J92" t="str">
            <v>NL200  Bahia Minerals BV</v>
          </cell>
          <cell r="K92" t="str">
            <v>SV100020</v>
          </cell>
          <cell r="L92" t="str">
            <v>SV200020</v>
          </cell>
          <cell r="N92" t="str">
            <v>NL116</v>
          </cell>
          <cell r="O92" t="str">
            <v>NL116  ENRC Congo BV</v>
          </cell>
          <cell r="P92" t="str">
            <v>USD</v>
          </cell>
          <cell r="AA92" t="str">
            <v>RP_KZ150</v>
          </cell>
          <cell r="AE92" t="str">
            <v>RP_KZ150  Euro-Asian Development Company JSC</v>
          </cell>
          <cell r="AF92" t="str">
            <v>RP_KZ150  Euro-Asian Development Company JSC</v>
          </cell>
          <cell r="AG92" t="str">
            <v>RP_KZ150  Euro-Asian Development Company JSC</v>
          </cell>
          <cell r="AW92" t="str">
            <v>CF329000</v>
          </cell>
          <cell r="AY92" t="str">
            <v>CF329000  Dividends received from joint ventures and associates</v>
          </cell>
          <cell r="BA92" t="str">
            <v>Net cash generated from/(used for) investing activities</v>
          </cell>
        </row>
        <row r="93">
          <cell r="B93" t="str">
            <v>NL201</v>
          </cell>
          <cell r="C93" t="str">
            <v>Asmare B.V.</v>
          </cell>
          <cell r="H93" t="str">
            <v>NL201  Asmare B.V.</v>
          </cell>
          <cell r="I93" t="str">
            <v>NL201  Asmare B.V.</v>
          </cell>
          <cell r="J93" t="str">
            <v>NL201  Asmare B.V.</v>
          </cell>
          <cell r="K93" t="str">
            <v>SV100020</v>
          </cell>
          <cell r="L93" t="str">
            <v>SV200020</v>
          </cell>
          <cell r="N93" t="str">
            <v>NL117</v>
          </cell>
          <cell r="O93" t="str">
            <v>NL117  ENRC Logistics BV</v>
          </cell>
          <cell r="P93" t="str">
            <v>USD</v>
          </cell>
          <cell r="AA93" t="str">
            <v>RP_KZ151</v>
          </cell>
          <cell r="AE93" t="str">
            <v>RP_KZ151  Euro-Asian Aluminium</v>
          </cell>
          <cell r="AF93" t="str">
            <v>RP_KZ151  Euro-Asian Aluminium</v>
          </cell>
          <cell r="AG93" t="str">
            <v>RP_KZ151  Euro-Asian Aluminium</v>
          </cell>
          <cell r="AW93" t="str">
            <v>CF330000</v>
          </cell>
          <cell r="AY93" t="str">
            <v>CF330000  Increase/(decrease) capitalised exploration expenditure</v>
          </cell>
          <cell r="BA93" t="str">
            <v>Net cash generated from/(used for) investing activities</v>
          </cell>
        </row>
        <row r="94">
          <cell r="B94" t="str">
            <v>RU106</v>
          </cell>
          <cell r="C94" t="str">
            <v>Серовский Ферросплавный завод</v>
          </cell>
          <cell r="H94" t="str">
            <v>RU106  Серовский Ферросплавный завод</v>
          </cell>
          <cell r="I94" t="str">
            <v>RU106  Серовский Ферросплавный завод</v>
          </cell>
          <cell r="J94" t="str">
            <v>RU106  Serov Ferrochrome Factory</v>
          </cell>
          <cell r="K94" t="str">
            <v>SV100020</v>
          </cell>
          <cell r="L94" t="str">
            <v>SV200020</v>
          </cell>
          <cell r="N94" t="str">
            <v>NL118</v>
          </cell>
          <cell r="O94" t="str">
            <v>NL118  ENRC Assets BV</v>
          </cell>
          <cell r="P94" t="str">
            <v>USD</v>
          </cell>
          <cell r="AA94" t="str">
            <v>RP_KZ159</v>
          </cell>
          <cell r="AE94" t="str">
            <v>RP_KZ159  ТОО "Турантрансмаш"</v>
          </cell>
          <cell r="AF94" t="str">
            <v>RP_KZ159  ТОО "Турантрансмаш"</v>
          </cell>
          <cell r="AG94" t="str">
            <v>RP_KZ159  TuranTransMasch JSC</v>
          </cell>
          <cell r="AW94" t="str">
            <v>CF331000</v>
          </cell>
          <cell r="AY94" t="str">
            <v>CF331000  Changes in asset retirement obligations - excluding unwinding of discounting</v>
          </cell>
          <cell r="BA94" t="str">
            <v>Net cash generated from/(used for) investing activities</v>
          </cell>
        </row>
        <row r="95">
          <cell r="B95" t="str">
            <v>RU107A</v>
          </cell>
          <cell r="C95" t="str">
            <v>Industrial Metals Aluminum</v>
          </cell>
          <cell r="H95" t="str">
            <v>RU107A  Industrial Metals Aluminum</v>
          </cell>
          <cell r="I95" t="str">
            <v>RU107A  Industrial Metals Aluminum</v>
          </cell>
          <cell r="J95" t="str">
            <v>RU107A  Industrial Metals Aluminum</v>
          </cell>
          <cell r="K95" t="str">
            <v>SV100030</v>
          </cell>
          <cell r="L95" t="str">
            <v>SV200030</v>
          </cell>
          <cell r="N95" t="str">
            <v>NL199U</v>
          </cell>
          <cell r="O95" t="str">
            <v>NL199U  ENRC NV (USD)</v>
          </cell>
          <cell r="P95" t="str">
            <v>USD</v>
          </cell>
          <cell r="AA95" t="str">
            <v>RP_KZ162</v>
          </cell>
          <cell r="AE95" t="str">
            <v>RP_KZ162  Кок-Жиек</v>
          </cell>
          <cell r="AF95" t="str">
            <v>RP_KZ162  Кок-Жиек</v>
          </cell>
          <cell r="AG95" t="str">
            <v>RP_KZ162  Kok-Zhiek</v>
          </cell>
          <cell r="AW95" t="str">
            <v>CF390000</v>
          </cell>
          <cell r="AY95" t="str">
            <v>CF390000  Other investing activities</v>
          </cell>
          <cell r="BA95" t="str">
            <v>Net cash generated from/(used for) investing activities</v>
          </cell>
        </row>
        <row r="96">
          <cell r="B96" t="str">
            <v>RU107B</v>
          </cell>
          <cell r="C96" t="str">
            <v>Industrial Metals Ferroalloys</v>
          </cell>
          <cell r="H96" t="str">
            <v>RU107B  Industrial Metals Ferroalloys</v>
          </cell>
          <cell r="I96" t="str">
            <v>RU107B  Industrial Metals Ferroalloys</v>
          </cell>
          <cell r="J96" t="str">
            <v>RU107B  Industrial Metals Ferroalloys</v>
          </cell>
          <cell r="K96" t="str">
            <v>SV100030</v>
          </cell>
          <cell r="L96" t="str">
            <v>SV200030</v>
          </cell>
          <cell r="N96" t="str">
            <v>NL200</v>
          </cell>
          <cell r="O96" t="str">
            <v>NL200  Bahia Minerals BV</v>
          </cell>
          <cell r="P96" t="str">
            <v>USD</v>
          </cell>
          <cell r="AA96" t="str">
            <v>RP_KZ163</v>
          </cell>
          <cell r="AE96" t="str">
            <v>RP_KZ163  Умит Оты</v>
          </cell>
          <cell r="AF96" t="str">
            <v>RP_KZ163  Умит Оты</v>
          </cell>
          <cell r="AG96" t="str">
            <v>RP_KZ163  Umit Oty</v>
          </cell>
          <cell r="AW96" t="str">
            <v>CF400000</v>
          </cell>
          <cell r="AY96" t="str">
            <v>CF400000  Bank borrowings - proceeds - third party</v>
          </cell>
          <cell r="BA96" t="str">
            <v>Net cash generated from/(used for) financing activities</v>
          </cell>
        </row>
        <row r="97">
          <cell r="B97" t="str">
            <v>RU107C</v>
          </cell>
          <cell r="C97" t="str">
            <v>Industrial Metals Iron</v>
          </cell>
          <cell r="H97" t="str">
            <v>RU107C  Industrial Metals Iron</v>
          </cell>
          <cell r="I97" t="str">
            <v>RU107C  Industrial Metals Iron</v>
          </cell>
          <cell r="J97" t="str">
            <v>RU107C  Industrial Metals Iron</v>
          </cell>
          <cell r="K97" t="str">
            <v>SV100030</v>
          </cell>
          <cell r="L97" t="str">
            <v>SV200030</v>
          </cell>
          <cell r="N97" t="str">
            <v>NL201</v>
          </cell>
          <cell r="O97" t="str">
            <v>NL201  Asmare B.V.</v>
          </cell>
          <cell r="P97" t="str">
            <v>USD</v>
          </cell>
          <cell r="AA97" t="str">
            <v>RP_KZ164</v>
          </cell>
          <cell r="AE97" t="str">
            <v>RP_KZ164  ТОО "Алтын Тай"</v>
          </cell>
          <cell r="AF97" t="str">
            <v>RP_KZ164  ТОО "Алтын Тай"</v>
          </cell>
          <cell r="AG97" t="str">
            <v>RP_KZ164  Altyn Tai LLP</v>
          </cell>
          <cell r="AW97" t="str">
            <v>CF401000</v>
          </cell>
          <cell r="AY97" t="str">
            <v>CF401000  Bank borrowings - proceeds - related party</v>
          </cell>
          <cell r="BA97" t="str">
            <v>Net cash generated from/(used for) financing activities</v>
          </cell>
        </row>
        <row r="98">
          <cell r="B98" t="str">
            <v>RU107D</v>
          </cell>
          <cell r="C98" t="str">
            <v>Industrial Metals Energy</v>
          </cell>
          <cell r="H98" t="str">
            <v>RU107D  Industrial Metals Energy</v>
          </cell>
          <cell r="I98" t="str">
            <v>RU107D  Industrial Metals Energy</v>
          </cell>
          <cell r="J98" t="str">
            <v>RU107D  Industrial Metals Energy</v>
          </cell>
          <cell r="K98" t="str">
            <v>SV100030</v>
          </cell>
          <cell r="L98" t="str">
            <v>SV200030</v>
          </cell>
          <cell r="N98" t="str">
            <v>RU106</v>
          </cell>
          <cell r="O98" t="str">
            <v>RU106  Серовский Ферросплавный завод</v>
          </cell>
          <cell r="P98" t="str">
            <v>RUB</v>
          </cell>
          <cell r="AA98" t="str">
            <v>RP_KZ165</v>
          </cell>
          <cell r="AE98" t="str">
            <v>RP_KZ165  ТОО "Гранитек"</v>
          </cell>
          <cell r="AF98" t="str">
            <v>RP_KZ165  ТОО "Гранитек"</v>
          </cell>
          <cell r="AG98" t="str">
            <v>RP_KZ165  Granitek LLP</v>
          </cell>
          <cell r="AW98" t="str">
            <v>CF402000</v>
          </cell>
          <cell r="AY98" t="str">
            <v>CF402000  Bank borrowings - repayments - third party</v>
          </cell>
          <cell r="BA98" t="str">
            <v>Net cash generated from/(used for) financing activities</v>
          </cell>
        </row>
        <row r="99">
          <cell r="B99" t="str">
            <v>RU108</v>
          </cell>
          <cell r="C99" t="str">
            <v>Серовский завод Металлоконцентратов</v>
          </cell>
          <cell r="H99" t="str">
            <v>RU108  Серовский завод Металлоконцентратов</v>
          </cell>
          <cell r="I99" t="str">
            <v>RU108  Серовский завод Металлоконцентратов</v>
          </cell>
          <cell r="J99" t="str">
            <v>RU108  Serov Metalconcentrate Works (SMW)</v>
          </cell>
          <cell r="K99" t="str">
            <v>SV100020</v>
          </cell>
          <cell r="L99" t="str">
            <v>SV200020</v>
          </cell>
          <cell r="N99" t="str">
            <v>RU107A</v>
          </cell>
          <cell r="O99" t="str">
            <v>RU107A  Industrial Metals Aluminum</v>
          </cell>
          <cell r="P99" t="str">
            <v>RUB</v>
          </cell>
          <cell r="AA99" t="str">
            <v>RP_KZ173</v>
          </cell>
          <cell r="AE99" t="str">
            <v>RP_KZ173  АО "Евразийская финансовая компания"</v>
          </cell>
          <cell r="AF99" t="str">
            <v>RP_KZ173  АО "Евразийская финансовая компания"</v>
          </cell>
          <cell r="AG99" t="str">
            <v>RP_KZ173  Eurasian Financial Company JSC</v>
          </cell>
          <cell r="AW99" t="str">
            <v>CF403000</v>
          </cell>
          <cell r="AY99" t="str">
            <v>CF403000  Bank borrowings - repayments - related party</v>
          </cell>
          <cell r="BA99" t="str">
            <v>Net cash generated from/(used for) financing activities</v>
          </cell>
        </row>
        <row r="100">
          <cell r="B100" t="str">
            <v>RU109</v>
          </cell>
          <cell r="C100" t="str">
            <v>Сарановская шахта Рудная</v>
          </cell>
          <cell r="H100" t="str">
            <v>RU109  Сарановская шахта Рудная</v>
          </cell>
          <cell r="I100" t="str">
            <v>RU109  Сарановская шахта Рудная</v>
          </cell>
          <cell r="J100" t="str">
            <v>RU109  Saranovskaya Mine Rudnaya</v>
          </cell>
          <cell r="K100" t="str">
            <v>SV100020</v>
          </cell>
          <cell r="L100" t="str">
            <v>SV200020</v>
          </cell>
          <cell r="N100" t="str">
            <v>RU107B</v>
          </cell>
          <cell r="O100" t="str">
            <v>RU107B  Industrial Metals Ferroalloys</v>
          </cell>
          <cell r="P100" t="str">
            <v>RUB</v>
          </cell>
          <cell r="AA100" t="str">
            <v>RP_KZ174</v>
          </cell>
          <cell r="AE100" t="str">
            <v>RP_KZ174  АО "Евразийская промышленная компания"</v>
          </cell>
          <cell r="AF100" t="str">
            <v>RP_KZ174  АО "Евразийская промышленная компания"</v>
          </cell>
          <cell r="AG100" t="str">
            <v>RP_KZ174  Eurasian Industrial Company JSC</v>
          </cell>
          <cell r="AW100" t="str">
            <v>CF404000</v>
          </cell>
          <cell r="AY100" t="str">
            <v>CF404000  Bond proceeds - third party</v>
          </cell>
          <cell r="BA100" t="str">
            <v>Net cash generated from/(used for) financing activities</v>
          </cell>
        </row>
        <row r="101">
          <cell r="B101" t="str">
            <v>RU110</v>
          </cell>
          <cell r="C101" t="str">
            <v>ENRC Marketing LLC (Ru)</v>
          </cell>
          <cell r="H101" t="str">
            <v>RU110  ENRC Marketing LLC (Ru)</v>
          </cell>
          <cell r="I101" t="str">
            <v>RU110  ENRC Marketing LLC (Ru)</v>
          </cell>
          <cell r="J101" t="str">
            <v>RU110  ENRC Marketing LLC (Ru)</v>
          </cell>
          <cell r="K101" t="str">
            <v>SV100020</v>
          </cell>
          <cell r="L101" t="str">
            <v>SV200020</v>
          </cell>
          <cell r="N101" t="str">
            <v>RU107C</v>
          </cell>
          <cell r="O101" t="str">
            <v>RU107C  Industrial Metals Iron</v>
          </cell>
          <cell r="P101" t="str">
            <v>RUB</v>
          </cell>
          <cell r="AA101" t="str">
            <v>RP_KZ175</v>
          </cell>
          <cell r="AE101" t="str">
            <v>RP_KZ175  Eurasian LLP (subsidiary of Eurasian Bank JSC)</v>
          </cell>
          <cell r="AF101" t="str">
            <v>RP_KZ175  Eurasian LLP (subsidiary of Eurasian Bank JSC)</v>
          </cell>
          <cell r="AG101" t="str">
            <v>RP_KZ175  Eurasian LLP (subsidiary of Eurasian Bank JSC)</v>
          </cell>
          <cell r="AW101" t="str">
            <v>CF405000</v>
          </cell>
          <cell r="AY101" t="str">
            <v>CF405000  Bond proceeds - related party</v>
          </cell>
          <cell r="BA101" t="str">
            <v>Net cash generated from/(used for) financing activities</v>
          </cell>
        </row>
        <row r="102">
          <cell r="B102" t="str">
            <v>RU110A</v>
          </cell>
          <cell r="C102" t="str">
            <v>ENRC Marketing LLC Alumina</v>
          </cell>
          <cell r="H102" t="str">
            <v>RU110A  ENRC Marketing LLC Alumina</v>
          </cell>
          <cell r="I102" t="str">
            <v>RU110A  ENRC Marketing LLC Alumina</v>
          </cell>
          <cell r="J102" t="str">
            <v>RU110A  ENRC Marketing LLC Alumina</v>
          </cell>
          <cell r="K102" t="str">
            <v>SV100030</v>
          </cell>
          <cell r="L102" t="str">
            <v>SV200030</v>
          </cell>
          <cell r="N102" t="str">
            <v>RU107D</v>
          </cell>
          <cell r="O102" t="str">
            <v>RU107D  Industrial Metals Energy</v>
          </cell>
          <cell r="P102" t="str">
            <v>RUB</v>
          </cell>
          <cell r="AA102" t="str">
            <v>RP_KZ177</v>
          </cell>
          <cell r="AE102" t="str">
            <v>RP_KZ177  ТОО "Сары-Арка Спецкокс"</v>
          </cell>
          <cell r="AF102" t="str">
            <v>RP_KZ177  ТОО "Сары-Арка Спецкокс"</v>
          </cell>
          <cell r="AG102" t="str">
            <v>RP_KZ177  Sary-Arka SpetsKoks LLP</v>
          </cell>
          <cell r="AW102" t="str">
            <v>CF406000</v>
          </cell>
          <cell r="AY102" t="str">
            <v>CF406000  Bond repayments - third party</v>
          </cell>
          <cell r="BA102" t="str">
            <v>Net cash generated from/(used for) financing activities</v>
          </cell>
        </row>
        <row r="103">
          <cell r="B103" t="str">
            <v>RU110B</v>
          </cell>
          <cell r="C103" t="str">
            <v>ENRC Marketing LLC Ferroalloys</v>
          </cell>
          <cell r="H103" t="str">
            <v>RU110B  ENRC Marketing LLC Ferroalloys</v>
          </cell>
          <cell r="I103" t="str">
            <v>RU110B  ENRC Marketing LLC Ferroalloys</v>
          </cell>
          <cell r="J103" t="str">
            <v>RU110B  ENRC Marketing LLC Ferroalloys</v>
          </cell>
          <cell r="K103" t="str">
            <v>SV100030</v>
          </cell>
          <cell r="L103" t="str">
            <v>SV200030</v>
          </cell>
          <cell r="N103" t="str">
            <v>RU108</v>
          </cell>
          <cell r="O103" t="str">
            <v>RU108  Серовский завод Металлоконцентратов</v>
          </cell>
          <cell r="P103" t="str">
            <v>RUB</v>
          </cell>
          <cell r="AA103" t="str">
            <v>RP_KZ178</v>
          </cell>
          <cell r="AE103" t="str">
            <v>RP_KZ178  Kazakhstan Minerals Resources Corp Investment LLP</v>
          </cell>
          <cell r="AF103" t="str">
            <v>RP_KZ178  Kazakhstan Minerals Resources Corp Investment LLP</v>
          </cell>
          <cell r="AG103" t="str">
            <v>RP_KZ178  Kazakhstan Minerals Resources Corp Investment LLP</v>
          </cell>
          <cell r="AW103" t="str">
            <v>CF407000</v>
          </cell>
          <cell r="AY103" t="str">
            <v>CF407000  Bond repayments - related party</v>
          </cell>
          <cell r="BA103" t="str">
            <v>Net cash generated from/(used for) financing activities</v>
          </cell>
        </row>
        <row r="104">
          <cell r="B104" t="str">
            <v>RU110C</v>
          </cell>
          <cell r="C104" t="str">
            <v>ENRC Marketing LLC Iron ore</v>
          </cell>
          <cell r="H104" t="str">
            <v>RU110C  ENRC Marketing LLC Iron ore</v>
          </cell>
          <cell r="I104" t="str">
            <v>RU110C  ENRC Marketing LLC Iron ore</v>
          </cell>
          <cell r="J104" t="str">
            <v>RU110C  ENRC Marketing LLC Iron ore</v>
          </cell>
          <cell r="K104" t="str">
            <v>SV100030</v>
          </cell>
          <cell r="L104" t="str">
            <v>SV200030</v>
          </cell>
          <cell r="N104" t="str">
            <v>RU109</v>
          </cell>
          <cell r="O104" t="str">
            <v>RU109  Сарановская шахта Рудная</v>
          </cell>
          <cell r="P104" t="str">
            <v>RUB</v>
          </cell>
          <cell r="AA104" t="str">
            <v>RP_KZ179</v>
          </cell>
          <cell r="AE104" t="str">
            <v>RP_KZ179  Tarlan Security</v>
          </cell>
          <cell r="AF104" t="str">
            <v>RP_KZ179  Tarlan Security</v>
          </cell>
          <cell r="AG104" t="str">
            <v>RP_KZ179  Tarlan Security</v>
          </cell>
          <cell r="AW104" t="str">
            <v>CF408000</v>
          </cell>
          <cell r="AY104" t="str">
            <v>CF408000  Other borrowings proceeds - third party</v>
          </cell>
          <cell r="BA104" t="str">
            <v>Net cash generated from/(used for) financing activities</v>
          </cell>
        </row>
        <row r="105">
          <cell r="B105" t="str">
            <v>RU110D</v>
          </cell>
          <cell r="C105" t="str">
            <v>ENRC Marketing LLC Energy</v>
          </cell>
          <cell r="H105" t="str">
            <v>RU110D  ENRC Marketing LLC Energy</v>
          </cell>
          <cell r="I105" t="str">
            <v>RU110D  ENRC Marketing LLC Energy</v>
          </cell>
          <cell r="J105" t="str">
            <v>RU110D  ENRC Marketing LLC Energy</v>
          </cell>
          <cell r="K105" t="str">
            <v>SV100030</v>
          </cell>
          <cell r="L105" t="str">
            <v>SV200030</v>
          </cell>
          <cell r="N105" t="str">
            <v>RU110</v>
          </cell>
          <cell r="O105" t="str">
            <v>RU110  ENRC Marketing LLC (Ru)</v>
          </cell>
          <cell r="P105" t="str">
            <v>RUB</v>
          </cell>
          <cell r="AA105" t="str">
            <v>RP_KZ181</v>
          </cell>
          <cell r="AE105" t="str">
            <v>RP_KZ181  Kazakmys LLP</v>
          </cell>
          <cell r="AF105" t="str">
            <v>RP_KZ181  Kazakmys LLP</v>
          </cell>
          <cell r="AG105" t="str">
            <v>RP_KZ181  Kazakmys LLP</v>
          </cell>
          <cell r="AW105" t="str">
            <v>CF409000</v>
          </cell>
          <cell r="AY105" t="str">
            <v>CF409000  Other borrowings proceeds - related party</v>
          </cell>
          <cell r="BA105" t="str">
            <v>Net cash generated from/(used for) financing activities</v>
          </cell>
        </row>
        <row r="106">
          <cell r="B106" t="str">
            <v>VG120</v>
          </cell>
          <cell r="C106" t="str">
            <v>Kolwezi Investment Limited</v>
          </cell>
          <cell r="H106" t="str">
            <v>VG120  Kolwezi Investment Limited</v>
          </cell>
          <cell r="I106" t="str">
            <v>VG120  Kolwezi Investment Limited</v>
          </cell>
          <cell r="J106" t="str">
            <v>VG120  Kolwezi Investment Limited</v>
          </cell>
          <cell r="K106" t="str">
            <v>SV100020</v>
          </cell>
          <cell r="L106" t="str">
            <v>SV200020</v>
          </cell>
          <cell r="N106" t="str">
            <v>RU110A</v>
          </cell>
          <cell r="O106" t="str">
            <v>RU110A  ENRC Marketing LLC Alumina</v>
          </cell>
          <cell r="P106" t="str">
            <v>RUB</v>
          </cell>
          <cell r="AA106" t="str">
            <v>RP_KZ182</v>
          </cell>
          <cell r="AE106" t="str">
            <v>RP_KZ182  Kazakhstan Government</v>
          </cell>
          <cell r="AF106" t="str">
            <v>RP_KZ182  Kazakhstan Government</v>
          </cell>
          <cell r="AG106" t="str">
            <v>RP_KZ182  Kazakhstan Government</v>
          </cell>
          <cell r="AW106" t="str">
            <v>CF410000</v>
          </cell>
          <cell r="AY106" t="str">
            <v>CF410000  Other borrowings repayments - third party</v>
          </cell>
          <cell r="BA106" t="str">
            <v>Net cash generated from/(used for) financing activities</v>
          </cell>
        </row>
        <row r="107">
          <cell r="B107" t="str">
            <v>VG121</v>
          </cell>
          <cell r="C107" t="str">
            <v>Congo Mineral Developments Ltd</v>
          </cell>
          <cell r="H107" t="str">
            <v>VG121  Congo Mineral Developments Ltd</v>
          </cell>
          <cell r="I107" t="str">
            <v>VG121  Congo Mineral Developments Ltd</v>
          </cell>
          <cell r="J107" t="str">
            <v>VG121  Congo Mineral Developments Ltd</v>
          </cell>
          <cell r="K107" t="str">
            <v>SV100020</v>
          </cell>
          <cell r="L107" t="str">
            <v>SV200020</v>
          </cell>
          <cell r="N107" t="str">
            <v>RU110B</v>
          </cell>
          <cell r="O107" t="str">
            <v>RU110B  ENRC Marketing LLC Ferroalloys</v>
          </cell>
          <cell r="P107" t="str">
            <v>RUB</v>
          </cell>
          <cell r="AA107" t="str">
            <v>RP_KZ250</v>
          </cell>
          <cell r="AE107" t="str">
            <v>RP_KZ250  ТОО "Казспецзнак"</v>
          </cell>
          <cell r="AF107" t="str">
            <v>RP_KZ250  ТОО "Казспецзнак"</v>
          </cell>
          <cell r="AG107" t="str">
            <v>RP_KZ250  Kazspetsznak LLP</v>
          </cell>
          <cell r="AW107" t="str">
            <v>CF411000</v>
          </cell>
          <cell r="AY107" t="str">
            <v>CF411000  Other borrowings repayments - related party</v>
          </cell>
          <cell r="BA107" t="str">
            <v>Net cash generated from/(used for) financing activities</v>
          </cell>
        </row>
        <row r="108">
          <cell r="B108" t="str">
            <v>ZM100</v>
          </cell>
          <cell r="C108" t="str">
            <v>Chambishi Metals PLC</v>
          </cell>
          <cell r="H108" t="str">
            <v>ZM100  Chambishi Metals PLC</v>
          </cell>
          <cell r="I108" t="str">
            <v>ZM100  Chambishi Metals PLC</v>
          </cell>
          <cell r="J108" t="str">
            <v>ZM100  Chambishi Metals PLC</v>
          </cell>
          <cell r="K108" t="str">
            <v>SV100020</v>
          </cell>
          <cell r="L108" t="str">
            <v>SV200020</v>
          </cell>
          <cell r="N108" t="str">
            <v>RU110C</v>
          </cell>
          <cell r="O108" t="str">
            <v>RU110C  ENRC Marketing LLC Iron ore</v>
          </cell>
          <cell r="P108" t="str">
            <v>RUB</v>
          </cell>
          <cell r="AA108" t="str">
            <v>RP_KZ251</v>
          </cell>
          <cell r="AE108" t="str">
            <v>RP_KZ251  ТОО "Оркен-Лимитед"</v>
          </cell>
          <cell r="AF108" t="str">
            <v>RP_KZ251  ТОО "Оркен-Лимитед"</v>
          </cell>
          <cell r="AG108" t="str">
            <v>RP_KZ251  Orken-Limited LLP</v>
          </cell>
          <cell r="AW108" t="str">
            <v>CF412000</v>
          </cell>
          <cell r="AY108" t="str">
            <v>CF412000  Borrowings - proceeds - IC</v>
          </cell>
          <cell r="BA108" t="str">
            <v>Net cash generated from/(used for) financing activities</v>
          </cell>
        </row>
        <row r="109">
          <cell r="H109" t="str">
            <v xml:space="preserve">  </v>
          </cell>
          <cell r="I109" t="str">
            <v xml:space="preserve">  </v>
          </cell>
          <cell r="J109" t="str">
            <v xml:space="preserve">  </v>
          </cell>
          <cell r="K109" t="str">
            <v>SV100020</v>
          </cell>
          <cell r="L109" t="str">
            <v>SV200020</v>
          </cell>
          <cell r="N109" t="str">
            <v>RU110D</v>
          </cell>
          <cell r="O109" t="str">
            <v>RU110D  ENRC Marketing LLC Energy</v>
          </cell>
          <cell r="P109" t="str">
            <v>RUB</v>
          </cell>
          <cell r="AA109" t="str">
            <v>RP_KZ252</v>
          </cell>
          <cell r="AE109" t="str">
            <v>RP_KZ252  ТОО "Южэнергопром"</v>
          </cell>
          <cell r="AF109" t="str">
            <v>RP_KZ252  ТОО "Южэнергопром"</v>
          </cell>
          <cell r="AG109" t="str">
            <v>RP_KZ252  Yuzhenergoprom LLP</v>
          </cell>
          <cell r="AW109" t="str">
            <v>CF413000</v>
          </cell>
          <cell r="AY109" t="str">
            <v>CF413000  Borrowings - repayments - IC</v>
          </cell>
          <cell r="BA109" t="str">
            <v>Net cash generated from/(used for) financing activities</v>
          </cell>
        </row>
        <row r="110">
          <cell r="H110" t="str">
            <v xml:space="preserve">  </v>
          </cell>
          <cell r="I110" t="str">
            <v xml:space="preserve">  </v>
          </cell>
          <cell r="J110" t="str">
            <v xml:space="preserve">  </v>
          </cell>
          <cell r="K110" t="str">
            <v>SV100020</v>
          </cell>
          <cell r="L110" t="str">
            <v>SV200020</v>
          </cell>
          <cell r="N110" t="str">
            <v>VG120</v>
          </cell>
          <cell r="O110" t="str">
            <v>VG120  Kolwezi Investment Limited</v>
          </cell>
          <cell r="P110" t="str">
            <v>USD</v>
          </cell>
          <cell r="AA110" t="str">
            <v>RP_KZ253</v>
          </cell>
          <cell r="AE110" t="str">
            <v>RP_KZ253  ТОО "Евразийская Сервисная Компания"</v>
          </cell>
          <cell r="AF110" t="str">
            <v>RP_KZ253  ТОО "Евразийская Сервисная Компания"</v>
          </cell>
          <cell r="AG110" t="str">
            <v>RP_KZ253  Eurasian Service Company LLP</v>
          </cell>
          <cell r="AW110" t="str">
            <v>CF414000</v>
          </cell>
          <cell r="AY110" t="str">
            <v>CF414000  Proceeds from issue of ordinary shares</v>
          </cell>
          <cell r="BA110" t="str">
            <v>Net cash generated from/(used for) financing activities</v>
          </cell>
        </row>
        <row r="111">
          <cell r="H111" t="str">
            <v xml:space="preserve">  </v>
          </cell>
          <cell r="I111" t="str">
            <v xml:space="preserve">  </v>
          </cell>
          <cell r="J111" t="str">
            <v xml:space="preserve">  </v>
          </cell>
          <cell r="K111" t="str">
            <v>SV100020</v>
          </cell>
          <cell r="L111" t="str">
            <v>SV200020</v>
          </cell>
          <cell r="N111" t="str">
            <v>VG121</v>
          </cell>
          <cell r="O111" t="str">
            <v>VG121  Congo Mineral Developments Ltd</v>
          </cell>
          <cell r="P111" t="str">
            <v>USD</v>
          </cell>
          <cell r="AA111" t="str">
            <v>RP_KZ254</v>
          </cell>
          <cell r="AE111" t="str">
            <v>RP_KZ254  ТОО "Advance KZ"</v>
          </cell>
          <cell r="AF111" t="str">
            <v>RP_KZ254  ТОО "Advance KZ"</v>
          </cell>
          <cell r="AG111" t="str">
            <v>RP_KZ254  Advance KZ LLP</v>
          </cell>
          <cell r="AW111" t="str">
            <v>CF415000</v>
          </cell>
          <cell r="AY111" t="str">
            <v>CF415000  Proceeds from issue of convertible notes</v>
          </cell>
          <cell r="BA111" t="str">
            <v>Net cash generated from/(used for) financing activities</v>
          </cell>
        </row>
        <row r="112">
          <cell r="H112" t="str">
            <v xml:space="preserve">  </v>
          </cell>
          <cell r="I112" t="str">
            <v xml:space="preserve">  </v>
          </cell>
          <cell r="J112" t="str">
            <v xml:space="preserve">  </v>
          </cell>
          <cell r="K112" t="str">
            <v>SV100020</v>
          </cell>
          <cell r="L112" t="str">
            <v>SV200020</v>
          </cell>
          <cell r="N112" t="str">
            <v>ZM100</v>
          </cell>
          <cell r="O112" t="str">
            <v>ZM100  Chambishi Metals PLC</v>
          </cell>
          <cell r="P112" t="str">
            <v>USD</v>
          </cell>
          <cell r="AA112" t="str">
            <v>RP_KZ255</v>
          </cell>
          <cell r="AE112" t="str">
            <v>RP_KZ255  ТОО "ACTIVA"</v>
          </cell>
          <cell r="AF112" t="str">
            <v>RP_KZ255  ТОО "ACTIVA"</v>
          </cell>
          <cell r="AG112" t="str">
            <v>RP_KZ255  ACTIVA LLP</v>
          </cell>
          <cell r="AW112" t="str">
            <v>CF415500</v>
          </cell>
          <cell r="AY112" t="str">
            <v>CF415500  Repayment of convertible notes</v>
          </cell>
          <cell r="BA112" t="str">
            <v>Net cash generated from/(used for) financing activities</v>
          </cell>
        </row>
        <row r="113">
          <cell r="H113" t="str">
            <v xml:space="preserve">  </v>
          </cell>
          <cell r="I113" t="str">
            <v xml:space="preserve">  </v>
          </cell>
          <cell r="J113" t="str">
            <v xml:space="preserve">  </v>
          </cell>
          <cell r="K113" t="str">
            <v>SV100020</v>
          </cell>
          <cell r="L113" t="str">
            <v>SV200020</v>
          </cell>
          <cell r="N113">
            <v>0</v>
          </cell>
          <cell r="O113">
            <v>0</v>
          </cell>
          <cell r="P113">
            <v>0</v>
          </cell>
          <cell r="AA113" t="str">
            <v>RP_KZ256</v>
          </cell>
          <cell r="AE113" t="str">
            <v>RP_KZ256  ТОО "Saheel"</v>
          </cell>
          <cell r="AF113" t="str">
            <v>RP_KZ256  ТОО "Saheel"</v>
          </cell>
          <cell r="AG113" t="str">
            <v>RP_KZ256  Saheel LLP</v>
          </cell>
          <cell r="AW113" t="str">
            <v>CF416000</v>
          </cell>
          <cell r="AY113" t="str">
            <v>CF416000  Payment for share issue costs</v>
          </cell>
          <cell r="BA113" t="str">
            <v>Net cash generated from/(used for) financing activities</v>
          </cell>
        </row>
        <row r="114">
          <cell r="C114" t="str">
            <v>&lt;END&gt;</v>
          </cell>
          <cell r="H114" t="str">
            <v xml:space="preserve">  &lt;END&gt;</v>
          </cell>
          <cell r="I114" t="str">
            <v xml:space="preserve">  &lt;END&gt;</v>
          </cell>
          <cell r="J114" t="str">
            <v xml:space="preserve">  &lt;END&gt;</v>
          </cell>
          <cell r="K114" t="str">
            <v>SV100020</v>
          </cell>
          <cell r="L114" t="str">
            <v>SV200020</v>
          </cell>
          <cell r="N114">
            <v>0</v>
          </cell>
          <cell r="O114">
            <v>0</v>
          </cell>
          <cell r="P114">
            <v>0</v>
          </cell>
          <cell r="AA114" t="str">
            <v>RP_KZ257</v>
          </cell>
          <cell r="AE114" t="str">
            <v>RP_KZ257  EPEK Torgovoy Dom LLP</v>
          </cell>
          <cell r="AF114" t="str">
            <v>RP_KZ257  EPEK Torgovoy Dom LLP</v>
          </cell>
          <cell r="AG114" t="str">
            <v>RP_KZ257  EPEK Torgovoy Dom LLP</v>
          </cell>
          <cell r="AW114" t="str">
            <v>CF417000</v>
          </cell>
          <cell r="AY114" t="str">
            <v>CF417000  Payment for share buy-back costs</v>
          </cell>
          <cell r="BA114" t="str">
            <v>Net cash generated from/(used for) financing activities</v>
          </cell>
        </row>
        <row r="115">
          <cell r="N115">
            <v>0</v>
          </cell>
          <cell r="O115">
            <v>0</v>
          </cell>
          <cell r="P115">
            <v>0</v>
          </cell>
          <cell r="AA115" t="str">
            <v>RP_KZ258</v>
          </cell>
          <cell r="AE115" t="str">
            <v>RP_KZ258  ТОО "Евразия Финанс Груп"</v>
          </cell>
          <cell r="AF115" t="str">
            <v>RP_KZ258  ТОО "Евразия Финанс Груп"</v>
          </cell>
          <cell r="AG115" t="str">
            <v>RP_KZ258  Eurasia Finance Group LLP</v>
          </cell>
          <cell r="AW115" t="str">
            <v>CF418000</v>
          </cell>
          <cell r="AY115" t="str">
            <v>CF418000  Proceeds from issue of redeemable preference shares</v>
          </cell>
          <cell r="BA115" t="str">
            <v>Net cash generated from/(used for) financing activities</v>
          </cell>
        </row>
        <row r="116">
          <cell r="N116">
            <v>0</v>
          </cell>
          <cell r="O116">
            <v>0</v>
          </cell>
          <cell r="P116">
            <v>0</v>
          </cell>
          <cell r="AA116" t="str">
            <v>RP_KZ259</v>
          </cell>
          <cell r="AE116" t="str">
            <v>RP_KZ259  ТОО "Евразияэнергопром"</v>
          </cell>
          <cell r="AF116" t="str">
            <v>RP_KZ259  ТОО "Евразияэнергопром"</v>
          </cell>
          <cell r="AG116" t="str">
            <v>RP_KZ259  Eurasiaenergoprom LLP</v>
          </cell>
          <cell r="AW116" t="str">
            <v>CF418500</v>
          </cell>
          <cell r="AY116" t="str">
            <v>CF418500  Repayment of redeemable preference shares</v>
          </cell>
          <cell r="BA116" t="str">
            <v>Net cash generated from/(used for) financing activities</v>
          </cell>
        </row>
        <row r="117">
          <cell r="N117">
            <v>0</v>
          </cell>
          <cell r="O117">
            <v>0</v>
          </cell>
          <cell r="P117">
            <v>0</v>
          </cell>
          <cell r="AA117" t="str">
            <v>RP_KZ260</v>
          </cell>
          <cell r="AE117" t="str">
            <v>RP_KZ260  ТОО "Платежные системы"</v>
          </cell>
          <cell r="AF117" t="str">
            <v>RP_KZ260  ТОО "Платежные системы"</v>
          </cell>
          <cell r="AG117" t="str">
            <v>RP_KZ260  Platezhnie Sistemi LLP</v>
          </cell>
          <cell r="AW117" t="str">
            <v>CF419000</v>
          </cell>
          <cell r="AY117" t="str">
            <v>CF419000  Payment for debt issue costs</v>
          </cell>
          <cell r="BA117" t="str">
            <v>Net cash generated from/(used for) financing activities</v>
          </cell>
        </row>
        <row r="118">
          <cell r="N118">
            <v>0</v>
          </cell>
          <cell r="O118">
            <v>0</v>
          </cell>
          <cell r="P118">
            <v>0</v>
          </cell>
          <cell r="AA118" t="str">
            <v>RP_KZ261</v>
          </cell>
          <cell r="AE118" t="str">
            <v>RP_KZ261  ТОО "З-Энергоорталык"</v>
          </cell>
          <cell r="AF118" t="str">
            <v>RP_KZ261  ТОО "З-Энергоорталык"</v>
          </cell>
          <cell r="AG118" t="str">
            <v>RP_KZ261  Z-energoortalyk LLP</v>
          </cell>
          <cell r="AW118" t="str">
            <v>CF420000</v>
          </cell>
          <cell r="AY118" t="str">
            <v>CF420000  Proceeds from government loans</v>
          </cell>
          <cell r="BA118" t="str">
            <v>Net cash generated from/(used for) financing activities</v>
          </cell>
        </row>
        <row r="119">
          <cell r="N119">
            <v>0</v>
          </cell>
          <cell r="O119">
            <v>0</v>
          </cell>
          <cell r="P119">
            <v>0</v>
          </cell>
          <cell r="AA119" t="str">
            <v>RP_KZ262</v>
          </cell>
          <cell r="AE119" t="str">
            <v>RP_KZ262  АО "Евразийский капитал"</v>
          </cell>
          <cell r="AF119" t="str">
            <v>RP_KZ262  АО "Евразийский капитал"</v>
          </cell>
          <cell r="AG119" t="str">
            <v>RP_KZ262  Eurasia Capital JSC</v>
          </cell>
          <cell r="AW119" t="str">
            <v>CF420500</v>
          </cell>
          <cell r="AY119" t="str">
            <v>CF420500  Repayment of government loans</v>
          </cell>
          <cell r="BA119" t="str">
            <v>Net cash generated from/(used for) financing activities</v>
          </cell>
        </row>
        <row r="120">
          <cell r="B120" t="str">
            <v>AF105</v>
          </cell>
          <cell r="N120">
            <v>0</v>
          </cell>
          <cell r="O120">
            <v>0</v>
          </cell>
          <cell r="P120">
            <v>0</v>
          </cell>
          <cell r="AA120" t="str">
            <v>RP_KZ264</v>
          </cell>
          <cell r="AE120" t="str">
            <v>RP_KZ264  АО "ЕвроЦентрАстана"</v>
          </cell>
          <cell r="AF120" t="str">
            <v>RP_KZ264  АО "ЕвроЦентрАстана"</v>
          </cell>
          <cell r="AG120" t="str">
            <v>RP_KZ264  EuroCenterAstana JSC</v>
          </cell>
          <cell r="AW120" t="str">
            <v>CF421000</v>
          </cell>
          <cell r="AY120" t="str">
            <v>CF421000  Dividends paid to equity holders of the company</v>
          </cell>
          <cell r="BA120" t="str">
            <v>Net cash generated from/(used for) financing activities</v>
          </cell>
        </row>
        <row r="121">
          <cell r="B121" t="str">
            <v>AF121</v>
          </cell>
          <cell r="N121">
            <v>0</v>
          </cell>
          <cell r="O121">
            <v>0</v>
          </cell>
          <cell r="P121">
            <v>0</v>
          </cell>
          <cell r="AA121" t="str">
            <v>RP_KZ271</v>
          </cell>
          <cell r="AE121" t="str">
            <v>RP_KZ271  ТОО "Новотроицк-2008"</v>
          </cell>
          <cell r="AF121" t="str">
            <v>RP_KZ271  ТОО "Новотроицк-2008"</v>
          </cell>
          <cell r="AG121" t="str">
            <v>RP_KZ271  Novotroitsk-2008 LLP</v>
          </cell>
          <cell r="AW121" t="str">
            <v>CF422000</v>
          </cell>
          <cell r="AY121" t="str">
            <v>CF422000  Dividends paid to non-controlling interests</v>
          </cell>
          <cell r="BA121" t="str">
            <v>Net cash generated from/(used for) financing activities</v>
          </cell>
        </row>
        <row r="122">
          <cell r="B122" t="str">
            <v>BF100</v>
          </cell>
          <cell r="N122">
            <v>0</v>
          </cell>
          <cell r="O122">
            <v>0</v>
          </cell>
          <cell r="P122">
            <v>0</v>
          </cell>
          <cell r="AA122" t="str">
            <v>RP_KZ272</v>
          </cell>
          <cell r="AE122" t="str">
            <v>RP_KZ272  ТОО "Актива плюс"</v>
          </cell>
          <cell r="AF122" t="str">
            <v>RP_KZ272  ТОО "Актива плюс"</v>
          </cell>
          <cell r="AG122" t="str">
            <v>RP_KZ272  Activa Plus LLP</v>
          </cell>
          <cell r="AW122" t="str">
            <v>CF423000</v>
          </cell>
          <cell r="AY122" t="str">
            <v>CF423000  Выплаченные дивиденды - межгрупповая</v>
          </cell>
          <cell r="BA122" t="str">
            <v>Net cash generated from/(used for) financing activities</v>
          </cell>
        </row>
        <row r="123">
          <cell r="B123" t="str">
            <v>CN102_JV</v>
          </cell>
          <cell r="N123">
            <v>0</v>
          </cell>
          <cell r="O123">
            <v>0</v>
          </cell>
          <cell r="P123">
            <v>0</v>
          </cell>
          <cell r="AA123" t="str">
            <v>RP_KZ274</v>
          </cell>
          <cell r="AE123" t="str">
            <v>RP_KZ274  ТОО "Евразийское коллекторское агентство"</v>
          </cell>
          <cell r="AF123" t="str">
            <v>RP_KZ274  ТОО "Евразийское коллекторское агентство"</v>
          </cell>
          <cell r="AG123" t="str">
            <v>RP_KZ274  Eurasia Collector Agency LLP</v>
          </cell>
          <cell r="AW123" t="str">
            <v>CF424000</v>
          </cell>
          <cell r="AY123" t="str">
            <v>CF424000  Dividends paid on redeemable cumulative preference shares</v>
          </cell>
          <cell r="BA123" t="str">
            <v>Net cash generated from/(used for) financing activities</v>
          </cell>
        </row>
        <row r="124">
          <cell r="N124">
            <v>0</v>
          </cell>
          <cell r="O124">
            <v>0</v>
          </cell>
          <cell r="P124">
            <v>0</v>
          </cell>
          <cell r="AA124" t="str">
            <v>RP_KZ275</v>
          </cell>
          <cell r="AE124" t="str">
            <v>RP_KZ275  ТОО "Жылуэнергоорталык"</v>
          </cell>
          <cell r="AF124" t="str">
            <v>RP_KZ275  ТОО "Жылуэнергоорталык"</v>
          </cell>
          <cell r="AG124" t="str">
            <v>RP_KZ275  Zhyluenergoortalyk LLP</v>
          </cell>
          <cell r="AW124" t="str">
            <v>CF425000</v>
          </cell>
          <cell r="AY124" t="str">
            <v>CF425000  Finance leases - proceeds</v>
          </cell>
          <cell r="BA124" t="str">
            <v>Net cash generated from/(used for) financing activities</v>
          </cell>
        </row>
        <row r="125">
          <cell r="N125">
            <v>0</v>
          </cell>
          <cell r="O125">
            <v>0</v>
          </cell>
          <cell r="P125">
            <v>0</v>
          </cell>
          <cell r="AA125" t="str">
            <v>RP_KZ276</v>
          </cell>
          <cell r="AE125" t="str">
            <v>RP_KZ276  ITC Jibek Joli LLP</v>
          </cell>
          <cell r="AF125" t="str">
            <v>RP_KZ276  ITC Jibek Joli LLP</v>
          </cell>
          <cell r="AG125" t="str">
            <v>RP_KZ276  ITC Jibek Joli LLP</v>
          </cell>
          <cell r="AW125" t="str">
            <v>CF426000</v>
          </cell>
          <cell r="AY125" t="str">
            <v>CF426000  Finance leases - proceeds - related party</v>
          </cell>
          <cell r="BA125" t="str">
            <v>Net cash generated from/(used for) financing activities</v>
          </cell>
        </row>
        <row r="126">
          <cell r="N126">
            <v>0</v>
          </cell>
          <cell r="O126">
            <v>0</v>
          </cell>
          <cell r="P126">
            <v>0</v>
          </cell>
          <cell r="AA126" t="str">
            <v>RP_KZ278</v>
          </cell>
          <cell r="AE126" t="str">
            <v>RP_KZ278  LLP Kazavtostroy</v>
          </cell>
          <cell r="AF126" t="str">
            <v>RP_KZ278  LLP Kazavtostroy</v>
          </cell>
          <cell r="AG126" t="str">
            <v>RP_KZ278  LLP Kazavtostroy</v>
          </cell>
          <cell r="AW126" t="str">
            <v>CF427000</v>
          </cell>
          <cell r="AY126" t="str">
            <v>CF427000  Finance leases - repayments</v>
          </cell>
          <cell r="BA126" t="str">
            <v>Net cash generated from/(used for) financing activities</v>
          </cell>
        </row>
        <row r="127">
          <cell r="N127">
            <v>0</v>
          </cell>
          <cell r="O127">
            <v>0</v>
          </cell>
          <cell r="P127">
            <v>0</v>
          </cell>
          <cell r="AA127" t="str">
            <v>RP_KZ279</v>
          </cell>
          <cell r="AE127" t="str">
            <v>RP_KZ279  Eurasian Investment Construction Company LLP</v>
          </cell>
          <cell r="AF127" t="str">
            <v>RP_KZ279  Eurasian Investment Construction Company LLP</v>
          </cell>
          <cell r="AG127" t="str">
            <v>RP_KZ279  Eurasian Investment Construction Company LLP</v>
          </cell>
          <cell r="AW127" t="str">
            <v>CF428000</v>
          </cell>
          <cell r="AY127" t="str">
            <v>CF428000  Finance leases - repayments - related party</v>
          </cell>
          <cell r="BA127" t="str">
            <v>Net cash generated from/(used for) financing activities</v>
          </cell>
        </row>
        <row r="128">
          <cell r="N128">
            <v>0</v>
          </cell>
          <cell r="O128">
            <v>0</v>
          </cell>
          <cell r="P128">
            <v>0</v>
          </cell>
          <cell r="AA128" t="str">
            <v>RP_KZ280</v>
          </cell>
          <cell r="AE128" t="str">
            <v>RP_KZ280  LLP Altair Air</v>
          </cell>
          <cell r="AF128" t="str">
            <v>RP_KZ280  LLP Altair Air</v>
          </cell>
          <cell r="AG128" t="str">
            <v>RP_KZ280  LLP Altair Air</v>
          </cell>
          <cell r="AW128" t="str">
            <v>CF429000</v>
          </cell>
          <cell r="AY128" t="str">
            <v>CF429000  Contributions from non-controlling interests</v>
          </cell>
          <cell r="BA128" t="str">
            <v>Net cash generated from/(used for) financing activities</v>
          </cell>
        </row>
        <row r="129">
          <cell r="N129">
            <v>0</v>
          </cell>
          <cell r="O129">
            <v>0</v>
          </cell>
          <cell r="P129">
            <v>0</v>
          </cell>
          <cell r="AA129" t="str">
            <v>RP_KZ281</v>
          </cell>
          <cell r="AE129" t="str">
            <v>RP_KZ281  JSC Burundai Avia</v>
          </cell>
          <cell r="AF129" t="str">
            <v>RP_KZ281  JSC Burundai Avia</v>
          </cell>
          <cell r="AG129" t="str">
            <v>RP_KZ281  JSC Burundai Avia</v>
          </cell>
          <cell r="AW129" t="str">
            <v>CF430000</v>
          </cell>
          <cell r="AY129" t="str">
            <v>CF430000  Purchase of own shares under the Group’s employee share-based payment plans</v>
          </cell>
          <cell r="BA129" t="str">
            <v>Net cash generated from/(used for) financing activities</v>
          </cell>
        </row>
        <row r="130">
          <cell r="N130">
            <v>0</v>
          </cell>
          <cell r="O130">
            <v>0</v>
          </cell>
          <cell r="P130">
            <v>0</v>
          </cell>
          <cell r="AA130" t="str">
            <v>RP_KZ282</v>
          </cell>
          <cell r="AE130" t="str">
            <v>RP_KZ282  LLP Orion</v>
          </cell>
          <cell r="AF130" t="str">
            <v>RP_KZ282  LLP Orion</v>
          </cell>
          <cell r="AG130" t="str">
            <v>RP_KZ282  LLP Orion</v>
          </cell>
          <cell r="AW130" t="str">
            <v>CF431000</v>
          </cell>
          <cell r="AY130" t="str">
            <v>CF431000  Purchase of own shares under the Group’s share buy-back programme</v>
          </cell>
          <cell r="BA130" t="str">
            <v>Net cash generated from/(used for) financing activities</v>
          </cell>
        </row>
        <row r="131">
          <cell r="N131">
            <v>0</v>
          </cell>
          <cell r="O131">
            <v>0</v>
          </cell>
          <cell r="P131">
            <v>0</v>
          </cell>
          <cell r="AA131" t="str">
            <v>RP_KZ283</v>
          </cell>
          <cell r="AE131" t="str">
            <v>RP_KZ283  Tabays LLP</v>
          </cell>
          <cell r="AF131" t="str">
            <v>RP_KZ283  Tabays LLP</v>
          </cell>
          <cell r="AG131" t="str">
            <v>RP_KZ283  Tabays LLP</v>
          </cell>
          <cell r="AW131" t="str">
            <v>CF490000</v>
          </cell>
          <cell r="AY131" t="str">
            <v>CF490000  Other financing activities</v>
          </cell>
          <cell r="BA131" t="str">
            <v>Net cash generated from/(used for) financing activities</v>
          </cell>
        </row>
        <row r="132">
          <cell r="N132">
            <v>0</v>
          </cell>
          <cell r="O132">
            <v>0</v>
          </cell>
          <cell r="P132">
            <v>0</v>
          </cell>
          <cell r="AA132" t="str">
            <v>RP_KZ284</v>
          </cell>
          <cell r="AE132" t="str">
            <v>RP_KZ284  JSC Kokmaisa</v>
          </cell>
          <cell r="AF132" t="str">
            <v>RP_KZ284  JSC Kokmaisa</v>
          </cell>
          <cell r="AG132" t="str">
            <v>RP_KZ284  JSC Kokmaisa</v>
          </cell>
          <cell r="AW132" t="str">
            <v>CF800000</v>
          </cell>
          <cell r="AY132" t="str">
            <v>CF800000  Foreign exchange gains/(losses) on cash and cash equivalents</v>
          </cell>
          <cell r="BA132" t="str">
            <v>Exchange gain/(loss) on cash and cash equivalents</v>
          </cell>
        </row>
        <row r="133">
          <cell r="N133">
            <v>0</v>
          </cell>
          <cell r="O133">
            <v>0</v>
          </cell>
          <cell r="P133">
            <v>0</v>
          </cell>
          <cell r="AA133" t="str">
            <v>RP_KZ285</v>
          </cell>
          <cell r="AE133" t="str">
            <v>RP_KZ285  Corporation Kazakhmys LLP</v>
          </cell>
          <cell r="AF133" t="str">
            <v>RP_KZ285  Corporation Kazakhmys LLP</v>
          </cell>
          <cell r="AG133" t="str">
            <v>RP_KZ285  Corporation Kazakhmys LLP</v>
          </cell>
          <cell r="AW133" t="str">
            <v>CF100000</v>
          </cell>
          <cell r="AY133" t="str">
            <v>CF100000  Cash and cash equivalents at beginning of year</v>
          </cell>
          <cell r="BA133" t="str">
            <v>Cash and cash equivalents at beginning of year</v>
          </cell>
        </row>
        <row r="134">
          <cell r="N134">
            <v>0</v>
          </cell>
          <cell r="O134">
            <v>0</v>
          </cell>
          <cell r="P134">
            <v>0</v>
          </cell>
          <cell r="AA134" t="str">
            <v>RP_KZ286</v>
          </cell>
          <cell r="AE134" t="str">
            <v>RP_KZ286  JP Project LLP</v>
          </cell>
          <cell r="AF134" t="str">
            <v>RP_KZ286  JP Project LLP</v>
          </cell>
          <cell r="AG134" t="str">
            <v>RP_KZ286  JP Project LLP</v>
          </cell>
        </row>
        <row r="135">
          <cell r="N135">
            <v>0</v>
          </cell>
          <cell r="O135">
            <v>0</v>
          </cell>
          <cell r="P135">
            <v>0</v>
          </cell>
          <cell r="AA135" t="str">
            <v>RP_KZ287</v>
          </cell>
          <cell r="AE135" t="str">
            <v>RP_KZ287  Eurasian product company JSC</v>
          </cell>
          <cell r="AF135" t="str">
            <v>RP_KZ287  Eurasian product company JSC</v>
          </cell>
          <cell r="AG135" t="str">
            <v>RP_KZ287  Eurasian product company JSC</v>
          </cell>
        </row>
        <row r="136">
          <cell r="N136">
            <v>0</v>
          </cell>
          <cell r="O136">
            <v>0</v>
          </cell>
          <cell r="P136">
            <v>0</v>
          </cell>
          <cell r="AA136" t="str">
            <v>RP_KZ288</v>
          </cell>
          <cell r="AE136" t="str">
            <v>RP_KZ288  IFG Continent JSC</v>
          </cell>
          <cell r="AF136" t="str">
            <v>RP_KZ288  IFG Continent JSC</v>
          </cell>
          <cell r="AG136" t="str">
            <v>RP_KZ288  IFG Continent JSC</v>
          </cell>
        </row>
        <row r="137">
          <cell r="N137" t="str">
            <v>&lt;END&gt;</v>
          </cell>
          <cell r="O137" t="str">
            <v>&lt;END&gt;</v>
          </cell>
          <cell r="P137" t="str">
            <v>&lt;END&gt;</v>
          </cell>
          <cell r="AA137" t="str">
            <v>RP_KZ290</v>
          </cell>
          <cell r="AE137" t="str">
            <v>RP_KZ290  АО "Евро-Азия Эйр Интернейшнл"</v>
          </cell>
          <cell r="AF137" t="str">
            <v>RP_KZ290  АО "Евро-Азия Эйр Интернейшнл"</v>
          </cell>
          <cell r="AG137" t="str">
            <v>RP_KZ290  Euro-Asia Air International JSC</v>
          </cell>
        </row>
        <row r="138">
          <cell r="AA138" t="str">
            <v>RP_KZ291</v>
          </cell>
          <cell r="AE138" t="str">
            <v>RP_KZ291  Masalskoye</v>
          </cell>
          <cell r="AF138" t="str">
            <v>RP_KZ291  Masalskoye</v>
          </cell>
          <cell r="AG138" t="str">
            <v>RP_KZ291  Masalskoye</v>
          </cell>
        </row>
        <row r="139">
          <cell r="AA139" t="str">
            <v>RP_L106</v>
          </cell>
          <cell r="AE139" t="str">
            <v xml:space="preserve">RP_L106  Sirius Holding Sarl </v>
          </cell>
          <cell r="AF139" t="str">
            <v xml:space="preserve">RP_L106  Sirius Holding Sarl </v>
          </cell>
          <cell r="AG139" t="str">
            <v xml:space="preserve">RP_L106  Sirius Holding Sarl </v>
          </cell>
        </row>
        <row r="140">
          <cell r="AA140" t="str">
            <v>RP_LU100</v>
          </cell>
          <cell r="AE140" t="str">
            <v>RP_LU100  Alloy 2000 BV</v>
          </cell>
          <cell r="AF140" t="str">
            <v>RP_LU100  Alloy 2000 BV</v>
          </cell>
          <cell r="AG140" t="str">
            <v>RP_LU100  Alloy 2000 BV</v>
          </cell>
        </row>
        <row r="141">
          <cell r="AA141" t="str">
            <v>RP_LU101</v>
          </cell>
          <cell r="AE141" t="str">
            <v>RP_LU101  CIM Global Investment NV (P)</v>
          </cell>
          <cell r="AF141" t="str">
            <v>RP_LU101  CIM Global Investment NV (P)</v>
          </cell>
          <cell r="AG141" t="str">
            <v>RP_LU101  CIM Global Investment NV (P)</v>
          </cell>
        </row>
        <row r="142">
          <cell r="AA142" t="str">
            <v>RP_LU108</v>
          </cell>
          <cell r="AE142" t="str">
            <v>RP_LU108  Oterna Holding BV (Luxembourg)</v>
          </cell>
          <cell r="AF142" t="str">
            <v>RP_LU108  Oterna Holding BV (Luxembourg)</v>
          </cell>
          <cell r="AG142" t="str">
            <v>RP_LU108  Oterna Holding BV (Luxembourg)</v>
          </cell>
        </row>
        <row r="143">
          <cell r="AA143" t="str">
            <v>RP_LU109</v>
          </cell>
          <cell r="AE143" t="str">
            <v>RP_LU109  Isoda Holding BV (Luxembourg)</v>
          </cell>
          <cell r="AF143" t="str">
            <v>RP_LU109  Isoda Holding BV (Luxembourg)</v>
          </cell>
          <cell r="AG143" t="str">
            <v>RP_LU109  Isoda Holding BV (Luxembourg)</v>
          </cell>
        </row>
        <row r="144">
          <cell r="AA144" t="str">
            <v>RP_M100</v>
          </cell>
          <cell r="AE144" t="str">
            <v>RP_M100  Feni Industry</v>
          </cell>
          <cell r="AF144" t="str">
            <v>RP_M100  Feni Industry</v>
          </cell>
          <cell r="AG144" t="str">
            <v>RP_M100  Feni Industry</v>
          </cell>
        </row>
        <row r="145">
          <cell r="AA145" t="str">
            <v>RP_NA102</v>
          </cell>
          <cell r="AE145" t="str">
            <v>RP_NA102  Earth Centre Investments</v>
          </cell>
          <cell r="AF145" t="str">
            <v>RP_NA102  Earth Centre Investments</v>
          </cell>
          <cell r="AG145" t="str">
            <v>RP_NA102  Earth Centre Investments</v>
          </cell>
        </row>
        <row r="146">
          <cell r="AA146" t="str">
            <v>RP_NL102</v>
          </cell>
          <cell r="AE146" t="str">
            <v>RP_NL102  Asmare BV</v>
          </cell>
          <cell r="AF146" t="str">
            <v>RP_NL102  Asmare BV</v>
          </cell>
          <cell r="AG146" t="str">
            <v>RP_NL102  Asmare BV</v>
          </cell>
        </row>
        <row r="147">
          <cell r="AA147" t="str">
            <v>RP_NL109</v>
          </cell>
          <cell r="AE147" t="str">
            <v>RP_NL109  International Mineral Resources LP</v>
          </cell>
          <cell r="AF147" t="str">
            <v>RP_NL109  International Mineral Resources LP</v>
          </cell>
          <cell r="AG147" t="str">
            <v>RP_NL109  International Mineral Resources LP</v>
          </cell>
        </row>
        <row r="148">
          <cell r="AA148" t="str">
            <v>RP_NL112</v>
          </cell>
          <cell r="AE148" t="str">
            <v>RP_NL112  Resources Holding BV</v>
          </cell>
          <cell r="AF148" t="str">
            <v>RP_NL112  Resources Holding BV</v>
          </cell>
          <cell r="AG148" t="str">
            <v>RP_NL112  Resources Holding BV</v>
          </cell>
        </row>
        <row r="149">
          <cell r="AA149" t="str">
            <v>RP_NL118</v>
          </cell>
          <cell r="AE149" t="str">
            <v>RP_NL118  Cosena BV (P)</v>
          </cell>
          <cell r="AF149" t="str">
            <v>RP_NL118  Cosena BV (P)</v>
          </cell>
          <cell r="AG149" t="str">
            <v>RP_NL118  Cosena BV (P)</v>
          </cell>
        </row>
        <row r="150">
          <cell r="AA150" t="str">
            <v>RP_NL120</v>
          </cell>
          <cell r="AE150" t="str">
            <v>RP_NL120  Walford Construction Holding NV (P)</v>
          </cell>
          <cell r="AF150" t="str">
            <v>RP_NL120  Walford Construction Holding NV (P)</v>
          </cell>
          <cell r="AG150" t="str">
            <v>RP_NL120  Walford Construction Holding NV (P)</v>
          </cell>
        </row>
        <row r="151">
          <cell r="AA151" t="str">
            <v>RP_NL130</v>
          </cell>
          <cell r="AE151" t="str">
            <v>RP_NL130  Celestial Real Estate Switzerland BV</v>
          </cell>
          <cell r="AF151" t="str">
            <v>RP_NL130  Celestial Real Estate Switzerland BV</v>
          </cell>
          <cell r="AG151" t="str">
            <v>RP_NL130  Celestial Real Estate Switzerland BV</v>
          </cell>
        </row>
        <row r="152">
          <cell r="AA152" t="str">
            <v>RP_NL250</v>
          </cell>
          <cell r="AE152" t="str">
            <v>RP_NL250  IMR BV</v>
          </cell>
          <cell r="AF152" t="str">
            <v>RP_NL250  IMR BV</v>
          </cell>
          <cell r="AG152" t="str">
            <v>RP_NL250  IMR BV</v>
          </cell>
        </row>
        <row r="153">
          <cell r="AA153" t="str">
            <v>RP_NL251</v>
          </cell>
          <cell r="AE153" t="str">
            <v>RP_NL251  CIM Global Investment NV Luxembourg Kloten Bch</v>
          </cell>
          <cell r="AF153" t="str">
            <v>RP_NL251  CIM Global Investment NV Luxembourg Kloten Bch</v>
          </cell>
          <cell r="AG153" t="str">
            <v>RP_NL251  CIM Global Investment NV Luxembourg Kloten Bch</v>
          </cell>
        </row>
        <row r="154">
          <cell r="AA154" t="str">
            <v>RP_NL253</v>
          </cell>
          <cell r="AE154" t="str">
            <v>RP_NL253  Eurasian Capital B. V.</v>
          </cell>
          <cell r="AF154" t="str">
            <v>RP_NL253  Eurasian Capital B. V.</v>
          </cell>
          <cell r="AG154" t="str">
            <v>RP_NL253  Eurasian Capital B. V.</v>
          </cell>
        </row>
        <row r="155">
          <cell r="AA155" t="str">
            <v>RP_NL254</v>
          </cell>
          <cell r="AE155" t="str">
            <v>RP_NL254  Brixia Holding BV</v>
          </cell>
          <cell r="AF155" t="str">
            <v>RP_NL254  Brixia Holding BV</v>
          </cell>
          <cell r="AG155" t="str">
            <v>RP_NL254  Brixia Holding BV</v>
          </cell>
        </row>
        <row r="156">
          <cell r="AA156" t="str">
            <v>RP_NL255</v>
          </cell>
          <cell r="AE156" t="str">
            <v>RP_NL255  Fabriano BV</v>
          </cell>
          <cell r="AF156" t="str">
            <v>RP_NL255  Fabriano BV</v>
          </cell>
          <cell r="AG156" t="str">
            <v>RP_NL255  Fabriano BV</v>
          </cell>
        </row>
        <row r="157">
          <cell r="AA157" t="str">
            <v>RP_NL257</v>
          </cell>
          <cell r="AE157" t="str">
            <v>RP_NL257  Trentoe BV</v>
          </cell>
          <cell r="AF157" t="str">
            <v>RP_NL257  Trentoe BV</v>
          </cell>
          <cell r="AG157" t="str">
            <v>RP_NL257  Trentoe BV</v>
          </cell>
        </row>
        <row r="158">
          <cell r="AA158" t="str">
            <v>RP_NL258</v>
          </cell>
          <cell r="AE158" t="str">
            <v>RP_NL258  Odin Petroleum Holding BV</v>
          </cell>
          <cell r="AF158" t="str">
            <v>RP_NL258  Odin Petroleum Holding BV</v>
          </cell>
          <cell r="AG158" t="str">
            <v>RP_NL258  Odin Petroleum Holding BV</v>
          </cell>
        </row>
        <row r="159">
          <cell r="AA159" t="str">
            <v>RP_NL259</v>
          </cell>
          <cell r="AE159" t="str">
            <v>RP_NL259  Odin Petroleum NV</v>
          </cell>
          <cell r="AF159" t="str">
            <v>RP_NL259  Odin Petroleum NV</v>
          </cell>
          <cell r="AG159" t="str">
            <v>RP_NL259  Odin Petroleum NV</v>
          </cell>
        </row>
        <row r="160">
          <cell r="AA160" t="str">
            <v>RP_NL260</v>
          </cell>
          <cell r="AE160" t="str">
            <v>RP_NL260  Odin Petroleum North Africa BV</v>
          </cell>
          <cell r="AF160" t="str">
            <v>RP_NL260  Odin Petroleum North Africa BV</v>
          </cell>
          <cell r="AG160" t="str">
            <v>RP_NL260  Odin Petroleum North Africa BV</v>
          </cell>
        </row>
        <row r="161">
          <cell r="AA161" t="str">
            <v>RP_NL261</v>
          </cell>
          <cell r="AE161" t="str">
            <v>RP_NL261  Siadora BV</v>
          </cell>
          <cell r="AF161" t="str">
            <v>RP_NL261  Siadora BV</v>
          </cell>
          <cell r="AG161" t="str">
            <v>RP_NL261  Siadora BV</v>
          </cell>
        </row>
        <row r="162">
          <cell r="AA162" t="str">
            <v>RP_NL262</v>
          </cell>
          <cell r="AE162" t="str">
            <v>RP_NL262  Cunico NV</v>
          </cell>
          <cell r="AF162" t="str">
            <v>RP_NL262  Cunico NV</v>
          </cell>
          <cell r="AG162" t="str">
            <v>RP_NL262  Cunico NV</v>
          </cell>
        </row>
        <row r="163">
          <cell r="AA163" t="str">
            <v>RP_RU025</v>
          </cell>
          <cell r="AE163" t="str">
            <v>RP_RU025  OOO "Импала интерком"</v>
          </cell>
          <cell r="AF163" t="str">
            <v>RP_RU025  OOO "Импала интерком"</v>
          </cell>
          <cell r="AG163" t="str">
            <v>RP_RU025  Impala Interkom LLC</v>
          </cell>
        </row>
        <row r="164">
          <cell r="AA164" t="str">
            <v>RP_RU100</v>
          </cell>
          <cell r="AE164" t="str">
            <v>RP_RU100  TD Rus</v>
          </cell>
          <cell r="AF164" t="str">
            <v>RP_RU100  TD Rus</v>
          </cell>
          <cell r="AG164" t="str">
            <v>RP_RU100  TD Rus</v>
          </cell>
        </row>
        <row r="165">
          <cell r="AA165" t="str">
            <v>RP_RU101</v>
          </cell>
          <cell r="AE165" t="str">
            <v>RP_RU101  "Марион"</v>
          </cell>
          <cell r="AF165" t="str">
            <v>RP_RU101  "Марион"</v>
          </cell>
          <cell r="AG165" t="str">
            <v>RP_RU101  Marion</v>
          </cell>
        </row>
        <row r="166">
          <cell r="AA166" t="str">
            <v>RP_RU102</v>
          </cell>
          <cell r="AE166" t="str">
            <v>RP_RU102  RusSmetSnab</v>
          </cell>
          <cell r="AF166" t="str">
            <v>RP_RU102  RusSmetSnab</v>
          </cell>
          <cell r="AG166" t="str">
            <v>RP_RU102  RusSmetSnab</v>
          </cell>
        </row>
        <row r="167">
          <cell r="AA167" t="str">
            <v>RP_RU104</v>
          </cell>
          <cell r="AE167" t="str">
            <v>RP_RU104  Transcom Moscow</v>
          </cell>
          <cell r="AF167" t="str">
            <v>RP_RU104  Transcom Moscow</v>
          </cell>
          <cell r="AG167" t="str">
            <v>RP_RU104  Transcom Moscow</v>
          </cell>
        </row>
        <row r="168">
          <cell r="AA168" t="str">
            <v>RP_RU111</v>
          </cell>
          <cell r="AE168" t="str">
            <v>RP_RU111  Торговый дом "Русь"</v>
          </cell>
          <cell r="AF168" t="str">
            <v>RP_RU111  Торговый дом "Русь"</v>
          </cell>
          <cell r="AG168" t="str">
            <v>RP_RU111  Trading House Rus</v>
          </cell>
        </row>
        <row r="169">
          <cell r="AA169" t="str">
            <v>RP_RU251</v>
          </cell>
          <cell r="AE169" t="str">
            <v>RP_RU251  ООО "Кинокомпания Ментор Синема"</v>
          </cell>
          <cell r="AF169" t="str">
            <v>RP_RU251  ООО "Кинокомпания Ментор Синема"</v>
          </cell>
          <cell r="AG169" t="str">
            <v>RP_RU251  Cinemacompany Mentor Cinema LLC</v>
          </cell>
        </row>
        <row r="170">
          <cell r="AA170" t="str">
            <v>RP_RU252</v>
          </cell>
          <cell r="AE170" t="str">
            <v>RP_RU252  ООО "Телерадиокомпания "Пирамида"</v>
          </cell>
          <cell r="AF170" t="str">
            <v>RP_RU252  ООО "Телерадиокомпания "Пирамида"</v>
          </cell>
          <cell r="AG170" t="str">
            <v>RP_RU252  Teleradiocompany Piramida LLC</v>
          </cell>
        </row>
        <row r="171">
          <cell r="AA171" t="str">
            <v>RP_RU253</v>
          </cell>
          <cell r="AE171" t="str">
            <v>RP_RU253  ООО "Евразияэнергопром"</v>
          </cell>
          <cell r="AF171" t="str">
            <v>RP_RU253  ООО "Евразияэнергопром"</v>
          </cell>
          <cell r="AG171" t="str">
            <v>RP_RU253  Eurasiaenergoprom LLC</v>
          </cell>
        </row>
        <row r="172">
          <cell r="AA172" t="str">
            <v>RP_S100</v>
          </cell>
          <cell r="AE172" t="str">
            <v>RP_S100  Prentiss Ventures Inc</v>
          </cell>
          <cell r="AF172" t="str">
            <v>RP_S100  Prentiss Ventures Inc</v>
          </cell>
          <cell r="AG172" t="str">
            <v>RP_S100  Prentiss Ventures Inc</v>
          </cell>
        </row>
        <row r="173">
          <cell r="AA173" t="str">
            <v>RP_S101</v>
          </cell>
          <cell r="AE173" t="str">
            <v>RP_S101  Lynchburg Enterprise Ltd</v>
          </cell>
          <cell r="AF173" t="str">
            <v>RP_S101  Lynchburg Enterprise Ltd</v>
          </cell>
          <cell r="AG173" t="str">
            <v>RP_S101  Lynchburg Enterprise Ltd</v>
          </cell>
        </row>
        <row r="174">
          <cell r="AA174" t="str">
            <v>RP_S102</v>
          </cell>
          <cell r="AE174" t="str">
            <v>RP_S102  Samchrome</v>
          </cell>
          <cell r="AF174" t="str">
            <v>RP_S102  Samchrome</v>
          </cell>
          <cell r="AG174" t="str">
            <v>RP_S102  Samchrome</v>
          </cell>
        </row>
        <row r="175">
          <cell r="AA175" t="str">
            <v>RP_S201</v>
          </cell>
          <cell r="AE175" t="str">
            <v>RP_S201  Batho Barena (Pty) Ltd</v>
          </cell>
          <cell r="AF175" t="str">
            <v>RP_S201  Batho Barena (Pty) Ltd</v>
          </cell>
          <cell r="AG175" t="str">
            <v>RP_S201  Batho Barena (Pty) Ltd</v>
          </cell>
        </row>
        <row r="176">
          <cell r="AA176" t="str">
            <v>RP_S202</v>
          </cell>
          <cell r="AE176" t="str">
            <v>RP_S202  Cerida Global Limited</v>
          </cell>
          <cell r="AF176" t="str">
            <v>RP_S202  Cerida Global Limited</v>
          </cell>
          <cell r="AG176" t="str">
            <v>RP_S202  Cerida Global Limited</v>
          </cell>
        </row>
        <row r="177">
          <cell r="AA177" t="str">
            <v>RP_S203</v>
          </cell>
          <cell r="AE177" t="str">
            <v>RP_S203  Kermas South Africa (Pty) Ltd</v>
          </cell>
          <cell r="AF177" t="str">
            <v>RP_S203  Kermas South Africa (Pty) Ltd</v>
          </cell>
          <cell r="AG177" t="str">
            <v>RP_S203  Kermas South Africa (Pty) Ltd</v>
          </cell>
        </row>
        <row r="178">
          <cell r="AA178" t="str">
            <v>RP_S204</v>
          </cell>
          <cell r="AE178" t="str">
            <v>RP_S204  Silvertide Global Limited</v>
          </cell>
          <cell r="AF178" t="str">
            <v>RP_S204  Silvertide Global Limited</v>
          </cell>
          <cell r="AG178" t="str">
            <v>RP_S204  Silvertide Global Limited</v>
          </cell>
        </row>
        <row r="179">
          <cell r="AA179" t="str">
            <v>RP_S205</v>
          </cell>
          <cell r="AE179" t="str">
            <v>RP_S205  Zanette Limited</v>
          </cell>
          <cell r="AF179" t="str">
            <v>RP_S205  Zanette Limited</v>
          </cell>
          <cell r="AG179" t="str">
            <v>RP_S205  Zanette Limited</v>
          </cell>
        </row>
        <row r="180">
          <cell r="AA180" t="str">
            <v xml:space="preserve">RP_SA201 </v>
          </cell>
          <cell r="AE180" t="str">
            <v>RP_SA201   Shaft Sinkers Holdings PLC</v>
          </cell>
          <cell r="AF180" t="str">
            <v>RP_SA201   Shaft Sinkers Holdings PLC</v>
          </cell>
          <cell r="AG180" t="str">
            <v>RP_SA201   Shaft Sinkers Holdings PLC</v>
          </cell>
        </row>
        <row r="181">
          <cell r="AA181" t="str">
            <v>RP_ZM101</v>
          </cell>
          <cell r="AE181" t="str">
            <v>RP_ZM101  Luanshya Copper Mines PLC</v>
          </cell>
          <cell r="AF181" t="str">
            <v>RP_ZM101  Luanshya Copper Mines PLC</v>
          </cell>
          <cell r="AG181" t="str">
            <v>RP_ZM101  Luanshya Copper Mines PLC</v>
          </cell>
        </row>
        <row r="182">
          <cell r="AE182" t="str">
            <v xml:space="preserve">  0</v>
          </cell>
          <cell r="AF182" t="str">
            <v xml:space="preserve">  </v>
          </cell>
          <cell r="AG182" t="str">
            <v xml:space="preserve">  </v>
          </cell>
        </row>
        <row r="183">
          <cell r="AE183" t="str">
            <v xml:space="preserve">  0</v>
          </cell>
          <cell r="AF183" t="str">
            <v xml:space="preserve">  </v>
          </cell>
          <cell r="AG183" t="str">
            <v xml:space="preserve">  </v>
          </cell>
        </row>
        <row r="184">
          <cell r="AE184" t="str">
            <v xml:space="preserve">  0</v>
          </cell>
          <cell r="AF184" t="str">
            <v xml:space="preserve">  </v>
          </cell>
          <cell r="AG184" t="str">
            <v xml:space="preserve">  </v>
          </cell>
        </row>
        <row r="185">
          <cell r="AE185" t="str">
            <v xml:space="preserve">  0</v>
          </cell>
          <cell r="AF185" t="str">
            <v xml:space="preserve">  </v>
          </cell>
          <cell r="AG185" t="str">
            <v xml:space="preserve">  </v>
          </cell>
        </row>
        <row r="186">
          <cell r="AE186" t="str">
            <v xml:space="preserve">  0</v>
          </cell>
          <cell r="AF186" t="str">
            <v xml:space="preserve">  </v>
          </cell>
          <cell r="AG186" t="str">
            <v xml:space="preserve">  </v>
          </cell>
        </row>
        <row r="187">
          <cell r="AE187" t="str">
            <v xml:space="preserve">  0</v>
          </cell>
          <cell r="AF187" t="str">
            <v xml:space="preserve">  </v>
          </cell>
          <cell r="AG187" t="str">
            <v xml:space="preserve">  </v>
          </cell>
        </row>
        <row r="188">
          <cell r="AE188" t="str">
            <v xml:space="preserve">  0</v>
          </cell>
          <cell r="AF188" t="str">
            <v xml:space="preserve">  </v>
          </cell>
          <cell r="AG188" t="str">
            <v xml:space="preserve">  </v>
          </cell>
        </row>
        <row r="189">
          <cell r="AE189" t="str">
            <v xml:space="preserve">  0</v>
          </cell>
          <cell r="AF189" t="str">
            <v xml:space="preserve">  </v>
          </cell>
          <cell r="AG189" t="str">
            <v xml:space="preserve">  </v>
          </cell>
        </row>
        <row r="190">
          <cell r="AE190" t="str">
            <v xml:space="preserve">  0</v>
          </cell>
          <cell r="AF190" t="str">
            <v xml:space="preserve">  </v>
          </cell>
          <cell r="AG190" t="str">
            <v xml:space="preserve">  </v>
          </cell>
        </row>
        <row r="191">
          <cell r="AE191" t="str">
            <v xml:space="preserve">  0</v>
          </cell>
          <cell r="AF191" t="str">
            <v xml:space="preserve">  </v>
          </cell>
          <cell r="AG191" t="str">
            <v xml:space="preserve">  </v>
          </cell>
        </row>
        <row r="192">
          <cell r="AE192" t="str">
            <v xml:space="preserve">  0</v>
          </cell>
          <cell r="AF192" t="str">
            <v xml:space="preserve">  </v>
          </cell>
          <cell r="AG192" t="str">
            <v xml:space="preserve">  </v>
          </cell>
        </row>
        <row r="193">
          <cell r="AE193" t="str">
            <v xml:space="preserve">  0</v>
          </cell>
          <cell r="AF193" t="str">
            <v xml:space="preserve">  </v>
          </cell>
          <cell r="AG193" t="str">
            <v xml:space="preserve">  </v>
          </cell>
        </row>
        <row r="194">
          <cell r="AE194" t="str">
            <v xml:space="preserve">  0</v>
          </cell>
          <cell r="AF194" t="str">
            <v xml:space="preserve">  </v>
          </cell>
          <cell r="AG194" t="str">
            <v xml:space="preserve">  </v>
          </cell>
        </row>
        <row r="195">
          <cell r="AA195" t="str">
            <v>&lt;END&gt;</v>
          </cell>
          <cell r="AE195" t="str">
            <v>&lt;END&gt;  &lt;END&gt;</v>
          </cell>
          <cell r="AF195" t="str">
            <v>&lt;END&gt;  &lt;END&gt;</v>
          </cell>
          <cell r="AG195" t="str">
            <v>&lt;END&gt;  &lt;END&gt;</v>
          </cell>
        </row>
      </sheetData>
      <sheetData sheetId="4"/>
      <sheetData sheetId="5">
        <row r="8">
          <cell r="F8" t="str">
            <v>Русский</v>
          </cell>
        </row>
        <row r="11">
          <cell r="F11" t="str">
            <v>KZ101  АО "Казахстанский Электролизный завод"</v>
          </cell>
        </row>
        <row r="21">
          <cell r="F21" t="str">
            <v>KZT</v>
          </cell>
        </row>
      </sheetData>
      <sheetData sheetId="6">
        <row r="12">
          <cell r="B12" t="str">
            <v>АО "Казахстанский Электролизный завод"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6">
          <cell r="E6">
            <v>1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6">
          <cell r="E6">
            <v>1</v>
          </cell>
        </row>
      </sheetData>
      <sheetData sheetId="64" refreshError="1"/>
      <sheetData sheetId="65"/>
      <sheetData sheetId="66">
        <row r="1">
          <cell r="J1">
            <v>0</v>
          </cell>
        </row>
      </sheetData>
      <sheetData sheetId="67">
        <row r="1">
          <cell r="J1" t="str">
            <v>ok</v>
          </cell>
        </row>
      </sheetData>
      <sheetData sheetId="68">
        <row r="6">
          <cell r="B6" t="str">
            <v>Выберите компанию</v>
          </cell>
        </row>
      </sheetData>
      <sheetData sheetId="69"/>
      <sheetData sheetId="70">
        <row r="8">
          <cell r="F8" t="str">
            <v>Русский</v>
          </cell>
        </row>
      </sheetData>
      <sheetData sheetId="71">
        <row r="12">
          <cell r="B12" t="str">
            <v>АО "Казахстанский Электролизный завод"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08-01_новый"/>
      <sheetName val="#ССЫЛКА"/>
      <sheetName val="Допущения"/>
      <sheetName val="Assumptions Допущения"/>
      <sheetName val="Амортизация (бухгалтерская)"/>
      <sheetName val="ЯНВ_99"/>
      <sheetName val="I квартал"/>
      <sheetName val="NOV"/>
      <sheetName val="N_SVOD"/>
      <sheetName val="SummaryOriginal"/>
      <sheetName val="Summary Revised"/>
      <sheetName val="Pivot"/>
      <sheetName val="Plants"/>
      <sheetName val="Tur"/>
      <sheetName val="Donskoy"/>
      <sheetName val="Aktyubinsk"/>
      <sheetName val="Aksu"/>
      <sheetName val="EEC"/>
      <sheetName val="Aluminium"/>
      <sheetName val="Shubarkol"/>
      <sheetName val="SSGPO"/>
      <sheetName val="ReadMe"/>
      <sheetName val="ELC3"/>
      <sheetName val="_ССЫЛКА"/>
      <sheetName val="База"/>
      <sheetName val="в тенге"/>
      <sheetName val="t0_name"/>
      <sheetName val="П"/>
      <sheetName val="Production costs"/>
      <sheetName val="TSR ranking and vest calcs"/>
      <sheetName val="Keys"/>
      <sheetName val="gaeshpetco"/>
      <sheetName val="Selection"/>
      <sheetName val="ЖГОК"/>
      <sheetName val="Свод"/>
      <sheetName val="АЗФ"/>
      <sheetName val="АК"/>
      <sheetName val="ТЭП старая"/>
      <sheetName val="ССГПО"/>
      <sheetName val="Актюбе"/>
      <sheetName val="Interco payables&amp;receivables"/>
      <sheetName val="ЯНВАРЬ"/>
      <sheetName val="EQUIPMENT"/>
      <sheetName val="Synthèse"/>
      <sheetName val="Баланс"/>
      <sheetName val="GAAP TB 30.09.01  detail p&amp;l"/>
      <sheetName val="Dati base"/>
      <sheetName val="Overall Table"/>
      <sheetName val="8"/>
      <sheetName val="BS"/>
      <sheetName val="IS"/>
      <sheetName val="name"/>
      <sheetName val="Group Materiality"/>
      <sheetName val="Factors"/>
      <sheetName val="Cash CCI Detail"/>
      <sheetName val="Criteria"/>
      <sheetName val="Lookup"/>
      <sheetName val="DRILL"/>
      <sheetName val="PARAM"/>
      <sheetName val="Grouplist"/>
      <sheetName val="стр.245 (2)"/>
      <sheetName val="Расчет ФЗП"/>
      <sheetName val="Деньги Прям"/>
      <sheetName val="EBITDA"/>
      <sheetName val="LDE"/>
      <sheetName val="SUD 2005"/>
      <sheetName val="Sheet1"/>
      <sheetName val="KACHAR-201"/>
      <sheetName val="Assumptions_Допущения"/>
      <sheetName val="Амортизация_(бухгалтерская)"/>
      <sheetName val="I_квартал"/>
      <sheetName val="Summary_Revised"/>
      <sheetName val="в_тенге"/>
      <sheetName val="Production_costs"/>
      <sheetName val="TSR_ranking_and_vest_calcs"/>
      <sheetName val="ТЭП_старая"/>
      <sheetName val="GAAP_TB_30_09_01__detail_p&amp;l"/>
      <sheetName val="Interco_payables&amp;receivables"/>
      <sheetName val="Dati_base"/>
      <sheetName val="Overall_Table"/>
      <sheetName val="Group_Materiality"/>
      <sheetName val="стр_245_(2)"/>
      <sheetName val="Cash_CCI_Detail"/>
      <sheetName val="Расчет_ФЗП"/>
      <sheetName val="Деньги_Прям"/>
      <sheetName val="SUD_2005"/>
      <sheetName val="Assumptions_Допущения1"/>
      <sheetName val="Амортизация_(бухгалтерская)1"/>
      <sheetName val="I_квартал1"/>
      <sheetName val="Summary_Revised1"/>
      <sheetName val="в_тенге1"/>
      <sheetName val="Production_costs1"/>
      <sheetName val="TSR_ranking_and_vest_calcs1"/>
      <sheetName val="ТЭП_старая1"/>
      <sheetName val="GAAP_TB_30_09_01__detail_p&amp;l1"/>
      <sheetName val="Interco_payables&amp;receivables1"/>
      <sheetName val="Dati_base1"/>
      <sheetName val="Overall_Table1"/>
      <sheetName val="Group_Materiality1"/>
      <sheetName val="стр_245_(2)1"/>
      <sheetName val="Cash_CCI_Detail1"/>
      <sheetName val="Расчет_ФЗП1"/>
      <sheetName val="Деньги_Прям1"/>
      <sheetName val="SUD_20051"/>
      <sheetName val="Assumptions_Допущения2"/>
      <sheetName val="Амортизация_(бухгалтерская)2"/>
      <sheetName val="I_квартал2"/>
      <sheetName val="Summary_Revised2"/>
      <sheetName val="в_тенге2"/>
      <sheetName val="Production_costs2"/>
      <sheetName val="TSR_ranking_and_vest_calcs2"/>
      <sheetName val="ТЭП_старая2"/>
      <sheetName val="GAAP_TB_30_09_01__detail_p&amp;l2"/>
      <sheetName val="Interco_payables&amp;receivables2"/>
      <sheetName val="Dati_base2"/>
      <sheetName val="Overall_Table2"/>
      <sheetName val="Group_Materiality2"/>
      <sheetName val="стр_245_(2)2"/>
      <sheetName val="Cash_CCI_Detail2"/>
      <sheetName val="Расчет_ФЗП2"/>
      <sheetName val="Деньги_Прям2"/>
      <sheetName val="SUD_20052"/>
      <sheetName val="Assumptions_Допущения3"/>
      <sheetName val="Амортизация_(бухгалтерская)3"/>
      <sheetName val="I_квартал3"/>
      <sheetName val="Summary_Revised3"/>
      <sheetName val="в_тенге3"/>
      <sheetName val="Production_costs3"/>
      <sheetName val="TSR_ranking_and_vest_calcs3"/>
      <sheetName val="ТЭП_старая3"/>
      <sheetName val="GAAP_TB_30_09_01__detail_p&amp;l3"/>
      <sheetName val="Interco_payables&amp;receivables3"/>
      <sheetName val="Dati_base3"/>
      <sheetName val="Overall_Table3"/>
      <sheetName val="Group_Materiality3"/>
      <sheetName val="стр_245_(2)3"/>
      <sheetName val="Cash_CCI_Detail3"/>
      <sheetName val="Расчет_ФЗП3"/>
      <sheetName val="Деньги_Прям3"/>
      <sheetName val="SUD_20053"/>
      <sheetName val="Assumptions_Допущения4"/>
      <sheetName val="Амортизация_(бухгалтерская)4"/>
      <sheetName val="I_квартал4"/>
      <sheetName val="Summary_Revised4"/>
      <sheetName val="в_тенге4"/>
      <sheetName val="Production_costs4"/>
      <sheetName val="TSR_ranking_and_vest_calcs4"/>
      <sheetName val="ТЭП_старая4"/>
      <sheetName val="GAAP_TB_30_09_01__detail_p&amp;l4"/>
      <sheetName val="Interco_payables&amp;receivables4"/>
      <sheetName val="Dati_base4"/>
      <sheetName val="Overall_Table4"/>
      <sheetName val="Group_Materiality4"/>
      <sheetName val="стр_245_(2)4"/>
      <sheetName val="Cash_CCI_Detail4"/>
      <sheetName val="Расчет_ФЗП4"/>
      <sheetName val="Деньги_Прям4"/>
      <sheetName val="SUD_20054"/>
      <sheetName val="Admin (H)"/>
      <sheetName val="Обязательство (актив) по ОН"/>
      <sheetName val="Brand valuation"/>
      <sheetName val="I-Scenarios"/>
      <sheetName val="Brand_valuation"/>
      <sheetName val="апр"/>
      <sheetName val="SUMMARY"/>
      <sheetName val="Assumptions - M"/>
      <sheetName val="lookups"/>
      <sheetName val="бартер"/>
      <sheetName val="Вторичные виды затрат Источник"/>
      <sheetName val="Виды работ Источник"/>
      <sheetName val="Dashboard"/>
      <sheetName val="Setup"/>
      <sheetName val="Input"/>
      <sheetName val="1.Revenue"/>
      <sheetName val="2.COGS_crops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ААЕ"/>
      <sheetName val="Поголовье (КРС)"/>
      <sheetName val="Вес (КРС)"/>
      <sheetName val="Расходы (КРС)"/>
      <sheetName val="Амортизация (КРС)"/>
      <sheetName val="2.COGS_livestock"/>
      <sheetName val="Месячная инфляция"/>
      <sheetName val="ААТ"/>
      <sheetName val="Iteration Model"/>
      <sheetName val="FS-97"/>
      <sheetName val="31.12.03"/>
      <sheetName val="Deferred tax liability (asset)"/>
      <sheetName val="258-259"/>
      <sheetName val="Variables"/>
    </sheetNames>
    <definedNames>
      <definedName name="печ_кн"/>
      <definedName name="печ_кн1"/>
      <definedName name="печ_пл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>
        <row r="1">
          <cell r="A1">
            <v>0</v>
          </cell>
        </row>
      </sheetData>
      <sheetData sheetId="171"/>
      <sheetData sheetId="172"/>
      <sheetData sheetId="173"/>
      <sheetData sheetId="174"/>
      <sheetData sheetId="175"/>
      <sheetData sheetId="176">
        <row r="1">
          <cell r="A1">
            <v>0</v>
          </cell>
        </row>
      </sheetData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_SVOD"/>
      <sheetName val="Var ATK"/>
      <sheetName val="Свод"/>
      <sheetName val="NOV"/>
      <sheetName val="Data"/>
      <sheetName val="Constn &amp; Install - LEV.4"/>
      <sheetName val="LEV.4 Project Managem"/>
      <sheetName val="TB 2005"/>
      <sheetName val="Profit &amp; Loss Total"/>
      <sheetName val="Lookup"/>
      <sheetName val="DRILL"/>
    </sheetNames>
    <sheetDataSet>
      <sheetData sheetId="0" refreshError="1">
        <row r="4">
          <cell r="E4" t="str">
            <v>всего</v>
          </cell>
          <cell r="F4" t="str">
            <v>в т. ч. новых</v>
          </cell>
          <cell r="H4" t="str">
            <v>Приход</v>
          </cell>
          <cell r="I4" t="str">
            <v>Расход</v>
          </cell>
          <cell r="L4" t="str">
            <v>всего</v>
          </cell>
          <cell r="M4" t="str">
            <v xml:space="preserve">в т.ч. допол- нит. (по нов.) </v>
          </cell>
          <cell r="O4" t="str">
            <v>15% на вычеты</v>
          </cell>
          <cell r="P4" t="str">
            <v>На увел.   ст-ти</v>
          </cell>
          <cell r="R4" t="str">
            <v>KN_STR</v>
          </cell>
        </row>
        <row r="5">
          <cell r="A5" t="str">
            <v>1.</v>
          </cell>
          <cell r="B5" t="str">
            <v>Здания, cтроения</v>
          </cell>
          <cell r="C5">
            <v>1632706.58</v>
          </cell>
          <cell r="D5">
            <v>0</v>
          </cell>
          <cell r="E5">
            <v>1998.74</v>
          </cell>
          <cell r="F5">
            <v>0</v>
          </cell>
          <cell r="G5">
            <v>327.43</v>
          </cell>
          <cell r="H5">
            <v>332.29</v>
          </cell>
          <cell r="I5">
            <v>332.29</v>
          </cell>
          <cell r="J5">
            <v>1634377.9</v>
          </cell>
          <cell r="K5">
            <v>106651.34</v>
          </cell>
          <cell r="L5">
            <v>65375.12</v>
          </cell>
          <cell r="M5">
            <v>0</v>
          </cell>
          <cell r="N5">
            <v>1569002.78</v>
          </cell>
          <cell r="O5">
            <v>60456.17</v>
          </cell>
          <cell r="P5">
            <v>46195.17</v>
          </cell>
          <cell r="Q5">
            <v>1615197.95</v>
          </cell>
          <cell r="R5" t="str">
            <v>100</v>
          </cell>
        </row>
        <row r="6">
          <cell r="A6" t="str">
            <v>1.1.</v>
          </cell>
          <cell r="B6" t="str">
            <v>Здания, cтроения</v>
          </cell>
          <cell r="C6">
            <v>1632706.58</v>
          </cell>
          <cell r="D6">
            <v>0</v>
          </cell>
          <cell r="E6">
            <v>1998.74</v>
          </cell>
          <cell r="G6">
            <v>327.43</v>
          </cell>
          <cell r="H6">
            <v>332.29</v>
          </cell>
          <cell r="I6">
            <v>332.29</v>
          </cell>
          <cell r="J6">
            <v>1634377.9</v>
          </cell>
          <cell r="K6">
            <v>106651.34</v>
          </cell>
          <cell r="L6">
            <v>65375.12</v>
          </cell>
          <cell r="N6">
            <v>1569002.78</v>
          </cell>
          <cell r="O6">
            <v>60456.17</v>
          </cell>
          <cell r="P6">
            <v>46195.17</v>
          </cell>
          <cell r="Q6">
            <v>1615197.95</v>
          </cell>
          <cell r="R6" t="str">
            <v>101</v>
          </cell>
        </row>
        <row r="7">
          <cell r="A7" t="str">
            <v>2.</v>
          </cell>
          <cell r="B7" t="str">
            <v>Сооружения:</v>
          </cell>
          <cell r="C7">
            <v>4057906.99</v>
          </cell>
          <cell r="D7">
            <v>0</v>
          </cell>
          <cell r="E7">
            <v>160571.85999999999</v>
          </cell>
          <cell r="F7">
            <v>0</v>
          </cell>
          <cell r="G7">
            <v>103611.44</v>
          </cell>
          <cell r="H7">
            <v>0</v>
          </cell>
          <cell r="I7">
            <v>0</v>
          </cell>
          <cell r="J7">
            <v>4114867.42</v>
          </cell>
          <cell r="K7">
            <v>89446.690799999997</v>
          </cell>
          <cell r="L7">
            <v>149856.15</v>
          </cell>
          <cell r="M7">
            <v>0</v>
          </cell>
          <cell r="N7">
            <v>3965011.27</v>
          </cell>
          <cell r="O7">
            <v>36310.980000000003</v>
          </cell>
          <cell r="P7">
            <v>53135.71</v>
          </cell>
          <cell r="Q7">
            <v>4018146.98</v>
          </cell>
          <cell r="R7" t="str">
            <v>200</v>
          </cell>
        </row>
        <row r="8">
          <cell r="A8" t="str">
            <v>2.1.</v>
          </cell>
          <cell r="B8" t="str">
            <v>Нефтяные и газовые скважины</v>
          </cell>
          <cell r="C8">
            <v>0</v>
          </cell>
          <cell r="J8">
            <v>0</v>
          </cell>
          <cell r="K8">
            <v>0</v>
          </cell>
          <cell r="L8">
            <v>0</v>
          </cell>
          <cell r="P8">
            <v>0</v>
          </cell>
          <cell r="Q8">
            <v>0</v>
          </cell>
          <cell r="R8" t="str">
            <v>201</v>
          </cell>
        </row>
        <row r="9">
          <cell r="A9" t="str">
            <v>2.2.</v>
          </cell>
          <cell r="B9" t="str">
            <v>Нефтегазохранилища</v>
          </cell>
          <cell r="C9">
            <v>0</v>
          </cell>
          <cell r="J9">
            <v>0</v>
          </cell>
          <cell r="K9">
            <v>0</v>
          </cell>
          <cell r="L9">
            <v>0</v>
          </cell>
          <cell r="P9">
            <v>0</v>
          </cell>
          <cell r="Q9">
            <v>0</v>
          </cell>
          <cell r="R9" t="str">
            <v>202</v>
          </cell>
        </row>
        <row r="10">
          <cell r="A10" t="str">
            <v>2.3.</v>
          </cell>
          <cell r="B10" t="str">
            <v>Каналы судоходные, водные</v>
          </cell>
          <cell r="C10">
            <v>0</v>
          </cell>
          <cell r="J10">
            <v>0</v>
          </cell>
          <cell r="K10">
            <v>0</v>
          </cell>
          <cell r="L10">
            <v>0</v>
          </cell>
          <cell r="P10">
            <v>0</v>
          </cell>
          <cell r="Q10">
            <v>0</v>
          </cell>
          <cell r="R10" t="str">
            <v>203</v>
          </cell>
        </row>
        <row r="11">
          <cell r="A11" t="str">
            <v>2.4.</v>
          </cell>
          <cell r="B11" t="str">
            <v>Мосты</v>
          </cell>
          <cell r="C11">
            <v>9426.8799999999992</v>
          </cell>
          <cell r="D11">
            <v>0</v>
          </cell>
          <cell r="E11">
            <v>0</v>
          </cell>
          <cell r="G11">
            <v>0</v>
          </cell>
          <cell r="J11">
            <v>9426.8799999999992</v>
          </cell>
          <cell r="K11">
            <v>0</v>
          </cell>
          <cell r="L11">
            <v>329.94</v>
          </cell>
          <cell r="N11">
            <v>9096.94</v>
          </cell>
          <cell r="P11">
            <v>0</v>
          </cell>
          <cell r="Q11">
            <v>9096.94</v>
          </cell>
          <cell r="R11" t="str">
            <v>204</v>
          </cell>
        </row>
        <row r="12">
          <cell r="A12" t="str">
            <v>2.5.</v>
          </cell>
          <cell r="B12" t="str">
            <v>Дамбы, плотины</v>
          </cell>
          <cell r="C12">
            <v>128591.31</v>
          </cell>
          <cell r="D12">
            <v>0</v>
          </cell>
          <cell r="E12">
            <v>0</v>
          </cell>
          <cell r="G12">
            <v>0</v>
          </cell>
          <cell r="J12">
            <v>128591.31</v>
          </cell>
          <cell r="K12">
            <v>0</v>
          </cell>
          <cell r="L12">
            <v>4500.7</v>
          </cell>
          <cell r="N12">
            <v>124090.61</v>
          </cell>
          <cell r="P12">
            <v>0</v>
          </cell>
          <cell r="Q12">
            <v>124090.61</v>
          </cell>
          <cell r="R12" t="str">
            <v>205</v>
          </cell>
        </row>
        <row r="13">
          <cell r="A13" t="str">
            <v>2.6.</v>
          </cell>
          <cell r="B13" t="str">
            <v>Речные и морские и причальные сооружения</v>
          </cell>
          <cell r="C13">
            <v>0</v>
          </cell>
          <cell r="J13">
            <v>0</v>
          </cell>
          <cell r="K13">
            <v>0</v>
          </cell>
          <cell r="L13">
            <v>0</v>
          </cell>
          <cell r="P13">
            <v>0</v>
          </cell>
          <cell r="Q13">
            <v>0</v>
          </cell>
          <cell r="R13" t="str">
            <v>206</v>
          </cell>
        </row>
        <row r="14">
          <cell r="A14" t="str">
            <v>2.7.</v>
          </cell>
          <cell r="B14" t="str">
            <v>Железнодорожные пути предприятий</v>
          </cell>
          <cell r="C14">
            <v>1012742.92</v>
          </cell>
          <cell r="D14">
            <v>0</v>
          </cell>
          <cell r="E14">
            <v>131911.14000000001</v>
          </cell>
          <cell r="G14">
            <v>283.81</v>
          </cell>
          <cell r="J14">
            <v>1144370.26</v>
          </cell>
          <cell r="K14">
            <v>70014.880000000005</v>
          </cell>
          <cell r="L14">
            <v>45774.81</v>
          </cell>
          <cell r="N14">
            <v>1098595.45</v>
          </cell>
          <cell r="O14">
            <v>29788.86</v>
          </cell>
          <cell r="P14">
            <v>40226.019999999997</v>
          </cell>
          <cell r="Q14">
            <v>1138821.47</v>
          </cell>
          <cell r="R14" t="str">
            <v>207</v>
          </cell>
        </row>
        <row r="15">
          <cell r="A15" t="str">
            <v>2.8.</v>
          </cell>
          <cell r="B15" t="str">
            <v>Берегоукрепительные и берегозащитные сооружения</v>
          </cell>
          <cell r="C15">
            <v>0</v>
          </cell>
          <cell r="J15">
            <v>0</v>
          </cell>
          <cell r="K15">
            <v>0</v>
          </cell>
          <cell r="L15">
            <v>0</v>
          </cell>
          <cell r="P15">
            <v>0</v>
          </cell>
          <cell r="Q15">
            <v>0</v>
          </cell>
          <cell r="R15" t="str">
            <v>208</v>
          </cell>
        </row>
        <row r="16">
          <cell r="A16" t="str">
            <v>2.9.</v>
          </cell>
          <cell r="B16" t="str">
            <v>Резервуары, цистерны, баки и другие емкости</v>
          </cell>
          <cell r="C16">
            <v>22871.52</v>
          </cell>
          <cell r="D16">
            <v>0</v>
          </cell>
          <cell r="E16">
            <v>0</v>
          </cell>
          <cell r="G16">
            <v>85</v>
          </cell>
          <cell r="J16">
            <v>22786.51</v>
          </cell>
          <cell r="K16">
            <v>0</v>
          </cell>
          <cell r="L16">
            <v>911.46</v>
          </cell>
          <cell r="N16">
            <v>21875.05</v>
          </cell>
          <cell r="P16">
            <v>0</v>
          </cell>
          <cell r="Q16">
            <v>21875.05</v>
          </cell>
          <cell r="R16" t="str">
            <v>209</v>
          </cell>
        </row>
        <row r="17">
          <cell r="A17" t="str">
            <v>2.10.</v>
          </cell>
          <cell r="B17" t="str">
            <v>Внутрихозяйственная и межхозяйственная оросительна</v>
          </cell>
          <cell r="C17">
            <v>1491.33</v>
          </cell>
          <cell r="D17">
            <v>0</v>
          </cell>
          <cell r="E17">
            <v>0</v>
          </cell>
          <cell r="G17">
            <v>0</v>
          </cell>
          <cell r="J17">
            <v>1491.33</v>
          </cell>
          <cell r="K17">
            <v>0</v>
          </cell>
          <cell r="L17">
            <v>52.2</v>
          </cell>
          <cell r="N17">
            <v>1439.13</v>
          </cell>
          <cell r="P17">
            <v>0</v>
          </cell>
          <cell r="Q17">
            <v>1439.13</v>
          </cell>
          <cell r="R17" t="str">
            <v>210</v>
          </cell>
        </row>
        <row r="18">
          <cell r="A18" t="str">
            <v>2.11.</v>
          </cell>
          <cell r="B18" t="str">
            <v>Закрытая коллекторно-дренажная сеть</v>
          </cell>
          <cell r="C18">
            <v>0</v>
          </cell>
          <cell r="J18">
            <v>0</v>
          </cell>
          <cell r="K18">
            <v>0</v>
          </cell>
          <cell r="L18">
            <v>0</v>
          </cell>
          <cell r="P18">
            <v>0</v>
          </cell>
          <cell r="Q18">
            <v>0</v>
          </cell>
          <cell r="R18" t="str">
            <v>211</v>
          </cell>
        </row>
        <row r="19">
          <cell r="A19" t="str">
            <v>2.12.</v>
          </cell>
          <cell r="B19" t="str">
            <v>Взлетно-посадочные полосы, дорожки, места стоянки</v>
          </cell>
          <cell r="C19">
            <v>0</v>
          </cell>
          <cell r="J19">
            <v>0</v>
          </cell>
          <cell r="K19">
            <v>0</v>
          </cell>
          <cell r="L19">
            <v>0</v>
          </cell>
          <cell r="P19">
            <v>0</v>
          </cell>
          <cell r="Q19">
            <v>0</v>
          </cell>
          <cell r="R19" t="str">
            <v>212</v>
          </cell>
        </row>
        <row r="20">
          <cell r="A20" t="str">
            <v>2.13.</v>
          </cell>
          <cell r="B20" t="str">
            <v>Cооружения парков и зоопарков</v>
          </cell>
          <cell r="C20">
            <v>0</v>
          </cell>
          <cell r="J20">
            <v>0</v>
          </cell>
          <cell r="K20">
            <v>0</v>
          </cell>
          <cell r="L20">
            <v>0</v>
          </cell>
          <cell r="P20">
            <v>0</v>
          </cell>
          <cell r="Q20">
            <v>0</v>
          </cell>
          <cell r="R20" t="str">
            <v>213</v>
          </cell>
        </row>
        <row r="21">
          <cell r="A21" t="str">
            <v>2.14.</v>
          </cell>
          <cell r="B21" t="str">
            <v>Спортивно-оздоровительные сооружения</v>
          </cell>
          <cell r="C21">
            <v>0</v>
          </cell>
          <cell r="J21">
            <v>0</v>
          </cell>
          <cell r="K21">
            <v>0</v>
          </cell>
          <cell r="L21">
            <v>0</v>
          </cell>
          <cell r="P21">
            <v>0</v>
          </cell>
          <cell r="Q21">
            <v>0</v>
          </cell>
          <cell r="R21" t="str">
            <v>214</v>
          </cell>
        </row>
        <row r="22">
          <cell r="A22" t="str">
            <v>2.15.</v>
          </cell>
          <cell r="B22" t="str">
            <v>Теплицы и парники</v>
          </cell>
          <cell r="C22">
            <v>0</v>
          </cell>
          <cell r="J22">
            <v>0</v>
          </cell>
          <cell r="K22">
            <v>0</v>
          </cell>
          <cell r="L22">
            <v>0</v>
          </cell>
          <cell r="P22">
            <v>0</v>
          </cell>
          <cell r="Q22">
            <v>0</v>
          </cell>
          <cell r="R22" t="str">
            <v>215</v>
          </cell>
        </row>
        <row r="23">
          <cell r="A23" t="str">
            <v>2.16.</v>
          </cell>
          <cell r="B23" t="str">
            <v>Прочие сооружения</v>
          </cell>
          <cell r="C23">
            <v>2882783.03</v>
          </cell>
          <cell r="D23">
            <v>0</v>
          </cell>
          <cell r="E23">
            <v>28660.720000000001</v>
          </cell>
          <cell r="G23">
            <v>103242.63</v>
          </cell>
          <cell r="J23">
            <v>2808201.13</v>
          </cell>
          <cell r="K23">
            <v>19431.810000000001</v>
          </cell>
          <cell r="L23">
            <v>98287.039999999994</v>
          </cell>
          <cell r="N23">
            <v>2709914.09</v>
          </cell>
          <cell r="O23">
            <v>6522.12</v>
          </cell>
          <cell r="P23">
            <v>12909.69</v>
          </cell>
          <cell r="Q23">
            <v>2722823.78</v>
          </cell>
          <cell r="R23" t="str">
            <v>216</v>
          </cell>
        </row>
        <row r="24">
          <cell r="A24" t="str">
            <v>3.</v>
          </cell>
          <cell r="B24" t="str">
            <v>Передаточные устройства:</v>
          </cell>
          <cell r="C24">
            <v>1277515.31</v>
          </cell>
          <cell r="D24">
            <v>0</v>
          </cell>
          <cell r="E24">
            <v>19343.93</v>
          </cell>
          <cell r="F24">
            <v>0</v>
          </cell>
          <cell r="G24">
            <v>7432.88</v>
          </cell>
          <cell r="H24">
            <v>0</v>
          </cell>
          <cell r="I24">
            <v>0</v>
          </cell>
          <cell r="J24">
            <v>1289426.3600000001</v>
          </cell>
          <cell r="K24">
            <v>85980.14</v>
          </cell>
          <cell r="L24">
            <v>54138.57</v>
          </cell>
          <cell r="M24">
            <v>0</v>
          </cell>
          <cell r="N24">
            <v>1235287.79</v>
          </cell>
          <cell r="O24">
            <v>45809.553249999997</v>
          </cell>
          <cell r="P24">
            <v>40170.586750000002</v>
          </cell>
          <cell r="Q24">
            <v>1275458.3767500001</v>
          </cell>
          <cell r="R24" t="str">
            <v>300</v>
          </cell>
        </row>
        <row r="25">
          <cell r="A25" t="str">
            <v>3.1.</v>
          </cell>
          <cell r="B25" t="str">
            <v>Устройства и линии электропередачи и связи</v>
          </cell>
          <cell r="C25">
            <v>541972.02</v>
          </cell>
          <cell r="D25">
            <v>0</v>
          </cell>
          <cell r="E25">
            <v>5549.47</v>
          </cell>
          <cell r="G25">
            <v>0</v>
          </cell>
          <cell r="J25">
            <v>547521.49</v>
          </cell>
          <cell r="K25">
            <v>13549.31</v>
          </cell>
          <cell r="L25">
            <v>27376.080000000002</v>
          </cell>
          <cell r="N25">
            <v>520145.41</v>
          </cell>
          <cell r="O25">
            <v>13549.31</v>
          </cell>
          <cell r="P25">
            <v>0</v>
          </cell>
          <cell r="Q25">
            <v>520145.41</v>
          </cell>
          <cell r="R25" t="str">
            <v>301</v>
          </cell>
        </row>
        <row r="26">
          <cell r="A26" t="str">
            <v>3.2.</v>
          </cell>
          <cell r="B26" t="str">
            <v>Внутренние газопроводы и трубопроводы</v>
          </cell>
          <cell r="C26">
            <v>148867.68</v>
          </cell>
          <cell r="D26">
            <v>0</v>
          </cell>
          <cell r="E26">
            <v>11171.48</v>
          </cell>
          <cell r="G26">
            <v>869.16</v>
          </cell>
          <cell r="J26">
            <v>159170</v>
          </cell>
          <cell r="K26">
            <v>500</v>
          </cell>
          <cell r="L26">
            <v>6366.79</v>
          </cell>
          <cell r="N26">
            <v>152803.21</v>
          </cell>
          <cell r="O26">
            <v>500</v>
          </cell>
          <cell r="P26">
            <v>0</v>
          </cell>
          <cell r="Q26">
            <v>152803.21</v>
          </cell>
          <cell r="R26" t="str">
            <v>302</v>
          </cell>
        </row>
        <row r="27">
          <cell r="A27" t="str">
            <v>3.3.</v>
          </cell>
          <cell r="B27" t="str">
            <v>Сети водопроводные,канализационные и тепловые</v>
          </cell>
          <cell r="C27">
            <v>344676.62</v>
          </cell>
          <cell r="D27">
            <v>0</v>
          </cell>
          <cell r="E27">
            <v>124.46</v>
          </cell>
          <cell r="G27">
            <v>6563.72</v>
          </cell>
          <cell r="J27">
            <v>338237.36</v>
          </cell>
          <cell r="K27">
            <v>13422.93</v>
          </cell>
          <cell r="L27">
            <v>11838.3</v>
          </cell>
          <cell r="N27">
            <v>326399.06</v>
          </cell>
          <cell r="O27">
            <v>13422.93</v>
          </cell>
          <cell r="P27">
            <v>0</v>
          </cell>
          <cell r="Q27">
            <v>326399.06</v>
          </cell>
          <cell r="R27" t="str">
            <v>303</v>
          </cell>
        </row>
        <row r="28">
          <cell r="A28" t="str">
            <v>3.4.</v>
          </cell>
          <cell r="B28" t="str">
            <v>Прочие</v>
          </cell>
          <cell r="C28">
            <v>241998.99</v>
          </cell>
          <cell r="D28">
            <v>0</v>
          </cell>
          <cell r="E28">
            <v>2498.52</v>
          </cell>
          <cell r="G28">
            <v>0</v>
          </cell>
          <cell r="J28">
            <v>244497.51</v>
          </cell>
          <cell r="K28">
            <v>58507.9</v>
          </cell>
          <cell r="L28">
            <v>8557.4</v>
          </cell>
          <cell r="N28">
            <v>235940.11</v>
          </cell>
          <cell r="O28">
            <v>18337.313249999999</v>
          </cell>
          <cell r="P28">
            <v>40170.586750000002</v>
          </cell>
          <cell r="Q28">
            <v>276110.69675</v>
          </cell>
          <cell r="R28" t="str">
            <v>304</v>
          </cell>
        </row>
        <row r="29">
          <cell r="A29" t="str">
            <v>4.</v>
          </cell>
          <cell r="B29" t="str">
            <v>Силовые машины и оборудование:</v>
          </cell>
          <cell r="C29">
            <v>502348.87</v>
          </cell>
          <cell r="D29">
            <v>0</v>
          </cell>
          <cell r="E29">
            <v>2151.56</v>
          </cell>
          <cell r="F29">
            <v>2151.56</v>
          </cell>
          <cell r="G29">
            <v>3.94</v>
          </cell>
          <cell r="H29">
            <v>472.71</v>
          </cell>
          <cell r="I29">
            <v>472.7</v>
          </cell>
          <cell r="J29">
            <v>504496.51</v>
          </cell>
          <cell r="K29">
            <v>47250.8</v>
          </cell>
          <cell r="L29">
            <v>34029.120000000003</v>
          </cell>
          <cell r="M29">
            <v>107.58</v>
          </cell>
          <cell r="N29">
            <v>470467.39</v>
          </cell>
          <cell r="O29">
            <v>32238.713749999995</v>
          </cell>
          <cell r="P29">
            <v>15012.086250000002</v>
          </cell>
          <cell r="Q29">
            <v>485479.47625000001</v>
          </cell>
          <cell r="R29" t="str">
            <v>400</v>
          </cell>
        </row>
        <row r="30">
          <cell r="A30" t="str">
            <v>4.1.</v>
          </cell>
          <cell r="B30" t="str">
            <v>Теплотехническое оборудование</v>
          </cell>
          <cell r="C30">
            <v>238733.54</v>
          </cell>
          <cell r="D30">
            <v>0</v>
          </cell>
          <cell r="E30">
            <v>0</v>
          </cell>
          <cell r="G30">
            <v>0</v>
          </cell>
          <cell r="H30">
            <v>472.71</v>
          </cell>
          <cell r="I30">
            <v>472.7</v>
          </cell>
          <cell r="J30">
            <v>238733.55</v>
          </cell>
          <cell r="K30">
            <v>26979.3</v>
          </cell>
          <cell r="L30">
            <v>17905</v>
          </cell>
          <cell r="N30">
            <v>220828.55</v>
          </cell>
          <cell r="O30">
            <v>17905.016249999997</v>
          </cell>
          <cell r="P30">
            <v>9074.2837500000023</v>
          </cell>
          <cell r="Q30">
            <v>229902.83374999999</v>
          </cell>
          <cell r="R30" t="str">
            <v>401</v>
          </cell>
        </row>
        <row r="31">
          <cell r="A31" t="str">
            <v>4.2.</v>
          </cell>
          <cell r="B31" t="str">
            <v>Турбинное оборудование и газотурбинные установки</v>
          </cell>
          <cell r="C31">
            <v>159926.09</v>
          </cell>
          <cell r="D31">
            <v>0</v>
          </cell>
          <cell r="E31">
            <v>0</v>
          </cell>
          <cell r="G31">
            <v>0</v>
          </cell>
          <cell r="J31">
            <v>159926.09</v>
          </cell>
          <cell r="K31">
            <v>8154</v>
          </cell>
          <cell r="L31">
            <v>11994.44</v>
          </cell>
          <cell r="N31">
            <v>147931.65</v>
          </cell>
          <cell r="O31">
            <v>8154</v>
          </cell>
          <cell r="P31">
            <v>0</v>
          </cell>
          <cell r="Q31">
            <v>147931.65</v>
          </cell>
          <cell r="R31" t="str">
            <v>402</v>
          </cell>
        </row>
        <row r="32">
          <cell r="A32" t="str">
            <v>4.3.</v>
          </cell>
          <cell r="B32" t="str">
            <v>Электродвигатели и дизель-генераторы</v>
          </cell>
          <cell r="C32">
            <v>18569.73</v>
          </cell>
          <cell r="D32">
            <v>0</v>
          </cell>
          <cell r="E32">
            <v>2151.56</v>
          </cell>
          <cell r="F32">
            <v>2151.56</v>
          </cell>
          <cell r="G32">
            <v>0</v>
          </cell>
          <cell r="J32">
            <v>20721.3</v>
          </cell>
          <cell r="K32">
            <v>7491.9</v>
          </cell>
          <cell r="L32">
            <v>1143.6199999999999</v>
          </cell>
          <cell r="M32">
            <v>107.58</v>
          </cell>
          <cell r="N32">
            <v>19577.68</v>
          </cell>
          <cell r="O32">
            <v>1554.0974999999999</v>
          </cell>
          <cell r="P32">
            <v>5937.8024999999998</v>
          </cell>
          <cell r="Q32">
            <v>25515.482499999998</v>
          </cell>
          <cell r="R32" t="str">
            <v>403</v>
          </cell>
        </row>
        <row r="33">
          <cell r="A33" t="str">
            <v>4.4.</v>
          </cell>
          <cell r="B33" t="str">
            <v>Комплексные установки</v>
          </cell>
          <cell r="C33">
            <v>1409.93</v>
          </cell>
          <cell r="D33">
            <v>0</v>
          </cell>
          <cell r="E33">
            <v>0</v>
          </cell>
          <cell r="G33">
            <v>0</v>
          </cell>
          <cell r="J33">
            <v>1409.93</v>
          </cell>
          <cell r="K33">
            <v>0</v>
          </cell>
          <cell r="L33">
            <v>56.39</v>
          </cell>
          <cell r="N33">
            <v>1353.54</v>
          </cell>
          <cell r="O33">
            <v>0</v>
          </cell>
          <cell r="P33">
            <v>0</v>
          </cell>
          <cell r="Q33">
            <v>1353.54</v>
          </cell>
          <cell r="R33" t="str">
            <v>404</v>
          </cell>
        </row>
        <row r="34">
          <cell r="A34" t="str">
            <v>4.5.</v>
          </cell>
          <cell r="B34" t="str">
            <v>Прочие силовые машины и оборудование(кроме мобильн</v>
          </cell>
          <cell r="C34">
            <v>83709.58</v>
          </cell>
          <cell r="D34">
            <v>0</v>
          </cell>
          <cell r="E34">
            <v>0</v>
          </cell>
          <cell r="G34">
            <v>3.94</v>
          </cell>
          <cell r="J34">
            <v>83705.64</v>
          </cell>
          <cell r="K34">
            <v>4625.6000000000004</v>
          </cell>
          <cell r="L34">
            <v>2929.67</v>
          </cell>
          <cell r="N34">
            <v>80775.97</v>
          </cell>
          <cell r="O34">
            <v>4625.6000000000004</v>
          </cell>
          <cell r="P34">
            <v>0</v>
          </cell>
          <cell r="Q34">
            <v>80775.97</v>
          </cell>
          <cell r="R34" t="str">
            <v>405</v>
          </cell>
        </row>
        <row r="35">
          <cell r="A35" t="str">
            <v>5.</v>
          </cell>
          <cell r="B35" t="str">
            <v>Рабочие машины и оборудование по видам деятельн.(к</v>
          </cell>
          <cell r="C35">
            <v>1566947.85</v>
          </cell>
          <cell r="D35">
            <v>0</v>
          </cell>
          <cell r="E35">
            <v>31260.34</v>
          </cell>
          <cell r="F35">
            <v>20726.810000000001</v>
          </cell>
          <cell r="G35">
            <v>0</v>
          </cell>
          <cell r="H35">
            <v>411.87</v>
          </cell>
          <cell r="I35">
            <v>411.87</v>
          </cell>
          <cell r="J35">
            <v>1598208.17</v>
          </cell>
          <cell r="K35">
            <v>245365.49</v>
          </cell>
          <cell r="L35">
            <v>187802.2</v>
          </cell>
          <cell r="M35">
            <v>2108.35</v>
          </cell>
          <cell r="N35">
            <v>1410405.97</v>
          </cell>
          <cell r="O35">
            <v>113403.95550000001</v>
          </cell>
          <cell r="P35">
            <v>131961.53450000001</v>
          </cell>
          <cell r="Q35">
            <v>1542367.5045</v>
          </cell>
          <cell r="R35" t="str">
            <v>500</v>
          </cell>
        </row>
        <row r="36">
          <cell r="A36" t="str">
            <v>5.1.</v>
          </cell>
          <cell r="B36" t="str">
            <v>Машины и оборудование черной и цветной металургии</v>
          </cell>
          <cell r="C36">
            <v>266127.18</v>
          </cell>
          <cell r="D36">
            <v>0</v>
          </cell>
          <cell r="E36">
            <v>38.6</v>
          </cell>
          <cell r="G36">
            <v>0</v>
          </cell>
          <cell r="J36">
            <v>266165.78000000003</v>
          </cell>
          <cell r="K36">
            <v>114619.8</v>
          </cell>
          <cell r="L36">
            <v>26616.560000000001</v>
          </cell>
          <cell r="N36">
            <v>239549.22</v>
          </cell>
          <cell r="O36">
            <v>19962.433500000003</v>
          </cell>
          <cell r="P36">
            <v>94657.366500000004</v>
          </cell>
          <cell r="Q36">
            <v>334206.58649999998</v>
          </cell>
          <cell r="R36" t="str">
            <v>501</v>
          </cell>
        </row>
        <row r="37">
          <cell r="A37" t="str">
            <v>5.2.</v>
          </cell>
          <cell r="B37" t="str">
            <v>Машины и оборудование химической промышленности</v>
          </cell>
          <cell r="C37">
            <v>0</v>
          </cell>
          <cell r="J37">
            <v>0</v>
          </cell>
          <cell r="K37">
            <v>0</v>
          </cell>
          <cell r="L37">
            <v>0</v>
          </cell>
          <cell r="O37">
            <v>0</v>
          </cell>
          <cell r="P37">
            <v>0</v>
          </cell>
          <cell r="Q37">
            <v>0</v>
          </cell>
          <cell r="R37" t="str">
            <v>502</v>
          </cell>
        </row>
        <row r="38">
          <cell r="A38" t="str">
            <v>5.3.</v>
          </cell>
          <cell r="B38" t="str">
            <v>Машины и оборудование нефтеперерабатыв. и нефтехим</v>
          </cell>
          <cell r="C38">
            <v>0</v>
          </cell>
          <cell r="J38">
            <v>0</v>
          </cell>
          <cell r="K38">
            <v>0</v>
          </cell>
          <cell r="L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503</v>
          </cell>
        </row>
        <row r="39">
          <cell r="A39" t="str">
            <v>5.4.</v>
          </cell>
          <cell r="B39" t="str">
            <v>Машины и оборудование нефтегазодобычи</v>
          </cell>
          <cell r="C39">
            <v>0</v>
          </cell>
          <cell r="J39">
            <v>0</v>
          </cell>
          <cell r="K39">
            <v>0</v>
          </cell>
          <cell r="L39">
            <v>0</v>
          </cell>
          <cell r="O39">
            <v>0</v>
          </cell>
          <cell r="P39">
            <v>0</v>
          </cell>
          <cell r="Q39">
            <v>0</v>
          </cell>
          <cell r="R39" t="str">
            <v>504</v>
          </cell>
        </row>
        <row r="40">
          <cell r="A40" t="str">
            <v>5.5.</v>
          </cell>
          <cell r="B40" t="str">
            <v>Машины и оборудование горнорудной пром.включая кар</v>
          </cell>
          <cell r="C40">
            <v>1160383.98</v>
          </cell>
          <cell r="D40">
            <v>0</v>
          </cell>
          <cell r="E40">
            <v>1526.64</v>
          </cell>
          <cell r="F40">
            <v>1526.64</v>
          </cell>
          <cell r="G40">
            <v>0</v>
          </cell>
          <cell r="J40">
            <v>1161910.6100000001</v>
          </cell>
          <cell r="K40">
            <v>121002</v>
          </cell>
          <cell r="L40">
            <v>145429.67000000001</v>
          </cell>
          <cell r="M40">
            <v>190.83</v>
          </cell>
          <cell r="N40">
            <v>1016480.94</v>
          </cell>
          <cell r="O40">
            <v>87143.295750000005</v>
          </cell>
          <cell r="P40">
            <v>33858.704249999995</v>
          </cell>
          <cell r="Q40">
            <v>1050339.6442499999</v>
          </cell>
          <cell r="R40" t="str">
            <v>505</v>
          </cell>
        </row>
        <row r="41">
          <cell r="A41" t="str">
            <v>5.6.</v>
          </cell>
          <cell r="B41" t="str">
            <v>Оборудование электронной промышленности</v>
          </cell>
          <cell r="C41">
            <v>1885.52</v>
          </cell>
          <cell r="D41">
            <v>0</v>
          </cell>
          <cell r="E41">
            <v>0</v>
          </cell>
          <cell r="G41">
            <v>0</v>
          </cell>
          <cell r="J41">
            <v>1885.52</v>
          </cell>
          <cell r="K41">
            <v>0</v>
          </cell>
          <cell r="L41">
            <v>188.55</v>
          </cell>
          <cell r="N41">
            <v>1696.97</v>
          </cell>
          <cell r="O41">
            <v>0</v>
          </cell>
          <cell r="P41">
            <v>0</v>
          </cell>
          <cell r="Q41">
            <v>1696.97</v>
          </cell>
          <cell r="R41" t="str">
            <v>506</v>
          </cell>
        </row>
        <row r="42">
          <cell r="A42" t="str">
            <v>5.7.</v>
          </cell>
          <cell r="B42" t="str">
            <v>Машины и оборудование по производству строительных</v>
          </cell>
          <cell r="C42">
            <v>1426.44</v>
          </cell>
          <cell r="D42">
            <v>0</v>
          </cell>
          <cell r="E42">
            <v>4644.17</v>
          </cell>
          <cell r="G42">
            <v>0</v>
          </cell>
          <cell r="J42">
            <v>6070.6</v>
          </cell>
          <cell r="K42">
            <v>0</v>
          </cell>
          <cell r="L42">
            <v>607.08000000000004</v>
          </cell>
          <cell r="N42">
            <v>5463.52</v>
          </cell>
          <cell r="O42">
            <v>0</v>
          </cell>
          <cell r="P42">
            <v>0</v>
          </cell>
          <cell r="Q42">
            <v>5463.52</v>
          </cell>
          <cell r="R42" t="str">
            <v>507</v>
          </cell>
        </row>
        <row r="43">
          <cell r="A43" t="str">
            <v>5.8.</v>
          </cell>
          <cell r="B43" t="str">
            <v>Машины и оборудование деревообраб., целлюлозно-бум</v>
          </cell>
          <cell r="C43">
            <v>0</v>
          </cell>
          <cell r="J43">
            <v>0</v>
          </cell>
          <cell r="K43">
            <v>0</v>
          </cell>
          <cell r="L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>508</v>
          </cell>
        </row>
        <row r="44">
          <cell r="A44" t="str">
            <v>5.9.</v>
          </cell>
          <cell r="B44" t="str">
            <v>Машины и оборудование полиграфической промышленнос</v>
          </cell>
          <cell r="C44">
            <v>0</v>
          </cell>
          <cell r="J44">
            <v>0</v>
          </cell>
          <cell r="K44">
            <v>0</v>
          </cell>
          <cell r="L44">
            <v>0</v>
          </cell>
          <cell r="O44">
            <v>0</v>
          </cell>
          <cell r="P44">
            <v>0</v>
          </cell>
          <cell r="Q44">
            <v>0</v>
          </cell>
          <cell r="R44" t="str">
            <v>509</v>
          </cell>
        </row>
        <row r="45">
          <cell r="A45" t="str">
            <v>5.10.</v>
          </cell>
          <cell r="B45" t="str">
            <v>Машины и оборудование легкой промышленности</v>
          </cell>
          <cell r="C45">
            <v>0</v>
          </cell>
          <cell r="J45">
            <v>0</v>
          </cell>
          <cell r="K45">
            <v>0</v>
          </cell>
          <cell r="L45">
            <v>0</v>
          </cell>
          <cell r="O45">
            <v>0</v>
          </cell>
          <cell r="P45">
            <v>0</v>
          </cell>
          <cell r="Q45">
            <v>0</v>
          </cell>
          <cell r="R45" t="str">
            <v>510</v>
          </cell>
        </row>
        <row r="46">
          <cell r="A46" t="str">
            <v>5.11.</v>
          </cell>
          <cell r="B46" t="str">
            <v>Оборудование пищевой, рыбной, мясной и молочной пр</v>
          </cell>
          <cell r="C46">
            <v>0</v>
          </cell>
          <cell r="J46">
            <v>0</v>
          </cell>
          <cell r="K46">
            <v>0</v>
          </cell>
          <cell r="L46">
            <v>0</v>
          </cell>
          <cell r="O46">
            <v>0</v>
          </cell>
          <cell r="P46">
            <v>0</v>
          </cell>
          <cell r="Q46">
            <v>0</v>
          </cell>
          <cell r="R46" t="str">
            <v>511</v>
          </cell>
        </row>
        <row r="47">
          <cell r="A47" t="str">
            <v>5.12.</v>
          </cell>
          <cell r="B47" t="str">
            <v>Машины и оборудование торговли и общественного пит</v>
          </cell>
          <cell r="C47">
            <v>3422.64</v>
          </cell>
          <cell r="D47">
            <v>0</v>
          </cell>
          <cell r="E47">
            <v>100</v>
          </cell>
          <cell r="F47">
            <v>100</v>
          </cell>
          <cell r="G47">
            <v>0</v>
          </cell>
          <cell r="H47">
            <v>4.87</v>
          </cell>
          <cell r="I47">
            <v>4.87</v>
          </cell>
          <cell r="J47">
            <v>3522.64</v>
          </cell>
          <cell r="K47">
            <v>29.49</v>
          </cell>
          <cell r="L47">
            <v>271.67</v>
          </cell>
          <cell r="M47">
            <v>7.5</v>
          </cell>
          <cell r="N47">
            <v>3250.97</v>
          </cell>
          <cell r="O47">
            <v>29.49</v>
          </cell>
          <cell r="P47">
            <v>0</v>
          </cell>
          <cell r="Q47">
            <v>3250.97</v>
          </cell>
          <cell r="R47" t="str">
            <v>512</v>
          </cell>
        </row>
        <row r="48">
          <cell r="A48" t="str">
            <v>5.13.</v>
          </cell>
          <cell r="B48" t="str">
            <v>Оборудование для производства транспорта, машин и</v>
          </cell>
          <cell r="C48">
            <v>0</v>
          </cell>
          <cell r="J48">
            <v>0</v>
          </cell>
          <cell r="K48">
            <v>0</v>
          </cell>
          <cell r="L48">
            <v>0</v>
          </cell>
          <cell r="O48">
            <v>0</v>
          </cell>
          <cell r="P48">
            <v>0</v>
          </cell>
          <cell r="Q48">
            <v>0</v>
          </cell>
          <cell r="R48" t="str">
            <v>513</v>
          </cell>
        </row>
        <row r="49">
          <cell r="A49" t="str">
            <v>5.14.</v>
          </cell>
          <cell r="B49" t="str">
            <v>Сельскохозяйственные тракторы, машины и оборудован</v>
          </cell>
          <cell r="C49">
            <v>48999.65</v>
          </cell>
          <cell r="D49">
            <v>0</v>
          </cell>
          <cell r="E49">
            <v>19100.169999999998</v>
          </cell>
          <cell r="F49">
            <v>19100.169999999998</v>
          </cell>
          <cell r="G49">
            <v>0</v>
          </cell>
          <cell r="J49">
            <v>68099.820000000007</v>
          </cell>
          <cell r="K49">
            <v>8519.7999999999993</v>
          </cell>
          <cell r="L49">
            <v>8720.02</v>
          </cell>
          <cell r="M49">
            <v>1910.02</v>
          </cell>
          <cell r="N49">
            <v>59379.8</v>
          </cell>
          <cell r="O49">
            <v>5107.4865</v>
          </cell>
          <cell r="P49">
            <v>3412.3134999999993</v>
          </cell>
          <cell r="Q49">
            <v>62792.113499999999</v>
          </cell>
          <cell r="R49" t="str">
            <v>514</v>
          </cell>
        </row>
        <row r="50">
          <cell r="A50" t="str">
            <v>5.15.</v>
          </cell>
          <cell r="B50" t="str">
            <v>Машины и оборудование для литейного производства,</v>
          </cell>
          <cell r="C50">
            <v>10652.95</v>
          </cell>
          <cell r="D50">
            <v>0</v>
          </cell>
          <cell r="E50">
            <v>0</v>
          </cell>
          <cell r="G50">
            <v>0</v>
          </cell>
          <cell r="J50">
            <v>10652.95</v>
          </cell>
          <cell r="K50">
            <v>53</v>
          </cell>
          <cell r="L50">
            <v>1065.27</v>
          </cell>
          <cell r="N50">
            <v>9587.68</v>
          </cell>
          <cell r="O50">
            <v>53</v>
          </cell>
          <cell r="P50">
            <v>0</v>
          </cell>
          <cell r="Q50">
            <v>9587.68</v>
          </cell>
          <cell r="R50" t="str">
            <v>515</v>
          </cell>
        </row>
        <row r="51">
          <cell r="A51" t="str">
            <v>5.16.</v>
          </cell>
          <cell r="B51" t="str">
            <v>Цифровое электронное оборуд.коммутаций и передачи</v>
          </cell>
          <cell r="C51">
            <v>901.94</v>
          </cell>
          <cell r="D51">
            <v>0</v>
          </cell>
          <cell r="E51">
            <v>0</v>
          </cell>
          <cell r="G51">
            <v>0</v>
          </cell>
          <cell r="J51">
            <v>901.94</v>
          </cell>
          <cell r="K51">
            <v>0</v>
          </cell>
          <cell r="L51">
            <v>112.72</v>
          </cell>
          <cell r="N51">
            <v>789.22</v>
          </cell>
          <cell r="O51">
            <v>0</v>
          </cell>
          <cell r="P51">
            <v>0</v>
          </cell>
          <cell r="Q51">
            <v>789.22</v>
          </cell>
          <cell r="R51" t="str">
            <v>516</v>
          </cell>
        </row>
        <row r="52">
          <cell r="A52" t="str">
            <v>5.17.</v>
          </cell>
          <cell r="B52" t="str">
            <v>Оборудование спутниковой,сотовой,радиотелеф.,пейдж</v>
          </cell>
          <cell r="C52">
            <v>33629.94</v>
          </cell>
          <cell r="D52">
            <v>0</v>
          </cell>
          <cell r="E52">
            <v>0</v>
          </cell>
          <cell r="G52">
            <v>0</v>
          </cell>
          <cell r="J52">
            <v>33629.94</v>
          </cell>
          <cell r="K52">
            <v>91</v>
          </cell>
          <cell r="L52">
            <v>2522.2399999999998</v>
          </cell>
          <cell r="N52">
            <v>31107.7</v>
          </cell>
          <cell r="O52">
            <v>91</v>
          </cell>
          <cell r="P52">
            <v>0</v>
          </cell>
          <cell r="Q52">
            <v>31107.7</v>
          </cell>
          <cell r="R52" t="str">
            <v>517</v>
          </cell>
        </row>
        <row r="53">
          <cell r="A53" t="str">
            <v>5.18.</v>
          </cell>
          <cell r="B53" t="str">
            <v>Аналоговое оборудование коммутаций системы передач</v>
          </cell>
          <cell r="C53">
            <v>25954.28</v>
          </cell>
          <cell r="D53">
            <v>0</v>
          </cell>
          <cell r="E53">
            <v>5850.76</v>
          </cell>
          <cell r="G53">
            <v>0</v>
          </cell>
          <cell r="H53">
            <v>407</v>
          </cell>
          <cell r="I53">
            <v>407</v>
          </cell>
          <cell r="J53">
            <v>31805.040000000001</v>
          </cell>
          <cell r="K53">
            <v>0</v>
          </cell>
          <cell r="L53">
            <v>1590.26</v>
          </cell>
          <cell r="N53">
            <v>30214.78</v>
          </cell>
          <cell r="O53">
            <v>0</v>
          </cell>
          <cell r="P53">
            <v>0</v>
          </cell>
          <cell r="Q53">
            <v>30214.78</v>
          </cell>
          <cell r="R53" t="str">
            <v>518</v>
          </cell>
        </row>
        <row r="54">
          <cell r="A54" t="str">
            <v>5.19.</v>
          </cell>
          <cell r="B54" t="str">
            <v>Специализированное обор.киностудий, оборуд. медици</v>
          </cell>
          <cell r="C54">
            <v>0</v>
          </cell>
          <cell r="J54">
            <v>0</v>
          </cell>
          <cell r="K54">
            <v>0</v>
          </cell>
          <cell r="L54">
            <v>0</v>
          </cell>
          <cell r="O54">
            <v>0</v>
          </cell>
          <cell r="P54">
            <v>0</v>
          </cell>
          <cell r="Q54">
            <v>0</v>
          </cell>
          <cell r="R54" t="str">
            <v>519</v>
          </cell>
        </row>
        <row r="55">
          <cell r="A55" t="str">
            <v>5.20.</v>
          </cell>
          <cell r="B55" t="str">
            <v>Машины и оборудование прочих отраслей</v>
          </cell>
          <cell r="C55">
            <v>13563.33</v>
          </cell>
          <cell r="D55">
            <v>0</v>
          </cell>
          <cell r="E55">
            <v>0</v>
          </cell>
          <cell r="G55">
            <v>0</v>
          </cell>
          <cell r="J55">
            <v>13563.33</v>
          </cell>
          <cell r="K55">
            <v>1050.4000000000001</v>
          </cell>
          <cell r="L55">
            <v>678.16</v>
          </cell>
          <cell r="N55">
            <v>12885.17</v>
          </cell>
          <cell r="O55">
            <v>1017.2497499999999</v>
          </cell>
          <cell r="P55">
            <v>33.150250000000142</v>
          </cell>
          <cell r="Q55">
            <v>12918.320250000001</v>
          </cell>
          <cell r="R55" t="str">
            <v>520</v>
          </cell>
        </row>
        <row r="56">
          <cell r="A56" t="str">
            <v>6.</v>
          </cell>
          <cell r="B56" t="str">
            <v>Другие машины и оборудование(кроме мобильного тран</v>
          </cell>
          <cell r="C56">
            <v>2721653.82</v>
          </cell>
          <cell r="D56">
            <v>0</v>
          </cell>
          <cell r="E56">
            <v>195641.97</v>
          </cell>
          <cell r="F56">
            <v>122751.58</v>
          </cell>
          <cell r="G56">
            <v>8792.83</v>
          </cell>
          <cell r="H56">
            <v>2480.1799999999998</v>
          </cell>
          <cell r="I56">
            <v>2480.1799999999998</v>
          </cell>
          <cell r="J56">
            <v>2908502.96</v>
          </cell>
          <cell r="K56">
            <v>651453.77</v>
          </cell>
          <cell r="L56">
            <v>247218.57</v>
          </cell>
          <cell r="M56">
            <v>11006.76</v>
          </cell>
          <cell r="N56">
            <v>2661284.39</v>
          </cell>
          <cell r="O56">
            <v>211419.60275000002</v>
          </cell>
          <cell r="P56">
            <v>440034.16725</v>
          </cell>
          <cell r="Q56">
            <v>3101318.5572500001</v>
          </cell>
          <cell r="R56" t="str">
            <v>600</v>
          </cell>
        </row>
        <row r="57">
          <cell r="A57" t="str">
            <v>6.1.</v>
          </cell>
          <cell r="B57" t="str">
            <v>Тракторы промышленные</v>
          </cell>
          <cell r="C57">
            <v>172617.62</v>
          </cell>
          <cell r="D57">
            <v>0</v>
          </cell>
          <cell r="E57">
            <v>40882.879999999997</v>
          </cell>
          <cell r="F57">
            <v>40882.879999999997</v>
          </cell>
          <cell r="G57">
            <v>0</v>
          </cell>
          <cell r="J57">
            <v>213500.5</v>
          </cell>
          <cell r="K57">
            <v>95893.5</v>
          </cell>
          <cell r="L57">
            <v>25438.33</v>
          </cell>
          <cell r="M57">
            <v>4088.29</v>
          </cell>
          <cell r="N57">
            <v>188062.17</v>
          </cell>
          <cell r="O57">
            <v>16012.537499999999</v>
          </cell>
          <cell r="P57">
            <v>79880.962499999994</v>
          </cell>
          <cell r="Q57">
            <v>267943.13250000001</v>
          </cell>
          <cell r="R57" t="str">
            <v>601</v>
          </cell>
        </row>
        <row r="58">
          <cell r="A58" t="str">
            <v>6.2.</v>
          </cell>
          <cell r="B58" t="str">
            <v>Металлорежущее оборудование</v>
          </cell>
          <cell r="C58">
            <v>24317.31</v>
          </cell>
          <cell r="D58">
            <v>0</v>
          </cell>
          <cell r="E58">
            <v>171.77</v>
          </cell>
          <cell r="G58">
            <v>0</v>
          </cell>
          <cell r="J58">
            <v>24489.08</v>
          </cell>
          <cell r="K58">
            <v>1011</v>
          </cell>
          <cell r="L58">
            <v>1836.67</v>
          </cell>
          <cell r="N58">
            <v>22652.41</v>
          </cell>
          <cell r="O58">
            <v>1011</v>
          </cell>
          <cell r="P58">
            <v>0</v>
          </cell>
          <cell r="Q58">
            <v>22652.41</v>
          </cell>
          <cell r="R58" t="str">
            <v>602</v>
          </cell>
        </row>
        <row r="59">
          <cell r="A59" t="str">
            <v>6.3.</v>
          </cell>
          <cell r="B59" t="str">
            <v>Компрессорные машины и оборудование</v>
          </cell>
          <cell r="C59">
            <v>33917.949999999997</v>
          </cell>
          <cell r="D59">
            <v>0</v>
          </cell>
          <cell r="E59">
            <v>866.67</v>
          </cell>
          <cell r="F59">
            <v>866.67</v>
          </cell>
          <cell r="G59">
            <v>0</v>
          </cell>
          <cell r="J59">
            <v>34784.620000000003</v>
          </cell>
          <cell r="K59">
            <v>1138.5999999999999</v>
          </cell>
          <cell r="L59">
            <v>2673.84</v>
          </cell>
          <cell r="M59">
            <v>65</v>
          </cell>
          <cell r="N59">
            <v>32110.78</v>
          </cell>
          <cell r="O59">
            <v>1138.5999999999999</v>
          </cell>
          <cell r="P59">
            <v>0</v>
          </cell>
          <cell r="Q59">
            <v>32110.78</v>
          </cell>
          <cell r="R59" t="str">
            <v>603</v>
          </cell>
        </row>
        <row r="60">
          <cell r="A60" t="str">
            <v>6.4.</v>
          </cell>
          <cell r="B60" t="str">
            <v>Кузнечно-прессовое оборудование</v>
          </cell>
          <cell r="C60">
            <v>47203.55</v>
          </cell>
          <cell r="D60">
            <v>0</v>
          </cell>
          <cell r="E60">
            <v>0</v>
          </cell>
          <cell r="G60">
            <v>0</v>
          </cell>
          <cell r="J60">
            <v>47203.55</v>
          </cell>
          <cell r="K60">
            <v>100</v>
          </cell>
          <cell r="L60">
            <v>3540.25</v>
          </cell>
          <cell r="N60">
            <v>43663.3</v>
          </cell>
          <cell r="O60">
            <v>100</v>
          </cell>
          <cell r="P60">
            <v>0</v>
          </cell>
          <cell r="Q60">
            <v>43663.3</v>
          </cell>
          <cell r="R60" t="str">
            <v>604</v>
          </cell>
        </row>
        <row r="61">
          <cell r="A61" t="str">
            <v>6.5.</v>
          </cell>
          <cell r="B61" t="str">
            <v>Насосы</v>
          </cell>
          <cell r="C61">
            <v>180601.47</v>
          </cell>
          <cell r="D61">
            <v>0</v>
          </cell>
          <cell r="E61">
            <v>15116.29</v>
          </cell>
          <cell r="F61">
            <v>14952.02</v>
          </cell>
          <cell r="G61">
            <v>35</v>
          </cell>
          <cell r="H61">
            <v>17.82</v>
          </cell>
          <cell r="I61">
            <v>17.82</v>
          </cell>
          <cell r="J61">
            <v>195682.76</v>
          </cell>
          <cell r="K61">
            <v>15617.47</v>
          </cell>
          <cell r="L61">
            <v>21059.99</v>
          </cell>
          <cell r="M61">
            <v>1491.7</v>
          </cell>
          <cell r="N61">
            <v>174622.77</v>
          </cell>
          <cell r="O61">
            <v>14676.207000000002</v>
          </cell>
          <cell r="P61">
            <v>941.26299999999719</v>
          </cell>
          <cell r="Q61">
            <v>175564.033</v>
          </cell>
          <cell r="R61" t="str">
            <v>605</v>
          </cell>
        </row>
        <row r="62">
          <cell r="A62" t="str">
            <v>6.6.</v>
          </cell>
          <cell r="B62" t="str">
            <v>Подъемно-тран.,погруз-разгр.машины, оборуд.для зем</v>
          </cell>
          <cell r="C62">
            <v>1599611.94</v>
          </cell>
          <cell r="D62">
            <v>0</v>
          </cell>
          <cell r="E62">
            <v>39792.17</v>
          </cell>
          <cell r="F62">
            <v>36055.269999999997</v>
          </cell>
          <cell r="G62">
            <v>0</v>
          </cell>
          <cell r="H62">
            <v>2462.36</v>
          </cell>
          <cell r="I62">
            <v>2462.36</v>
          </cell>
          <cell r="J62">
            <v>1639404.11</v>
          </cell>
          <cell r="K62">
            <v>397981.77</v>
          </cell>
          <cell r="L62">
            <v>125659.48</v>
          </cell>
          <cell r="M62">
            <v>2704.15</v>
          </cell>
          <cell r="N62">
            <v>1513744.63</v>
          </cell>
          <cell r="O62">
            <v>122955.30825</v>
          </cell>
          <cell r="P62">
            <v>275026.46175000002</v>
          </cell>
          <cell r="Q62">
            <v>1788771.0917499999</v>
          </cell>
          <cell r="R62" t="str">
            <v>606</v>
          </cell>
        </row>
        <row r="63">
          <cell r="A63" t="str">
            <v>6.7.</v>
          </cell>
          <cell r="B63" t="str">
            <v>Машины и оборудование для свайных работ, дробильно</v>
          </cell>
          <cell r="C63">
            <v>519300.61</v>
          </cell>
          <cell r="D63">
            <v>0</v>
          </cell>
          <cell r="E63">
            <v>23157.67</v>
          </cell>
          <cell r="F63">
            <v>23157.67</v>
          </cell>
          <cell r="G63">
            <v>8757.83</v>
          </cell>
          <cell r="J63">
            <v>533700.44999999995</v>
          </cell>
          <cell r="K63">
            <v>75308</v>
          </cell>
          <cell r="L63">
            <v>55685.83</v>
          </cell>
          <cell r="M63">
            <v>2315.77</v>
          </cell>
          <cell r="N63">
            <v>478014.62</v>
          </cell>
          <cell r="O63">
            <v>40027.533749999995</v>
          </cell>
          <cell r="P63">
            <v>35280.466250000005</v>
          </cell>
          <cell r="Q63">
            <v>513295.08624999999</v>
          </cell>
          <cell r="R63" t="str">
            <v>607</v>
          </cell>
        </row>
        <row r="64">
          <cell r="A64" t="str">
            <v>6.8.</v>
          </cell>
          <cell r="B64" t="str">
            <v>Машины и оборудование для подводно-техническ.работ</v>
          </cell>
          <cell r="C64">
            <v>0</v>
          </cell>
          <cell r="J64">
            <v>0</v>
          </cell>
          <cell r="K64">
            <v>0</v>
          </cell>
          <cell r="L64">
            <v>0</v>
          </cell>
          <cell r="O64">
            <v>0</v>
          </cell>
          <cell r="P64">
            <v>0</v>
          </cell>
          <cell r="Q64">
            <v>0</v>
          </cell>
          <cell r="R64" t="str">
            <v>608</v>
          </cell>
        </row>
        <row r="65">
          <cell r="A65" t="str">
            <v>6.9.</v>
          </cell>
          <cell r="B65" t="str">
            <v>Машины и оборудование для электроварки и резки</v>
          </cell>
          <cell r="C65">
            <v>18010.45</v>
          </cell>
          <cell r="D65">
            <v>0</v>
          </cell>
          <cell r="E65">
            <v>6837.07</v>
          </cell>
          <cell r="F65">
            <v>6837.07</v>
          </cell>
          <cell r="G65">
            <v>0</v>
          </cell>
          <cell r="J65">
            <v>24847.52</v>
          </cell>
          <cell r="K65">
            <v>915.6</v>
          </cell>
          <cell r="L65">
            <v>1584.2</v>
          </cell>
          <cell r="M65">
            <v>341.85</v>
          </cell>
          <cell r="N65">
            <v>23263.32</v>
          </cell>
          <cell r="O65">
            <v>915.6</v>
          </cell>
          <cell r="P65">
            <v>0</v>
          </cell>
          <cell r="Q65">
            <v>23263.32</v>
          </cell>
          <cell r="R65" t="str">
            <v>609</v>
          </cell>
        </row>
        <row r="66">
          <cell r="A66" t="str">
            <v>6.10.</v>
          </cell>
          <cell r="B66" t="str">
            <v>Емкости всех видов для технологических процессов</v>
          </cell>
          <cell r="C66">
            <v>452.82</v>
          </cell>
          <cell r="D66">
            <v>0</v>
          </cell>
          <cell r="E66">
            <v>0</v>
          </cell>
          <cell r="G66">
            <v>0</v>
          </cell>
          <cell r="J66">
            <v>452.82</v>
          </cell>
          <cell r="K66">
            <v>0</v>
          </cell>
          <cell r="L66">
            <v>18.11</v>
          </cell>
          <cell r="N66">
            <v>434.71</v>
          </cell>
          <cell r="O66">
            <v>0</v>
          </cell>
          <cell r="P66">
            <v>0</v>
          </cell>
          <cell r="Q66">
            <v>434.71</v>
          </cell>
          <cell r="R66" t="str">
            <v>610</v>
          </cell>
        </row>
        <row r="67">
          <cell r="A67" t="str">
            <v>6.11.</v>
          </cell>
          <cell r="B67" t="str">
            <v>Прочие машины и оборудование</v>
          </cell>
          <cell r="C67">
            <v>125620.1</v>
          </cell>
          <cell r="D67">
            <v>0</v>
          </cell>
          <cell r="E67">
            <v>68817.45</v>
          </cell>
          <cell r="G67">
            <v>0</v>
          </cell>
          <cell r="J67">
            <v>194437.55</v>
          </cell>
          <cell r="K67">
            <v>63487.83</v>
          </cell>
          <cell r="L67">
            <v>9721.8700000000008</v>
          </cell>
          <cell r="N67">
            <v>184715.68</v>
          </cell>
          <cell r="O67">
            <v>14582.816249999998</v>
          </cell>
          <cell r="P67">
            <v>48905.013750000006</v>
          </cell>
          <cell r="Q67">
            <v>233620.69375000001</v>
          </cell>
          <cell r="R67" t="str">
            <v>611</v>
          </cell>
        </row>
        <row r="68">
          <cell r="A68" t="str">
            <v>7.</v>
          </cell>
          <cell r="B68" t="str">
            <v>Мобильный транспорт:</v>
          </cell>
          <cell r="C68">
            <v>1723525.67</v>
          </cell>
          <cell r="D68">
            <v>0</v>
          </cell>
          <cell r="E68">
            <v>39234.61</v>
          </cell>
          <cell r="F68">
            <v>38006.06</v>
          </cell>
          <cell r="G68">
            <v>483.72</v>
          </cell>
          <cell r="H68">
            <v>1019.87</v>
          </cell>
          <cell r="I68">
            <v>1019.87</v>
          </cell>
          <cell r="J68">
            <v>1762276.56</v>
          </cell>
          <cell r="K68">
            <v>325945.88</v>
          </cell>
          <cell r="L68">
            <v>117335.39</v>
          </cell>
          <cell r="M68">
            <v>2850.45</v>
          </cell>
          <cell r="N68">
            <v>1644941.17</v>
          </cell>
          <cell r="O68">
            <v>131232.55949999997</v>
          </cell>
          <cell r="P68">
            <v>194713.32049999997</v>
          </cell>
          <cell r="Q68">
            <v>1839654.4904999998</v>
          </cell>
          <cell r="R68" t="str">
            <v>700</v>
          </cell>
        </row>
        <row r="69">
          <cell r="A69" t="str">
            <v>7.1.</v>
          </cell>
          <cell r="B69" t="str">
            <v>Железнодорожный подвижной состав</v>
          </cell>
          <cell r="C69">
            <v>1103079.93</v>
          </cell>
          <cell r="D69">
            <v>0</v>
          </cell>
          <cell r="E69">
            <v>38006.06</v>
          </cell>
          <cell r="F69">
            <v>38006.06</v>
          </cell>
          <cell r="G69">
            <v>0</v>
          </cell>
          <cell r="H69">
            <v>963.24</v>
          </cell>
          <cell r="I69">
            <v>963.24</v>
          </cell>
          <cell r="J69">
            <v>1141085.98</v>
          </cell>
          <cell r="K69">
            <v>269925.59999999998</v>
          </cell>
          <cell r="L69">
            <v>88431.91</v>
          </cell>
          <cell r="M69">
            <v>2850.45</v>
          </cell>
          <cell r="N69">
            <v>1052654.07</v>
          </cell>
          <cell r="O69">
            <v>85581.448499999999</v>
          </cell>
          <cell r="P69">
            <v>184344.15149999998</v>
          </cell>
          <cell r="Q69">
            <v>1236998.2215</v>
          </cell>
          <cell r="R69" t="str">
            <v>701</v>
          </cell>
        </row>
        <row r="70">
          <cell r="A70" t="str">
            <v>7.2.</v>
          </cell>
          <cell r="B70" t="str">
            <v>Морской, речной флот, флот рыбной промышленности</v>
          </cell>
          <cell r="C70">
            <v>0</v>
          </cell>
          <cell r="J70">
            <v>0</v>
          </cell>
          <cell r="K70">
            <v>0</v>
          </cell>
          <cell r="L70">
            <v>0</v>
          </cell>
          <cell r="O70">
            <v>0</v>
          </cell>
          <cell r="P70">
            <v>0</v>
          </cell>
          <cell r="Q70">
            <v>0</v>
          </cell>
          <cell r="R70" t="str">
            <v>702</v>
          </cell>
        </row>
        <row r="71">
          <cell r="A71" t="str">
            <v>7.3.</v>
          </cell>
          <cell r="B71" t="str">
            <v>Подвижной состав а/т, производств.транспорт(за иск</v>
          </cell>
          <cell r="C71">
            <v>476329.44</v>
          </cell>
          <cell r="D71">
            <v>0</v>
          </cell>
          <cell r="E71">
            <v>1232.3800000000001</v>
          </cell>
          <cell r="G71">
            <v>106.22</v>
          </cell>
          <cell r="H71">
            <v>56.63</v>
          </cell>
          <cell r="I71">
            <v>56.63</v>
          </cell>
          <cell r="J71">
            <v>477455.61</v>
          </cell>
          <cell r="K71">
            <v>41876.18</v>
          </cell>
          <cell r="L71">
            <v>23872.76</v>
          </cell>
          <cell r="N71">
            <v>453582.85</v>
          </cell>
          <cell r="O71">
            <v>35809.170749999997</v>
          </cell>
          <cell r="P71">
            <v>6067.0092500000028</v>
          </cell>
          <cell r="Q71">
            <v>459649.85924999998</v>
          </cell>
          <cell r="R71" t="str">
            <v>703</v>
          </cell>
        </row>
        <row r="72">
          <cell r="A72" t="str">
            <v>7.4.</v>
          </cell>
          <cell r="B72" t="str">
            <v>Легковые автомобили и такси</v>
          </cell>
          <cell r="C72">
            <v>120279.2</v>
          </cell>
          <cell r="D72">
            <v>0</v>
          </cell>
          <cell r="E72">
            <v>-3.83</v>
          </cell>
          <cell r="G72">
            <v>377.5</v>
          </cell>
          <cell r="J72">
            <v>119897.87</v>
          </cell>
          <cell r="K72">
            <v>13294.5</v>
          </cell>
          <cell r="L72">
            <v>4196.42</v>
          </cell>
          <cell r="N72">
            <v>115701.45</v>
          </cell>
          <cell r="O72">
            <v>8992.3402499999993</v>
          </cell>
          <cell r="P72">
            <v>4302.1597500000007</v>
          </cell>
          <cell r="Q72">
            <v>120003.60975</v>
          </cell>
          <cell r="R72" t="str">
            <v>704</v>
          </cell>
        </row>
        <row r="73">
          <cell r="A73" t="str">
            <v>7.5.</v>
          </cell>
          <cell r="B73" t="str">
            <v>Магистральные трубопроводы</v>
          </cell>
          <cell r="C73">
            <v>0</v>
          </cell>
          <cell r="J73">
            <v>0</v>
          </cell>
          <cell r="K73">
            <v>0</v>
          </cell>
          <cell r="L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705</v>
          </cell>
        </row>
        <row r="74">
          <cell r="A74" t="str">
            <v>7.6.</v>
          </cell>
          <cell r="B74" t="str">
            <v>Комунальный транспорт</v>
          </cell>
          <cell r="C74">
            <v>0</v>
          </cell>
          <cell r="J74">
            <v>0</v>
          </cell>
          <cell r="K74">
            <v>0</v>
          </cell>
          <cell r="L74">
            <v>0</v>
          </cell>
          <cell r="O74">
            <v>0</v>
          </cell>
          <cell r="P74">
            <v>0</v>
          </cell>
          <cell r="Q74">
            <v>0</v>
          </cell>
          <cell r="R74" t="str">
            <v>706</v>
          </cell>
        </row>
        <row r="75">
          <cell r="A75" t="str">
            <v>7.7.</v>
          </cell>
          <cell r="B75" t="str">
            <v>Воздушный транспорт</v>
          </cell>
          <cell r="C75">
            <v>0</v>
          </cell>
          <cell r="J75">
            <v>0</v>
          </cell>
          <cell r="K75">
            <v>0</v>
          </cell>
          <cell r="L75">
            <v>0</v>
          </cell>
          <cell r="O75">
            <v>0</v>
          </cell>
          <cell r="P75">
            <v>0</v>
          </cell>
          <cell r="Q75">
            <v>0</v>
          </cell>
          <cell r="R75" t="str">
            <v>707</v>
          </cell>
        </row>
        <row r="76">
          <cell r="A76" t="str">
            <v>7.8.</v>
          </cell>
          <cell r="B76" t="str">
            <v>Прочие транспортные средства</v>
          </cell>
          <cell r="C76">
            <v>23837.1</v>
          </cell>
          <cell r="D76">
            <v>0</v>
          </cell>
          <cell r="E76">
            <v>0</v>
          </cell>
          <cell r="G76">
            <v>0</v>
          </cell>
          <cell r="J76">
            <v>23837.1</v>
          </cell>
          <cell r="K76">
            <v>849.6</v>
          </cell>
          <cell r="L76">
            <v>834.3</v>
          </cell>
          <cell r="N76">
            <v>23002.799999999999</v>
          </cell>
          <cell r="O76">
            <v>849.6</v>
          </cell>
          <cell r="P76">
            <v>0</v>
          </cell>
          <cell r="Q76">
            <v>23002.799999999999</v>
          </cell>
          <cell r="R76" t="str">
            <v>708</v>
          </cell>
        </row>
        <row r="77">
          <cell r="A77" t="str">
            <v>8.</v>
          </cell>
          <cell r="B77" t="str">
            <v>Компьютеры и периферийные устройства и оборудовани</v>
          </cell>
          <cell r="C77">
            <v>40933.65</v>
          </cell>
          <cell r="D77">
            <v>0</v>
          </cell>
          <cell r="E77">
            <v>12539.94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53473.58</v>
          </cell>
          <cell r="K77">
            <v>2107</v>
          </cell>
          <cell r="L77">
            <v>7353.8</v>
          </cell>
          <cell r="M77">
            <v>0</v>
          </cell>
          <cell r="N77">
            <v>46119.78</v>
          </cell>
          <cell r="O77">
            <v>2107</v>
          </cell>
          <cell r="P77">
            <v>0</v>
          </cell>
          <cell r="Q77">
            <v>46119.78</v>
          </cell>
          <cell r="R77" t="str">
            <v>800</v>
          </cell>
        </row>
        <row r="78">
          <cell r="A78" t="str">
            <v>8.1.</v>
          </cell>
          <cell r="B78" t="str">
            <v xml:space="preserve">Компьютеры </v>
          </cell>
          <cell r="C78">
            <v>31268.71</v>
          </cell>
          <cell r="D78">
            <v>0</v>
          </cell>
          <cell r="E78">
            <v>8859.3799999999992</v>
          </cell>
          <cell r="G78">
            <v>0</v>
          </cell>
          <cell r="J78">
            <v>40128.089999999997</v>
          </cell>
          <cell r="K78">
            <v>1559</v>
          </cell>
          <cell r="L78">
            <v>6019.24</v>
          </cell>
          <cell r="N78">
            <v>34108.85</v>
          </cell>
          <cell r="O78">
            <v>1559</v>
          </cell>
          <cell r="P78">
            <v>0</v>
          </cell>
          <cell r="Q78">
            <v>34108.85</v>
          </cell>
          <cell r="R78" t="str">
            <v>801</v>
          </cell>
        </row>
        <row r="79">
          <cell r="A79" t="str">
            <v>8.2.</v>
          </cell>
          <cell r="B79" t="str">
            <v>Периферийные устройства и оборудование по обработк</v>
          </cell>
          <cell r="C79">
            <v>9664.94</v>
          </cell>
          <cell r="D79">
            <v>0</v>
          </cell>
          <cell r="E79">
            <v>3680.56</v>
          </cell>
          <cell r="G79">
            <v>0</v>
          </cell>
          <cell r="J79">
            <v>13345.49</v>
          </cell>
          <cell r="K79">
            <v>548</v>
          </cell>
          <cell r="L79">
            <v>1334.56</v>
          </cell>
          <cell r="N79">
            <v>12010.93</v>
          </cell>
          <cell r="O79">
            <v>548</v>
          </cell>
          <cell r="P79">
            <v>0</v>
          </cell>
          <cell r="Q79">
            <v>12010.93</v>
          </cell>
          <cell r="R79" t="str">
            <v>802</v>
          </cell>
        </row>
        <row r="80">
          <cell r="A80" t="str">
            <v>9.</v>
          </cell>
          <cell r="B80" t="str">
            <v>Фиксированные активы, не включенные в другие групп</v>
          </cell>
          <cell r="C80">
            <v>102408.13</v>
          </cell>
          <cell r="D80">
            <v>0</v>
          </cell>
          <cell r="E80">
            <v>12981.77</v>
          </cell>
          <cell r="F80">
            <v>0</v>
          </cell>
          <cell r="G80">
            <v>77.489999999999995</v>
          </cell>
          <cell r="H80">
            <v>32.5</v>
          </cell>
          <cell r="I80">
            <v>32.5</v>
          </cell>
          <cell r="J80">
            <v>115312.4</v>
          </cell>
          <cell r="K80">
            <v>2344.9</v>
          </cell>
          <cell r="L80">
            <v>6048.74</v>
          </cell>
          <cell r="M80">
            <v>0</v>
          </cell>
          <cell r="N80">
            <v>109263.66</v>
          </cell>
          <cell r="O80">
            <v>1912.4155000000001</v>
          </cell>
          <cell r="P80">
            <v>432.48449999999991</v>
          </cell>
          <cell r="Q80">
            <v>109696.14450000001</v>
          </cell>
          <cell r="R80" t="str">
            <v>900</v>
          </cell>
        </row>
        <row r="81">
          <cell r="A81" t="str">
            <v>9.1.</v>
          </cell>
          <cell r="B81" t="str">
            <v>Многолетние насаждения</v>
          </cell>
          <cell r="C81">
            <v>0</v>
          </cell>
          <cell r="J81">
            <v>0</v>
          </cell>
          <cell r="K81">
            <v>0</v>
          </cell>
          <cell r="L81">
            <v>0</v>
          </cell>
          <cell r="O81">
            <v>0</v>
          </cell>
          <cell r="P81">
            <v>0</v>
          </cell>
          <cell r="Q81">
            <v>0</v>
          </cell>
          <cell r="R81" t="str">
            <v>901</v>
          </cell>
        </row>
        <row r="82">
          <cell r="A82" t="str">
            <v>9.2.</v>
          </cell>
          <cell r="B82" t="str">
            <v>Нематериальные активы</v>
          </cell>
          <cell r="C82">
            <v>0</v>
          </cell>
          <cell r="J82">
            <v>0</v>
          </cell>
          <cell r="K82">
            <v>0</v>
          </cell>
          <cell r="L82">
            <v>0</v>
          </cell>
          <cell r="O82">
            <v>0</v>
          </cell>
          <cell r="P82">
            <v>0</v>
          </cell>
          <cell r="Q82">
            <v>0</v>
          </cell>
          <cell r="R82" t="str">
            <v>902</v>
          </cell>
        </row>
        <row r="83">
          <cell r="A83" t="str">
            <v>9.3.</v>
          </cell>
          <cell r="B83" t="str">
            <v>Офисная мебель</v>
          </cell>
          <cell r="C83">
            <v>1318.32</v>
          </cell>
          <cell r="D83">
            <v>0</v>
          </cell>
          <cell r="E83">
            <v>72.41</v>
          </cell>
          <cell r="G83">
            <v>0</v>
          </cell>
          <cell r="J83">
            <v>1390.73</v>
          </cell>
          <cell r="K83">
            <v>0</v>
          </cell>
          <cell r="L83">
            <v>69.53</v>
          </cell>
          <cell r="N83">
            <v>1321.2</v>
          </cell>
          <cell r="O83">
            <v>0</v>
          </cell>
          <cell r="P83">
            <v>0</v>
          </cell>
          <cell r="Q83">
            <v>1321.2</v>
          </cell>
          <cell r="R83" t="str">
            <v>903</v>
          </cell>
        </row>
        <row r="84">
          <cell r="A84" t="str">
            <v>9.4.</v>
          </cell>
          <cell r="B84" t="str">
            <v>Инструменты, производственный и хозяйственный инве</v>
          </cell>
          <cell r="C84">
            <v>2799.11</v>
          </cell>
          <cell r="D84">
            <v>0</v>
          </cell>
          <cell r="E84">
            <v>944.13</v>
          </cell>
          <cell r="G84">
            <v>0</v>
          </cell>
          <cell r="J84">
            <v>3743.23</v>
          </cell>
          <cell r="K84">
            <v>712.9</v>
          </cell>
          <cell r="L84">
            <v>149.74</v>
          </cell>
          <cell r="N84">
            <v>3593.49</v>
          </cell>
          <cell r="O84">
            <v>280.74225000000001</v>
          </cell>
          <cell r="P84">
            <v>432.15774999999996</v>
          </cell>
          <cell r="Q84">
            <v>4025.6477499999996</v>
          </cell>
          <cell r="R84" t="str">
            <v>904</v>
          </cell>
        </row>
        <row r="85">
          <cell r="A85" t="str">
            <v>9.5.</v>
          </cell>
          <cell r="B85" t="str">
            <v>Копировально-множительная техника</v>
          </cell>
          <cell r="C85">
            <v>7443.98</v>
          </cell>
          <cell r="D85">
            <v>0</v>
          </cell>
          <cell r="E85">
            <v>5378.33</v>
          </cell>
          <cell r="G85">
            <v>0</v>
          </cell>
          <cell r="J85">
            <v>12822.31</v>
          </cell>
          <cell r="K85">
            <v>962</v>
          </cell>
          <cell r="L85">
            <v>961.69</v>
          </cell>
          <cell r="N85">
            <v>11860.62</v>
          </cell>
          <cell r="O85">
            <v>961.67325000000005</v>
          </cell>
          <cell r="P85">
            <v>0.32674999999994725</v>
          </cell>
          <cell r="Q85">
            <v>11860.946750000001</v>
          </cell>
          <cell r="R85" t="str">
            <v>905</v>
          </cell>
        </row>
        <row r="86">
          <cell r="A86" t="str">
            <v>9.6.</v>
          </cell>
          <cell r="B86" t="str">
            <v>Измерительные и регулирующие приборы и устройства</v>
          </cell>
          <cell r="C86">
            <v>90846.720000000001</v>
          </cell>
          <cell r="D86">
            <v>0</v>
          </cell>
          <cell r="E86">
            <v>6586.9</v>
          </cell>
          <cell r="G86">
            <v>77.489999999999995</v>
          </cell>
          <cell r="H86">
            <v>32.5</v>
          </cell>
          <cell r="I86">
            <v>32.5</v>
          </cell>
          <cell r="J86">
            <v>97356.13</v>
          </cell>
          <cell r="K86">
            <v>670</v>
          </cell>
          <cell r="L86">
            <v>4867.78</v>
          </cell>
          <cell r="N86">
            <v>92488.35</v>
          </cell>
          <cell r="O86">
            <v>670</v>
          </cell>
          <cell r="P86">
            <v>0</v>
          </cell>
          <cell r="Q86">
            <v>92488.35</v>
          </cell>
          <cell r="R86" t="str">
            <v>906</v>
          </cell>
        </row>
        <row r="87">
          <cell r="A87" t="str">
            <v>9.99.</v>
          </cell>
          <cell r="B87" t="str">
            <v>В  С  Е  Г  О :</v>
          </cell>
          <cell r="C87">
            <v>13625946.869999999</v>
          </cell>
          <cell r="D87">
            <v>0</v>
          </cell>
          <cell r="E87">
            <v>475724.72</v>
          </cell>
          <cell r="F87">
            <v>183636.01</v>
          </cell>
          <cell r="G87">
            <v>120729.73</v>
          </cell>
          <cell r="H87">
            <v>4749.42</v>
          </cell>
          <cell r="I87">
            <v>4749.41</v>
          </cell>
          <cell r="J87">
            <v>13980941.859999999</v>
          </cell>
          <cell r="K87">
            <v>1556546.0107999998</v>
          </cell>
          <cell r="L87">
            <v>869157.66</v>
          </cell>
          <cell r="M87">
            <v>16073.14</v>
          </cell>
          <cell r="N87">
            <v>13111784.199999999</v>
          </cell>
          <cell r="O87">
            <v>634890.95024999999</v>
          </cell>
          <cell r="P87">
            <v>921655.05975000001</v>
          </cell>
          <cell r="Q87">
            <v>14033439.259749999</v>
          </cell>
          <cell r="R87" t="str">
            <v>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ary Procedures "/>
      <sheetName val="Summary"/>
      <sheetName val="1311"/>
      <sheetName val="1313"/>
      <sheetName val="1314"/>
      <sheetName val="1315"/>
      <sheetName val="1316"/>
      <sheetName val="1320"/>
      <sheetName val="1330"/>
      <sheetName val="Results Template"/>
      <sheetName val="ToD Template"/>
      <sheetName val="Menu Master"/>
      <sheetName val="Targeted Testing Master"/>
      <sheetName val="Non-Statistical Sampling Master"/>
      <sheetName val="Suppl Non-Stat Sample Master"/>
      <sheetName val="Two Step Revenue Testing Master"/>
      <sheetName val="Accept Reject Master"/>
      <sheetName val="First Sample Results Master"/>
      <sheetName val="Global Data"/>
      <sheetName val="General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>
        <row r="50">
          <cell r="C50" t="str">
            <v xml:space="preserve">   ?</v>
          </cell>
        </row>
        <row r="51">
          <cell r="C51" t="str">
            <v>Low</v>
          </cell>
        </row>
        <row r="52">
          <cell r="C52" t="str">
            <v>Moderate</v>
          </cell>
        </row>
        <row r="53">
          <cell r="C53" t="str">
            <v>High</v>
          </cell>
        </row>
        <row r="63">
          <cell r="C63">
            <v>1</v>
          </cell>
        </row>
      </sheetData>
      <sheetData sheetId="14" refreshError="1"/>
      <sheetData sheetId="15">
        <row r="45">
          <cell r="T45">
            <v>0</v>
          </cell>
        </row>
        <row r="85">
          <cell r="C85">
            <v>0</v>
          </cell>
        </row>
        <row r="87">
          <cell r="C87">
            <v>0</v>
          </cell>
        </row>
      </sheetData>
      <sheetData sheetId="16" refreshError="1"/>
      <sheetData sheetId="17" refreshError="1"/>
      <sheetData sheetId="18">
        <row r="92">
          <cell r="B92" t="str">
            <v xml:space="preserve">   ?</v>
          </cell>
        </row>
        <row r="93">
          <cell r="B93" t="str">
            <v>Low</v>
          </cell>
        </row>
        <row r="94">
          <cell r="B94" t="str">
            <v>Moderate</v>
          </cell>
        </row>
        <row r="95">
          <cell r="B95" t="str">
            <v>High</v>
          </cell>
        </row>
      </sheetData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Data"/>
      <sheetName val="Sheet1"/>
      <sheetName val="Pivot Summary"/>
      <sheetName val="ooo02"/>
      <sheetName val="Март"/>
      <sheetName val="Сентябрь"/>
      <sheetName val="Квартал"/>
      <sheetName val="Январь"/>
      <sheetName val="Декабрь"/>
      <sheetName val="Ноябрь"/>
      <sheetName val="2g FX sensitivities"/>
      <sheetName val="Admin (H)"/>
      <sheetName val="FA database (production)299"/>
      <sheetName val="Dashboard"/>
      <sheetName val="Setup"/>
      <sheetName val="Input"/>
      <sheetName val="1.Revenue"/>
      <sheetName val="2.COGS_crops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ААЕ"/>
      <sheetName val="Поголовье (КРС)"/>
      <sheetName val="Вес (КРС)"/>
      <sheetName val="Расходы (КРС)"/>
      <sheetName val="Амортизация (КРС)"/>
    </sheetNames>
    <sheetDataSet>
      <sheetData sheetId="0">
        <row r="5">
          <cell r="B5" t="str">
            <v>Cash</v>
          </cell>
        </row>
        <row r="6">
          <cell r="B6" t="str">
            <v>Non-cash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_SVOD"/>
      <sheetName val="09 14.11.03 3"/>
      <sheetName val="Пок"/>
      <sheetName val="поставка сравн13"/>
      <sheetName val="Титульный_лист"/>
      <sheetName val="Сдача "/>
      <sheetName val="Авансы-1"/>
      <sheetName val="PRIL9_072002"/>
      <sheetName val="#ССЫЛКА"/>
      <sheetName val="ЯНВ_99"/>
      <sheetName val="Assumptions"/>
      <sheetName val="OGSZ"/>
      <sheetName val="Вопросник"/>
      <sheetName val="ПФ-USD"/>
      <sheetName val="кредиты-KZT"/>
      <sheetName val="name"/>
      <sheetName val="Форма2"/>
      <sheetName val="База"/>
      <sheetName val="t0_name"/>
      <sheetName val="Ввод"/>
      <sheetName val="Месяц"/>
      <sheetName val="Покупка"/>
      <sheetName val="Расход"/>
      <sheetName val="ОборБалФормОтч"/>
      <sheetName val="Gko_3112"/>
    </sheetNames>
    <sheetDataSet>
      <sheetData sheetId="0" refreshError="1">
        <row r="7">
          <cell r="J7" t="str">
            <v>Всего</v>
          </cell>
          <cell r="K7" t="str">
            <v>в том числе введенные в эксплуатацию новые основ-ные средства, дополнитель-ная норма отчис-лений по новым  основным средствам</v>
          </cell>
          <cell r="N7" t="str">
            <v>Всего                                                                                                                                                                       Е*А1</v>
          </cell>
          <cell r="O7" t="str">
            <v>в том числе от суммы дооценки В1*А1</v>
          </cell>
          <cell r="Q7" t="str">
            <v>на вычеты в преде-лах 15% стоимост-ного баланса подгруппы</v>
          </cell>
          <cell r="R7" t="str">
            <v>на увели-чение   стоимост-ного баланса под-группы</v>
          </cell>
        </row>
        <row r="8">
          <cell r="G8" t="str">
            <v>Б</v>
          </cell>
          <cell r="H8" t="str">
            <v>В</v>
          </cell>
          <cell r="I8" t="str">
            <v>В1</v>
          </cell>
          <cell r="J8" t="str">
            <v>Г</v>
          </cell>
          <cell r="K8" t="str">
            <v>Г1</v>
          </cell>
          <cell r="L8" t="str">
            <v>Д</v>
          </cell>
          <cell r="M8" t="str">
            <v>Е*</v>
          </cell>
          <cell r="N8" t="str">
            <v>Ж</v>
          </cell>
          <cell r="O8" t="str">
            <v>Ж1</v>
          </cell>
          <cell r="P8" t="str">
            <v>З</v>
          </cell>
          <cell r="Q8" t="str">
            <v>И</v>
          </cell>
          <cell r="R8" t="str">
            <v>К</v>
          </cell>
          <cell r="S8" t="str">
            <v>Л</v>
          </cell>
          <cell r="T8" t="str">
            <v>М</v>
          </cell>
          <cell r="U8" t="str">
            <v>Н</v>
          </cell>
          <cell r="V8" t="str">
            <v>ремонты за 7 мес</v>
          </cell>
          <cell r="W8" t="str">
            <v>ремонты за 1кв</v>
          </cell>
          <cell r="X8" t="str">
            <v>ремонты за 2 кв</v>
          </cell>
          <cell r="Y8">
            <v>808.16000000000349</v>
          </cell>
          <cell r="Z8">
            <v>39269.379999999997</v>
          </cell>
          <cell r="AA8" t="str">
            <v>прих за 1 кв</v>
          </cell>
          <cell r="AB8" t="str">
            <v>прих за 2 кв</v>
          </cell>
          <cell r="AC8" t="str">
            <v>прих за 6 мес</v>
          </cell>
        </row>
        <row r="9">
          <cell r="G9">
            <v>1653715767.536</v>
          </cell>
          <cell r="J9">
            <v>414547.97</v>
          </cell>
          <cell r="M9">
            <v>1654130315.506</v>
          </cell>
          <cell r="N9">
            <v>77192748.05694668</v>
          </cell>
          <cell r="Q9">
            <v>77903499.219999999</v>
          </cell>
          <cell r="R9">
            <v>83283288.780000001</v>
          </cell>
          <cell r="U9">
            <v>1660220856.2290533</v>
          </cell>
          <cell r="V9">
            <v>161186788</v>
          </cell>
          <cell r="W9">
            <v>51122010</v>
          </cell>
          <cell r="X9">
            <v>70877050</v>
          </cell>
          <cell r="Y9">
            <v>808.16000000000349</v>
          </cell>
          <cell r="Z9">
            <v>39269.379999999997</v>
          </cell>
          <cell r="AA9">
            <v>63246.81</v>
          </cell>
          <cell r="AB9">
            <v>0</v>
          </cell>
          <cell r="AC9">
            <v>63246.81</v>
          </cell>
        </row>
        <row r="10">
          <cell r="G10">
            <v>1653715767.536</v>
          </cell>
          <cell r="J10">
            <v>414547.97</v>
          </cell>
          <cell r="M10">
            <v>1654130315.506</v>
          </cell>
          <cell r="N10">
            <v>77192748.05694668</v>
          </cell>
          <cell r="Q10">
            <v>77903499.219999999</v>
          </cell>
          <cell r="R10">
            <v>83283288.780000001</v>
          </cell>
          <cell r="U10">
            <v>1660220856.2290533</v>
          </cell>
          <cell r="V10">
            <v>161186788</v>
          </cell>
          <cell r="W10">
            <v>51122010</v>
          </cell>
          <cell r="X10">
            <v>70877050</v>
          </cell>
          <cell r="Y10">
            <v>-2656.179999999993</v>
          </cell>
          <cell r="Z10">
            <v>663067.05000000005</v>
          </cell>
          <cell r="AA10">
            <v>63246.81</v>
          </cell>
          <cell r="AB10">
            <v>0</v>
          </cell>
          <cell r="AC10">
            <v>63246.81</v>
          </cell>
        </row>
        <row r="11">
          <cell r="G11">
            <v>4578555301.2580004</v>
          </cell>
          <cell r="J11">
            <v>23545757.73</v>
          </cell>
          <cell r="K11">
            <v>0</v>
          </cell>
          <cell r="L11">
            <v>780154.9</v>
          </cell>
          <cell r="M11">
            <v>4601320904.0880003</v>
          </cell>
          <cell r="N11">
            <v>197123389.06961167</v>
          </cell>
          <cell r="Q11">
            <v>45425991.160000004</v>
          </cell>
          <cell r="R11">
            <v>118983606.16999999</v>
          </cell>
          <cell r="U11">
            <v>4523181121.1883888</v>
          </cell>
          <cell r="V11">
            <v>164409597.32999998</v>
          </cell>
          <cell r="W11">
            <v>48683910</v>
          </cell>
          <cell r="X11">
            <v>100093354.03</v>
          </cell>
          <cell r="Y11">
            <v>0</v>
          </cell>
          <cell r="AA11">
            <v>236382</v>
          </cell>
          <cell r="AB11">
            <v>22402000</v>
          </cell>
          <cell r="AC11">
            <v>22638382</v>
          </cell>
        </row>
        <row r="12">
          <cell r="G12">
            <v>0</v>
          </cell>
          <cell r="N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AB12">
            <v>0</v>
          </cell>
        </row>
        <row r="13">
          <cell r="G13">
            <v>0</v>
          </cell>
          <cell r="N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B13">
            <v>0</v>
          </cell>
        </row>
        <row r="14">
          <cell r="G14">
            <v>0</v>
          </cell>
          <cell r="N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</row>
        <row r="15">
          <cell r="G15">
            <v>15955148.307</v>
          </cell>
          <cell r="J15">
            <v>0</v>
          </cell>
          <cell r="M15">
            <v>15955148.307</v>
          </cell>
          <cell r="N15">
            <v>651501.88920250011</v>
          </cell>
          <cell r="Q15">
            <v>3972</v>
          </cell>
          <cell r="R15">
            <v>215388</v>
          </cell>
          <cell r="U15">
            <v>15519034.4177975</v>
          </cell>
          <cell r="V15">
            <v>219360</v>
          </cell>
          <cell r="W15">
            <v>175000</v>
          </cell>
          <cell r="X15">
            <v>3565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G16">
            <v>173723735.82200003</v>
          </cell>
          <cell r="M16">
            <v>173723735.82200003</v>
          </cell>
          <cell r="N16">
            <v>7093719.2127316678</v>
          </cell>
          <cell r="Q16">
            <v>26160.67</v>
          </cell>
          <cell r="R16">
            <v>428137.33</v>
          </cell>
          <cell r="U16">
            <v>167058153.93926838</v>
          </cell>
          <cell r="V16">
            <v>454298</v>
          </cell>
          <cell r="W16">
            <v>46000</v>
          </cell>
          <cell r="X16">
            <v>285220</v>
          </cell>
          <cell r="Y16">
            <v>0</v>
          </cell>
          <cell r="AB16">
            <v>0</v>
          </cell>
        </row>
        <row r="17">
          <cell r="G17">
            <v>0</v>
          </cell>
          <cell r="N17">
            <v>0</v>
          </cell>
          <cell r="U17">
            <v>0</v>
          </cell>
          <cell r="V17">
            <v>0</v>
          </cell>
          <cell r="W17">
            <v>0</v>
          </cell>
          <cell r="X17">
            <v>110479132</v>
          </cell>
          <cell r="Y17">
            <v>16050.24</v>
          </cell>
          <cell r="Z17">
            <v>573062.51</v>
          </cell>
          <cell r="AB17">
            <v>0</v>
          </cell>
        </row>
        <row r="18">
          <cell r="G18">
            <v>1561030738.8</v>
          </cell>
          <cell r="J18">
            <v>1136821.47</v>
          </cell>
          <cell r="L18">
            <v>780154.9</v>
          </cell>
          <cell r="M18">
            <v>1561387405.3699999</v>
          </cell>
          <cell r="N18">
            <v>72864745.583933324</v>
          </cell>
          <cell r="Q18">
            <v>37672841.18</v>
          </cell>
          <cell r="R18">
            <v>83124877.819999993</v>
          </cell>
          <cell r="U18">
            <v>1571647537.6060665</v>
          </cell>
          <cell r="V18">
            <v>120797719</v>
          </cell>
          <cell r="W18">
            <v>35610910</v>
          </cell>
          <cell r="X18">
            <v>-35610910</v>
          </cell>
          <cell r="Y18">
            <v>0</v>
          </cell>
          <cell r="AA18">
            <v>236382</v>
          </cell>
          <cell r="AB18">
            <v>0</v>
          </cell>
          <cell r="AC18">
            <v>236382</v>
          </cell>
        </row>
        <row r="19">
          <cell r="G19">
            <v>0</v>
          </cell>
          <cell r="N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B19">
            <v>0</v>
          </cell>
        </row>
        <row r="20">
          <cell r="G20">
            <v>21947249.375999998</v>
          </cell>
          <cell r="M20">
            <v>21947249.375999998</v>
          </cell>
          <cell r="N20">
            <v>1024204.9708799999</v>
          </cell>
          <cell r="R20">
            <v>74.13</v>
          </cell>
          <cell r="U20">
            <v>20923118.535119999</v>
          </cell>
          <cell r="V20">
            <v>74.13</v>
          </cell>
          <cell r="W20">
            <v>0</v>
          </cell>
          <cell r="X20">
            <v>74.13</v>
          </cell>
          <cell r="Y20">
            <v>0</v>
          </cell>
          <cell r="Z20">
            <v>0</v>
          </cell>
          <cell r="AB20">
            <v>0</v>
          </cell>
        </row>
        <row r="21">
          <cell r="G21">
            <v>1386936.3419999999</v>
          </cell>
          <cell r="J21">
            <v>0</v>
          </cell>
          <cell r="M21">
            <v>1386936.3419999999</v>
          </cell>
          <cell r="N21">
            <v>56633.233964999999</v>
          </cell>
          <cell r="U21">
            <v>1330303.108035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</row>
        <row r="22">
          <cell r="G22">
            <v>0</v>
          </cell>
          <cell r="N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3687.28</v>
          </cell>
          <cell r="AB22">
            <v>0</v>
          </cell>
        </row>
        <row r="23">
          <cell r="G23">
            <v>0</v>
          </cell>
          <cell r="M23">
            <v>0</v>
          </cell>
          <cell r="N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AB23">
            <v>0</v>
          </cell>
        </row>
        <row r="24">
          <cell r="G24">
            <v>0</v>
          </cell>
          <cell r="N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AB24">
            <v>0</v>
          </cell>
        </row>
        <row r="25">
          <cell r="G25">
            <v>0</v>
          </cell>
          <cell r="N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AB25">
            <v>0</v>
          </cell>
        </row>
        <row r="26">
          <cell r="G26">
            <v>0</v>
          </cell>
          <cell r="N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-18706.419999999998</v>
          </cell>
          <cell r="Z26">
            <v>86317.26</v>
          </cell>
          <cell r="AB26">
            <v>0</v>
          </cell>
        </row>
        <row r="27">
          <cell r="G27">
            <v>2804511492.6110005</v>
          </cell>
          <cell r="J27">
            <v>22408936.260000002</v>
          </cell>
          <cell r="M27">
            <v>2826920428.8710008</v>
          </cell>
          <cell r="N27">
            <v>115432584.17889918</v>
          </cell>
          <cell r="Q27">
            <v>7723017.3099999996</v>
          </cell>
          <cell r="R27">
            <v>35215128.890000001</v>
          </cell>
          <cell r="U27">
            <v>2746702973.5821013</v>
          </cell>
          <cell r="V27">
            <v>42938146.200000003</v>
          </cell>
          <cell r="W27">
            <v>12852000</v>
          </cell>
          <cell r="X27">
            <v>24936272.899999999</v>
          </cell>
          <cell r="Y27">
            <v>0</v>
          </cell>
          <cell r="Z27">
            <v>347517.86</v>
          </cell>
          <cell r="AB27">
            <v>22402000</v>
          </cell>
          <cell r="AC27">
            <v>22402000</v>
          </cell>
        </row>
        <row r="28">
          <cell r="G28">
            <v>1913188864.5379999</v>
          </cell>
          <cell r="J28">
            <v>89713458.219999999</v>
          </cell>
          <cell r="K28">
            <v>0</v>
          </cell>
          <cell r="L28">
            <v>0</v>
          </cell>
          <cell r="M28">
            <v>2002902322.7579999</v>
          </cell>
          <cell r="N28">
            <v>93659992.432311669</v>
          </cell>
          <cell r="Q28">
            <v>71600953.900000006</v>
          </cell>
          <cell r="R28">
            <v>0</v>
          </cell>
          <cell r="U28">
            <v>1909242330.3256881</v>
          </cell>
          <cell r="V28">
            <v>71600953.900000006</v>
          </cell>
          <cell r="W28">
            <v>25170160.000000004</v>
          </cell>
          <cell r="X28">
            <v>31529956.219999995</v>
          </cell>
          <cell r="Y28">
            <v>0</v>
          </cell>
          <cell r="Z28">
            <v>35782.92</v>
          </cell>
          <cell r="AA28">
            <v>5302691.1900000004</v>
          </cell>
          <cell r="AB28">
            <v>88160563.539999992</v>
          </cell>
          <cell r="AC28">
            <v>93463254.729999989</v>
          </cell>
        </row>
        <row r="29">
          <cell r="G29">
            <v>540087529.5</v>
          </cell>
          <cell r="J29">
            <v>89661153.219999999</v>
          </cell>
          <cell r="M29">
            <v>629748682.72000003</v>
          </cell>
          <cell r="N29">
            <v>36735339.825333335</v>
          </cell>
          <cell r="Q29">
            <v>10724852.800000001</v>
          </cell>
          <cell r="R29">
            <v>0</v>
          </cell>
          <cell r="U29">
            <v>593013342.89466667</v>
          </cell>
          <cell r="V29">
            <v>10724852.800000001</v>
          </cell>
          <cell r="W29">
            <v>4762000</v>
          </cell>
          <cell r="X29">
            <v>3864857.7200000007</v>
          </cell>
          <cell r="Y29">
            <v>0</v>
          </cell>
          <cell r="Z29">
            <v>157421.51999999999</v>
          </cell>
          <cell r="AA29">
            <v>5302691.1900000004</v>
          </cell>
          <cell r="AB29">
            <v>70648666.300000012</v>
          </cell>
          <cell r="AC29">
            <v>75951357.49000001</v>
          </cell>
        </row>
        <row r="30">
          <cell r="G30">
            <v>146436395.21599999</v>
          </cell>
          <cell r="M30">
            <v>146436395.21599999</v>
          </cell>
          <cell r="N30">
            <v>6833698.443413333</v>
          </cell>
          <cell r="Q30">
            <v>1351838</v>
          </cell>
          <cell r="R30">
            <v>0</v>
          </cell>
          <cell r="U30">
            <v>139602696.77258664</v>
          </cell>
          <cell r="V30">
            <v>1351838</v>
          </cell>
          <cell r="W30">
            <v>538000</v>
          </cell>
          <cell r="X30">
            <v>565175</v>
          </cell>
          <cell r="Y30">
            <v>0</v>
          </cell>
          <cell r="Z30">
            <v>23179.63</v>
          </cell>
          <cell r="AB30">
            <v>0</v>
          </cell>
        </row>
        <row r="31">
          <cell r="G31">
            <v>455260746.30600005</v>
          </cell>
          <cell r="J31">
            <v>52305</v>
          </cell>
          <cell r="M31">
            <v>455313051.30600005</v>
          </cell>
          <cell r="N31">
            <v>18591949.594994999</v>
          </cell>
          <cell r="Q31">
            <v>15879068.5</v>
          </cell>
          <cell r="R31">
            <v>0</v>
          </cell>
          <cell r="U31">
            <v>436721101.71100503</v>
          </cell>
          <cell r="V31">
            <v>15879068.5</v>
          </cell>
          <cell r="W31">
            <v>6015560</v>
          </cell>
          <cell r="X31">
            <v>6507520.6999999993</v>
          </cell>
          <cell r="Y31">
            <v>0</v>
          </cell>
          <cell r="Z31">
            <v>131133.79</v>
          </cell>
          <cell r="AB31">
            <v>0</v>
          </cell>
        </row>
        <row r="32">
          <cell r="G32">
            <v>771404193.51600003</v>
          </cell>
          <cell r="M32">
            <v>771404193.51600003</v>
          </cell>
          <cell r="N32">
            <v>31499004.568570003</v>
          </cell>
          <cell r="Q32">
            <v>43645194.600000001</v>
          </cell>
          <cell r="R32">
            <v>0</v>
          </cell>
          <cell r="U32">
            <v>739905188.94743001</v>
          </cell>
          <cell r="V32">
            <v>43645194.600000001</v>
          </cell>
          <cell r="W32">
            <v>13854600</v>
          </cell>
          <cell r="X32">
            <v>20592402.799999997</v>
          </cell>
          <cell r="Y32">
            <v>-196.43</v>
          </cell>
          <cell r="Z32">
            <v>2682.06</v>
          </cell>
          <cell r="AB32">
            <v>0</v>
          </cell>
        </row>
        <row r="33">
          <cell r="G33">
            <v>1443488192.421</v>
          </cell>
          <cell r="J33">
            <v>17511897.239999995</v>
          </cell>
          <cell r="K33">
            <v>0</v>
          </cell>
          <cell r="L33">
            <v>0</v>
          </cell>
          <cell r="M33">
            <v>1461000089.661</v>
          </cell>
          <cell r="N33">
            <v>119744884.074515</v>
          </cell>
          <cell r="P33">
            <v>0</v>
          </cell>
          <cell r="Q33">
            <v>43733799.292187497</v>
          </cell>
          <cell r="R33">
            <v>3763379.2078124997</v>
          </cell>
          <cell r="U33">
            <v>1345018584.7942975</v>
          </cell>
          <cell r="V33">
            <v>47497178.5</v>
          </cell>
          <cell r="W33">
            <v>27134090</v>
          </cell>
          <cell r="X33">
            <v>22545896.93</v>
          </cell>
          <cell r="Y33">
            <v>0</v>
          </cell>
          <cell r="Z33">
            <v>0</v>
          </cell>
          <cell r="AA33">
            <v>12660191.029999999</v>
          </cell>
          <cell r="AB33">
            <v>-12660191.029999999</v>
          </cell>
        </row>
        <row r="34">
          <cell r="G34">
            <v>557341853.20000005</v>
          </cell>
          <cell r="K34">
            <v>0</v>
          </cell>
          <cell r="M34">
            <v>557341853.20000005</v>
          </cell>
          <cell r="N34">
            <v>48767412.155000009</v>
          </cell>
          <cell r="P34">
            <v>0</v>
          </cell>
          <cell r="Q34">
            <v>23059133</v>
          </cell>
          <cell r="R34">
            <v>0</v>
          </cell>
          <cell r="U34">
            <v>508574441.04500002</v>
          </cell>
          <cell r="V34">
            <v>23059133</v>
          </cell>
          <cell r="W34">
            <v>14527000</v>
          </cell>
          <cell r="X34">
            <v>14943538</v>
          </cell>
          <cell r="Y34">
            <v>0</v>
          </cell>
          <cell r="Z34">
            <v>772.89</v>
          </cell>
          <cell r="AB34">
            <v>0</v>
          </cell>
        </row>
        <row r="35">
          <cell r="G35">
            <v>713311418.35000002</v>
          </cell>
          <cell r="K35">
            <v>0</v>
          </cell>
          <cell r="M35">
            <v>713311418.35000002</v>
          </cell>
          <cell r="N35">
            <v>62414749.105624996</v>
          </cell>
          <cell r="P35">
            <v>0</v>
          </cell>
          <cell r="Q35">
            <v>6396022</v>
          </cell>
          <cell r="R35">
            <v>0</v>
          </cell>
          <cell r="U35">
            <v>650896669.24437499</v>
          </cell>
          <cell r="V35">
            <v>6396022</v>
          </cell>
          <cell r="W35">
            <v>3727000</v>
          </cell>
          <cell r="X35">
            <v>771206</v>
          </cell>
          <cell r="Y35">
            <v>0</v>
          </cell>
          <cell r="Z35">
            <v>584.16999999999996</v>
          </cell>
          <cell r="AB35">
            <v>0</v>
          </cell>
        </row>
        <row r="36">
          <cell r="G36">
            <v>44639437.625</v>
          </cell>
          <cell r="K36">
            <v>0</v>
          </cell>
          <cell r="M36">
            <v>44639437.625</v>
          </cell>
          <cell r="N36">
            <v>2603967.1947916667</v>
          </cell>
          <cell r="P36">
            <v>0</v>
          </cell>
          <cell r="Q36">
            <v>3905950.7921875003</v>
          </cell>
          <cell r="R36">
            <v>3763379.2078124997</v>
          </cell>
          <cell r="U36">
            <v>45798849.638020836</v>
          </cell>
          <cell r="V36">
            <v>7669330</v>
          </cell>
          <cell r="W36">
            <v>3882680</v>
          </cell>
          <cell r="X36">
            <v>2633513</v>
          </cell>
          <cell r="Y36">
            <v>0</v>
          </cell>
          <cell r="Z36">
            <v>1325</v>
          </cell>
          <cell r="AB36">
            <v>0</v>
          </cell>
        </row>
        <row r="37">
          <cell r="G37">
            <v>1549299.872</v>
          </cell>
          <cell r="K37">
            <v>0</v>
          </cell>
          <cell r="M37">
            <v>1549299.872</v>
          </cell>
          <cell r="N37">
            <v>72300.660693333339</v>
          </cell>
          <cell r="P37">
            <v>0</v>
          </cell>
          <cell r="Q37">
            <v>0</v>
          </cell>
          <cell r="R37">
            <v>0</v>
          </cell>
          <cell r="U37">
            <v>1476999.2113066667</v>
          </cell>
          <cell r="V37">
            <v>0</v>
          </cell>
          <cell r="W37">
            <v>0</v>
          </cell>
          <cell r="X37">
            <v>0</v>
          </cell>
          <cell r="Y37">
            <v>-196.43</v>
          </cell>
          <cell r="Z37">
            <v>0</v>
          </cell>
          <cell r="AB37">
            <v>0</v>
          </cell>
        </row>
        <row r="38">
          <cell r="G38">
            <v>126646183.374</v>
          </cell>
          <cell r="J38">
            <v>17511897.239999995</v>
          </cell>
          <cell r="K38">
            <v>0</v>
          </cell>
          <cell r="M38">
            <v>144158080.61399999</v>
          </cell>
          <cell r="N38">
            <v>5886454.9584050002</v>
          </cell>
          <cell r="P38">
            <v>0</v>
          </cell>
          <cell r="Q38">
            <v>10372693.5</v>
          </cell>
          <cell r="R38">
            <v>0</v>
          </cell>
          <cell r="U38">
            <v>138271625.655595</v>
          </cell>
          <cell r="V38">
            <v>10372693.5</v>
          </cell>
          <cell r="W38">
            <v>4997410</v>
          </cell>
          <cell r="X38">
            <v>4197639.93</v>
          </cell>
          <cell r="Y38">
            <v>0</v>
          </cell>
          <cell r="Z38">
            <v>1595921.04</v>
          </cell>
          <cell r="AA38">
            <v>12660191.029999999</v>
          </cell>
          <cell r="AB38">
            <v>4851706.209999973</v>
          </cell>
          <cell r="AC38">
            <v>17511897.239999972</v>
          </cell>
        </row>
        <row r="39">
          <cell r="G39">
            <v>1629922136.1750002</v>
          </cell>
          <cell r="J39">
            <v>774639463.59000003</v>
          </cell>
          <cell r="K39">
            <v>0</v>
          </cell>
          <cell r="L39">
            <v>0</v>
          </cell>
          <cell r="M39">
            <v>2404561599.7650003</v>
          </cell>
          <cell r="N39">
            <v>319932899.72670829</v>
          </cell>
          <cell r="P39">
            <v>0</v>
          </cell>
          <cell r="Q39">
            <v>187730035.23268747</v>
          </cell>
          <cell r="R39">
            <v>84570011.067312539</v>
          </cell>
          <cell r="U39">
            <v>2169198711.1056046</v>
          </cell>
          <cell r="V39">
            <v>272300046.30000001</v>
          </cell>
          <cell r="W39">
            <v>151299400.00000003</v>
          </cell>
          <cell r="X39">
            <v>81178154.569999993</v>
          </cell>
          <cell r="Y39">
            <v>0</v>
          </cell>
          <cell r="Z39">
            <v>4140.79</v>
          </cell>
          <cell r="AA39">
            <v>56254764.549999997</v>
          </cell>
          <cell r="AB39">
            <v>9622559.6600000113</v>
          </cell>
          <cell r="AC39">
            <v>65877324.210000008</v>
          </cell>
        </row>
        <row r="40">
          <cell r="G40">
            <v>450378786.57500005</v>
          </cell>
          <cell r="K40">
            <v>0</v>
          </cell>
          <cell r="M40">
            <v>450378786.57500005</v>
          </cell>
          <cell r="N40">
            <v>52544191.767083332</v>
          </cell>
          <cell r="P40">
            <v>0</v>
          </cell>
          <cell r="Q40">
            <v>39408143.825312495</v>
          </cell>
          <cell r="R40">
            <v>60119897.574687511</v>
          </cell>
          <cell r="U40">
            <v>457954492.38260424</v>
          </cell>
          <cell r="V40">
            <v>99528041.400000006</v>
          </cell>
          <cell r="W40">
            <v>46039000</v>
          </cell>
          <cell r="X40">
            <v>33185876.299999997</v>
          </cell>
          <cell r="Y40">
            <v>0</v>
          </cell>
          <cell r="AB40">
            <v>0</v>
          </cell>
        </row>
        <row r="41">
          <cell r="G41">
            <v>0</v>
          </cell>
          <cell r="K41">
            <v>0</v>
          </cell>
          <cell r="N41">
            <v>0</v>
          </cell>
          <cell r="P41">
            <v>0</v>
          </cell>
          <cell r="Q41">
            <v>0</v>
          </cell>
          <cell r="R41">
            <v>801</v>
          </cell>
          <cell r="U41">
            <v>801</v>
          </cell>
          <cell r="V41">
            <v>801</v>
          </cell>
          <cell r="W41">
            <v>0</v>
          </cell>
          <cell r="X41">
            <v>0</v>
          </cell>
          <cell r="Y41">
            <v>0</v>
          </cell>
          <cell r="AB41">
            <v>0</v>
          </cell>
        </row>
        <row r="42">
          <cell r="G42">
            <v>0</v>
          </cell>
          <cell r="K42">
            <v>0</v>
          </cell>
          <cell r="N42">
            <v>0</v>
          </cell>
          <cell r="P42">
            <v>0</v>
          </cell>
          <cell r="Q42">
            <v>0</v>
          </cell>
          <cell r="R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AB42">
            <v>0</v>
          </cell>
        </row>
        <row r="43">
          <cell r="G43">
            <v>0</v>
          </cell>
          <cell r="K43">
            <v>0</v>
          </cell>
          <cell r="N43">
            <v>0</v>
          </cell>
          <cell r="P43">
            <v>0</v>
          </cell>
          <cell r="Q43">
            <v>0</v>
          </cell>
          <cell r="R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-1.0000000009313226E-2</v>
          </cell>
          <cell r="Z43">
            <v>1564253.58</v>
          </cell>
          <cell r="AB43">
            <v>0</v>
          </cell>
        </row>
        <row r="44">
          <cell r="G44">
            <v>1016364563.1999999</v>
          </cell>
          <cell r="J44">
            <v>657139911.17000008</v>
          </cell>
          <cell r="K44">
            <v>0</v>
          </cell>
          <cell r="M44">
            <v>1673504474.3699999</v>
          </cell>
          <cell r="N44">
            <v>244052735.84562498</v>
          </cell>
          <cell r="P44">
            <v>0</v>
          </cell>
          <cell r="Q44">
            <v>146431641.50737497</v>
          </cell>
          <cell r="R44">
            <v>24449312.492625028</v>
          </cell>
          <cell r="U44">
            <v>1453901051.017</v>
          </cell>
          <cell r="V44">
            <v>170880954</v>
          </cell>
          <cell r="W44">
            <v>104528200</v>
          </cell>
          <cell r="X44">
            <v>46921918</v>
          </cell>
          <cell r="Y44">
            <v>0</v>
          </cell>
          <cell r="Z44">
            <v>2941.07</v>
          </cell>
          <cell r="AB44">
            <v>0</v>
          </cell>
        </row>
        <row r="45">
          <cell r="G45">
            <v>2475824</v>
          </cell>
          <cell r="K45">
            <v>0</v>
          </cell>
          <cell r="M45">
            <v>2475824</v>
          </cell>
          <cell r="N45">
            <v>288846.1333333333</v>
          </cell>
          <cell r="P45">
            <v>0</v>
          </cell>
          <cell r="Q45">
            <v>0</v>
          </cell>
          <cell r="R45">
            <v>0</v>
          </cell>
          <cell r="U45">
            <v>2186977.8666666667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B45">
            <v>0</v>
          </cell>
        </row>
        <row r="46">
          <cell r="G46">
            <v>5734225.5999999996</v>
          </cell>
          <cell r="J46">
            <v>810084.25</v>
          </cell>
          <cell r="K46">
            <v>0</v>
          </cell>
          <cell r="M46">
            <v>6544309.8499999996</v>
          </cell>
          <cell r="N46">
            <v>763502.8158333333</v>
          </cell>
          <cell r="P46">
            <v>0</v>
          </cell>
          <cell r="Q46">
            <v>21910.18</v>
          </cell>
          <cell r="R46">
            <v>0</v>
          </cell>
          <cell r="U46">
            <v>5780807.0341666667</v>
          </cell>
          <cell r="V46">
            <v>21910.18</v>
          </cell>
          <cell r="W46">
            <v>0</v>
          </cell>
          <cell r="X46">
            <v>18859.650000000001</v>
          </cell>
          <cell r="Y46">
            <v>0</v>
          </cell>
          <cell r="AA46">
            <v>218835</v>
          </cell>
          <cell r="AB46">
            <v>591249.25</v>
          </cell>
          <cell r="AC46">
            <v>810084.25</v>
          </cell>
        </row>
        <row r="47">
          <cell r="G47">
            <v>0</v>
          </cell>
          <cell r="K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AB47">
            <v>0</v>
          </cell>
        </row>
        <row r="48">
          <cell r="G48">
            <v>0</v>
          </cell>
          <cell r="K48">
            <v>0</v>
          </cell>
          <cell r="N48">
            <v>0</v>
          </cell>
          <cell r="P48">
            <v>0</v>
          </cell>
          <cell r="Q48">
            <v>0</v>
          </cell>
          <cell r="R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AB48">
            <v>0</v>
          </cell>
        </row>
        <row r="49">
          <cell r="G49">
            <v>0</v>
          </cell>
          <cell r="K49">
            <v>0</v>
          </cell>
          <cell r="N49">
            <v>0</v>
          </cell>
          <cell r="P49">
            <v>0</v>
          </cell>
          <cell r="Q49">
            <v>0</v>
          </cell>
          <cell r="R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AB49">
            <v>0</v>
          </cell>
        </row>
        <row r="50">
          <cell r="G50">
            <v>0</v>
          </cell>
          <cell r="K50">
            <v>0</v>
          </cell>
          <cell r="N50">
            <v>0</v>
          </cell>
          <cell r="P50">
            <v>0</v>
          </cell>
          <cell r="Q50">
            <v>0</v>
          </cell>
          <cell r="R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90</v>
          </cell>
          <cell r="AB50">
            <v>0</v>
          </cell>
        </row>
        <row r="51">
          <cell r="G51">
            <v>4116908.0750000002</v>
          </cell>
          <cell r="J51">
            <v>208125.02</v>
          </cell>
          <cell r="K51">
            <v>0</v>
          </cell>
          <cell r="M51">
            <v>4325033.0949999997</v>
          </cell>
          <cell r="N51">
            <v>378440.39581249998</v>
          </cell>
          <cell r="P51">
            <v>0</v>
          </cell>
          <cell r="Q51">
            <v>0</v>
          </cell>
          <cell r="R51">
            <v>0</v>
          </cell>
          <cell r="U51">
            <v>3946592.6991874999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AB51">
            <v>0</v>
          </cell>
        </row>
        <row r="52">
          <cell r="G52">
            <v>0</v>
          </cell>
          <cell r="K52">
            <v>0</v>
          </cell>
          <cell r="N52">
            <v>0</v>
          </cell>
          <cell r="P52">
            <v>0</v>
          </cell>
          <cell r="Q52">
            <v>0</v>
          </cell>
          <cell r="R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9.999999999308784E-3</v>
          </cell>
          <cell r="Z52">
            <v>2185.0300000000002</v>
          </cell>
          <cell r="AB52">
            <v>0</v>
          </cell>
        </row>
        <row r="53">
          <cell r="G53">
            <v>53757185.599999994</v>
          </cell>
          <cell r="J53">
            <v>843947.26</v>
          </cell>
          <cell r="K53">
            <v>0</v>
          </cell>
          <cell r="M53">
            <v>54601132.859999992</v>
          </cell>
          <cell r="N53">
            <v>6370132.1669999985</v>
          </cell>
          <cell r="P53">
            <v>0</v>
          </cell>
          <cell r="Q53">
            <v>1663608.1</v>
          </cell>
          <cell r="R53">
            <v>0</v>
          </cell>
          <cell r="U53">
            <v>48231000.692999996</v>
          </cell>
          <cell r="V53">
            <v>1663608.1</v>
          </cell>
          <cell r="W53">
            <v>723200</v>
          </cell>
          <cell r="X53">
            <v>855769</v>
          </cell>
          <cell r="Y53">
            <v>0</v>
          </cell>
          <cell r="Z53">
            <v>16431.02</v>
          </cell>
          <cell r="AB53">
            <v>843947.26</v>
          </cell>
          <cell r="AC53">
            <v>843947.26</v>
          </cell>
        </row>
        <row r="54">
          <cell r="G54">
            <v>13418977.200000001</v>
          </cell>
          <cell r="J54">
            <v>24361621.59</v>
          </cell>
          <cell r="K54">
            <v>0</v>
          </cell>
          <cell r="M54">
            <v>37780598.789999999</v>
          </cell>
          <cell r="N54">
            <v>4407736.5254999995</v>
          </cell>
          <cell r="P54">
            <v>0</v>
          </cell>
          <cell r="Q54">
            <v>45319.82</v>
          </cell>
          <cell r="R54">
            <v>0</v>
          </cell>
          <cell r="U54">
            <v>33372862.2645</v>
          </cell>
          <cell r="V54">
            <v>45319.82</v>
          </cell>
          <cell r="W54">
            <v>0</v>
          </cell>
          <cell r="X54">
            <v>45319.82</v>
          </cell>
          <cell r="Y54">
            <v>0</v>
          </cell>
          <cell r="Z54">
            <v>0</v>
          </cell>
          <cell r="AA54">
            <v>24361621.59</v>
          </cell>
          <cell r="AB54">
            <v>0</v>
          </cell>
          <cell r="AC54">
            <v>24361621.59</v>
          </cell>
        </row>
        <row r="55">
          <cell r="G55">
            <v>693480</v>
          </cell>
          <cell r="J55">
            <v>61267</v>
          </cell>
          <cell r="M55">
            <v>754747</v>
          </cell>
          <cell r="N55">
            <v>110067.27083333334</v>
          </cell>
          <cell r="P55">
            <v>0</v>
          </cell>
          <cell r="Q55">
            <v>0</v>
          </cell>
          <cell r="R55">
            <v>0</v>
          </cell>
          <cell r="U55">
            <v>644679.72916666663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61267</v>
          </cell>
          <cell r="AB55">
            <v>0</v>
          </cell>
          <cell r="AC55">
            <v>61267</v>
          </cell>
        </row>
        <row r="56">
          <cell r="G56">
            <v>28585430.724999998</v>
          </cell>
          <cell r="J56">
            <v>755359.02</v>
          </cell>
          <cell r="M56">
            <v>29340789.744999997</v>
          </cell>
          <cell r="N56">
            <v>2567319.1026874995</v>
          </cell>
          <cell r="P56">
            <v>0</v>
          </cell>
          <cell r="Q56">
            <v>9368.2999999999993</v>
          </cell>
          <cell r="R56">
            <v>0</v>
          </cell>
          <cell r="U56">
            <v>26773470.642312497</v>
          </cell>
          <cell r="V56">
            <v>9368.2999999999993</v>
          </cell>
          <cell r="W56">
            <v>0</v>
          </cell>
          <cell r="X56">
            <v>9368.2999999999993</v>
          </cell>
          <cell r="Y56">
            <v>0</v>
          </cell>
          <cell r="Z56">
            <v>5845.89</v>
          </cell>
          <cell r="AA56">
            <v>644509.02</v>
          </cell>
          <cell r="AB56">
            <v>110850</v>
          </cell>
          <cell r="AC56">
            <v>755359.02</v>
          </cell>
        </row>
        <row r="57">
          <cell r="G57">
            <v>39703034.700000003</v>
          </cell>
          <cell r="J57">
            <v>62417416.500000037</v>
          </cell>
          <cell r="M57">
            <v>102120451.20000005</v>
          </cell>
          <cell r="N57">
            <v>5957026.3200000022</v>
          </cell>
          <cell r="P57">
            <v>0</v>
          </cell>
          <cell r="Q57">
            <v>144783.5</v>
          </cell>
          <cell r="R57">
            <v>0</v>
          </cell>
          <cell r="U57">
            <v>96163424.88000004</v>
          </cell>
          <cell r="V57">
            <v>144783.5</v>
          </cell>
          <cell r="W57">
            <v>4000</v>
          </cell>
          <cell r="X57">
            <v>140783.5</v>
          </cell>
          <cell r="Y57">
            <v>0</v>
          </cell>
          <cell r="AA57">
            <v>5461214.6200000001</v>
          </cell>
          <cell r="AB57">
            <v>5573791.0800000085</v>
          </cell>
          <cell r="AC57">
            <v>11035005.700000009</v>
          </cell>
        </row>
        <row r="58">
          <cell r="G58">
            <v>0</v>
          </cell>
          <cell r="J58">
            <v>0</v>
          </cell>
          <cell r="N58">
            <v>0</v>
          </cell>
          <cell r="P58">
            <v>0</v>
          </cell>
          <cell r="Q58">
            <v>0</v>
          </cell>
          <cell r="R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33.659999999999997</v>
          </cell>
          <cell r="AA58">
            <v>0</v>
          </cell>
          <cell r="AB58">
            <v>0</v>
          </cell>
        </row>
        <row r="59">
          <cell r="G59">
            <v>14693720.5</v>
          </cell>
          <cell r="J59">
            <v>28041731.779999997</v>
          </cell>
          <cell r="M59">
            <v>42735452.280000001</v>
          </cell>
          <cell r="N59">
            <v>2492901.3830000004</v>
          </cell>
          <cell r="P59">
            <v>0</v>
          </cell>
          <cell r="Q59">
            <v>5260</v>
          </cell>
          <cell r="R59">
            <v>0</v>
          </cell>
          <cell r="U59">
            <v>40242550.897</v>
          </cell>
          <cell r="V59">
            <v>5260</v>
          </cell>
          <cell r="W59">
            <v>5000</v>
          </cell>
          <cell r="X59">
            <v>260</v>
          </cell>
          <cell r="Y59">
            <v>2044.42</v>
          </cell>
          <cell r="Z59">
            <v>483899.08</v>
          </cell>
          <cell r="AA59">
            <v>25507317.32</v>
          </cell>
          <cell r="AB59">
            <v>2502722.0699999998</v>
          </cell>
          <cell r="AC59">
            <v>28010039.390000001</v>
          </cell>
        </row>
        <row r="60">
          <cell r="G60">
            <v>3840013500.6070004</v>
          </cell>
          <cell r="J60">
            <v>215284446.5</v>
          </cell>
          <cell r="K60">
            <v>0</v>
          </cell>
          <cell r="L60">
            <v>387931.03</v>
          </cell>
          <cell r="M60">
            <v>4054910016.0770001</v>
          </cell>
          <cell r="N60">
            <v>387700735.89395171</v>
          </cell>
          <cell r="P60">
            <v>0</v>
          </cell>
          <cell r="Q60">
            <v>346708409.78768748</v>
          </cell>
          <cell r="R60">
            <v>301838392.74231255</v>
          </cell>
          <cell r="U60">
            <v>3969047672.9253607</v>
          </cell>
          <cell r="V60">
            <v>648546802.52999997</v>
          </cell>
          <cell r="W60">
            <v>263406750</v>
          </cell>
          <cell r="X60">
            <v>246636920.67000002</v>
          </cell>
          <cell r="Y60">
            <v>0</v>
          </cell>
          <cell r="Z60">
            <v>14851.81</v>
          </cell>
          <cell r="AA60">
            <v>84618637</v>
          </cell>
          <cell r="AB60">
            <v>164148000.45999998</v>
          </cell>
          <cell r="AC60">
            <v>248766637.45999998</v>
          </cell>
        </row>
        <row r="61">
          <cell r="G61">
            <v>455566804.89999998</v>
          </cell>
          <cell r="J61">
            <v>804</v>
          </cell>
          <cell r="K61">
            <v>0</v>
          </cell>
          <cell r="M61">
            <v>455567608.89999998</v>
          </cell>
          <cell r="N61">
            <v>53149554.371666662</v>
          </cell>
          <cell r="P61">
            <v>0</v>
          </cell>
          <cell r="Q61">
            <v>39862165.778749995</v>
          </cell>
          <cell r="R61">
            <v>18277022.621250004</v>
          </cell>
          <cell r="U61">
            <v>420695077.14958334</v>
          </cell>
          <cell r="V61">
            <v>58139188.399999999</v>
          </cell>
          <cell r="W61">
            <v>9179900</v>
          </cell>
          <cell r="X61">
            <v>25850833.600000001</v>
          </cell>
          <cell r="Y61">
            <v>0</v>
          </cell>
          <cell r="Z61">
            <v>9668.92</v>
          </cell>
          <cell r="AA61">
            <v>804</v>
          </cell>
          <cell r="AB61">
            <v>0</v>
          </cell>
          <cell r="AC61">
            <v>804</v>
          </cell>
        </row>
        <row r="62">
          <cell r="G62">
            <v>21712810.999999996</v>
          </cell>
          <cell r="J62">
            <v>907622.15</v>
          </cell>
          <cell r="K62">
            <v>0</v>
          </cell>
          <cell r="M62">
            <v>22620433.149999995</v>
          </cell>
          <cell r="N62">
            <v>1979287.9006249995</v>
          </cell>
          <cell r="P62">
            <v>0</v>
          </cell>
          <cell r="Q62">
            <v>635315.6</v>
          </cell>
          <cell r="R62">
            <v>0</v>
          </cell>
          <cell r="U62">
            <v>20641145.249374997</v>
          </cell>
          <cell r="V62">
            <v>635315.6</v>
          </cell>
          <cell r="W62">
            <v>341180</v>
          </cell>
          <cell r="X62">
            <v>227914.23999999999</v>
          </cell>
          <cell r="Y62">
            <v>0</v>
          </cell>
          <cell r="Z62">
            <v>29685.69</v>
          </cell>
          <cell r="AA62">
            <v>2</v>
          </cell>
          <cell r="AB62">
            <v>906841</v>
          </cell>
          <cell r="AC62">
            <v>906843</v>
          </cell>
        </row>
        <row r="63">
          <cell r="G63">
            <v>31306525.725000005</v>
          </cell>
          <cell r="J63">
            <v>139776.99</v>
          </cell>
          <cell r="K63">
            <v>0</v>
          </cell>
          <cell r="M63">
            <v>31446302.715000004</v>
          </cell>
          <cell r="N63">
            <v>2751551.4875625004</v>
          </cell>
          <cell r="P63">
            <v>0</v>
          </cell>
          <cell r="Q63">
            <v>684962.69</v>
          </cell>
          <cell r="R63">
            <v>0</v>
          </cell>
          <cell r="U63">
            <v>28694751.227437504</v>
          </cell>
          <cell r="V63">
            <v>684962.69</v>
          </cell>
          <cell r="W63">
            <v>350000</v>
          </cell>
          <cell r="X63">
            <v>119438.69</v>
          </cell>
          <cell r="Y63">
            <v>0</v>
          </cell>
          <cell r="Z63">
            <v>1690.79</v>
          </cell>
          <cell r="AB63">
            <v>0</v>
          </cell>
        </row>
        <row r="64">
          <cell r="G64">
            <v>40246566.274999991</v>
          </cell>
          <cell r="J64">
            <v>47000</v>
          </cell>
          <cell r="K64">
            <v>0</v>
          </cell>
          <cell r="M64">
            <v>40293566.274999991</v>
          </cell>
          <cell r="N64">
            <v>3525687.0490624993</v>
          </cell>
          <cell r="P64">
            <v>0</v>
          </cell>
          <cell r="Q64">
            <v>67684.94</v>
          </cell>
          <cell r="R64">
            <v>0</v>
          </cell>
          <cell r="U64">
            <v>36767879.225937493</v>
          </cell>
          <cell r="V64">
            <v>67684.94</v>
          </cell>
          <cell r="W64">
            <v>0</v>
          </cell>
          <cell r="X64">
            <v>250121.94</v>
          </cell>
          <cell r="Y64">
            <v>0</v>
          </cell>
          <cell r="Z64">
            <v>80693.09</v>
          </cell>
          <cell r="AB64">
            <v>47000</v>
          </cell>
          <cell r="AC64">
            <v>47000</v>
          </cell>
        </row>
        <row r="65">
          <cell r="G65">
            <v>163888014.27500001</v>
          </cell>
          <cell r="J65">
            <v>13226972.049999997</v>
          </cell>
          <cell r="K65">
            <v>0</v>
          </cell>
          <cell r="M65">
            <v>177114986.32499999</v>
          </cell>
          <cell r="N65">
            <v>20663415.071250003</v>
          </cell>
          <cell r="P65">
            <v>0</v>
          </cell>
          <cell r="Q65">
            <v>15497561.303437497</v>
          </cell>
          <cell r="R65">
            <v>3991687.6965625025</v>
          </cell>
          <cell r="U65">
            <v>160443258.9503125</v>
          </cell>
          <cell r="V65">
            <v>19489249</v>
          </cell>
          <cell r="W65">
            <v>7514250</v>
          </cell>
          <cell r="X65">
            <v>10619769</v>
          </cell>
          <cell r="Y65">
            <v>1.0000000002037268E-2</v>
          </cell>
          <cell r="Z65">
            <v>232419.63</v>
          </cell>
          <cell r="AA65">
            <v>4419929.33</v>
          </cell>
          <cell r="AB65">
            <v>8732904.7199999969</v>
          </cell>
          <cell r="AC65">
            <v>13152834.049999997</v>
          </cell>
        </row>
        <row r="66">
          <cell r="G66">
            <v>2058180044.8499997</v>
          </cell>
          <cell r="J66">
            <v>42255986.759999998</v>
          </cell>
          <cell r="K66">
            <v>0</v>
          </cell>
          <cell r="L66">
            <v>387931.03</v>
          </cell>
          <cell r="M66">
            <v>2100048100.5799997</v>
          </cell>
          <cell r="N66">
            <v>183754208.80074996</v>
          </cell>
          <cell r="P66">
            <v>0</v>
          </cell>
          <cell r="Q66">
            <v>183754208.80074996</v>
          </cell>
          <cell r="R66">
            <v>191719632.19925004</v>
          </cell>
          <cell r="U66">
            <v>2108013523.9784997</v>
          </cell>
          <cell r="V66">
            <v>375473841</v>
          </cell>
          <cell r="W66">
            <v>146643000</v>
          </cell>
          <cell r="X66">
            <v>152351950</v>
          </cell>
          <cell r="Y66">
            <v>0</v>
          </cell>
          <cell r="Z66">
            <v>102521.98</v>
          </cell>
          <cell r="AA66">
            <v>510100</v>
          </cell>
          <cell r="AB66">
            <v>24805822.800000001</v>
          </cell>
          <cell r="AC66">
            <v>25315922.800000001</v>
          </cell>
        </row>
        <row r="67">
          <cell r="G67">
            <v>750161655.67500007</v>
          </cell>
          <cell r="J67">
            <v>111423174.56</v>
          </cell>
          <cell r="K67">
            <v>0</v>
          </cell>
          <cell r="M67">
            <v>861584830.23500013</v>
          </cell>
          <cell r="N67">
            <v>100518230.19408336</v>
          </cell>
          <cell r="P67">
            <v>0</v>
          </cell>
          <cell r="Q67">
            <v>75388672.645562515</v>
          </cell>
          <cell r="R67">
            <v>76174070.354437485</v>
          </cell>
          <cell r="U67">
            <v>837240670.39535427</v>
          </cell>
          <cell r="V67">
            <v>151562743</v>
          </cell>
          <cell r="W67">
            <v>88155900</v>
          </cell>
          <cell r="X67">
            <v>42773918</v>
          </cell>
          <cell r="Y67">
            <v>0</v>
          </cell>
          <cell r="AA67">
            <v>79308430.790000007</v>
          </cell>
          <cell r="AB67">
            <v>32114743.769999966</v>
          </cell>
          <cell r="AC67">
            <v>111423174.55999997</v>
          </cell>
        </row>
        <row r="68">
          <cell r="G68">
            <v>0</v>
          </cell>
          <cell r="M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69.16</v>
          </cell>
          <cell r="AB68">
            <v>0</v>
          </cell>
        </row>
        <row r="69">
          <cell r="G69">
            <v>26738550.849999998</v>
          </cell>
          <cell r="J69">
            <v>666281.71</v>
          </cell>
          <cell r="M69">
            <v>27404832.559999999</v>
          </cell>
          <cell r="N69">
            <v>1598615.2326666664</v>
          </cell>
          <cell r="P69">
            <v>0</v>
          </cell>
          <cell r="Q69">
            <v>1206719</v>
          </cell>
          <cell r="R69">
            <v>0</v>
          </cell>
          <cell r="U69">
            <v>25806217.327333331</v>
          </cell>
          <cell r="V69">
            <v>1206719</v>
          </cell>
          <cell r="W69">
            <v>615000</v>
          </cell>
          <cell r="X69">
            <v>518615</v>
          </cell>
          <cell r="Y69">
            <v>0</v>
          </cell>
          <cell r="Z69">
            <v>0</v>
          </cell>
          <cell r="AA69">
            <v>366615.57</v>
          </cell>
          <cell r="AB69">
            <v>299666.14</v>
          </cell>
          <cell r="AC69">
            <v>666281.71</v>
          </cell>
        </row>
        <row r="70">
          <cell r="G70">
            <v>416566.43199999997</v>
          </cell>
          <cell r="M70">
            <v>416566.43199999997</v>
          </cell>
          <cell r="N70">
            <v>19439.766826666666</v>
          </cell>
          <cell r="P70">
            <v>0</v>
          </cell>
          <cell r="Q70">
            <v>0</v>
          </cell>
          <cell r="R70">
            <v>0</v>
          </cell>
          <cell r="U70">
            <v>397126.66517333331</v>
          </cell>
          <cell r="V70">
            <v>0</v>
          </cell>
          <cell r="W70">
            <v>0</v>
          </cell>
          <cell r="X70">
            <v>0</v>
          </cell>
          <cell r="Y70">
            <v>2044.41</v>
          </cell>
          <cell r="Z70">
            <v>12298.01</v>
          </cell>
          <cell r="AB70">
            <v>0</v>
          </cell>
        </row>
        <row r="71">
          <cell r="G71">
            <v>291795960.625</v>
          </cell>
          <cell r="J71">
            <v>46616828.279999994</v>
          </cell>
          <cell r="M71">
            <v>338412788.90499997</v>
          </cell>
          <cell r="N71">
            <v>19740746.019458331</v>
          </cell>
          <cell r="P71">
            <v>0</v>
          </cell>
          <cell r="Q71">
            <v>29611119.029187493</v>
          </cell>
          <cell r="R71">
            <v>11675979.870812505</v>
          </cell>
          <cell r="U71">
            <v>330348022.75635409</v>
          </cell>
          <cell r="V71">
            <v>41287098.899999999</v>
          </cell>
          <cell r="W71">
            <v>10607520</v>
          </cell>
          <cell r="X71">
            <v>13924360.199999999</v>
          </cell>
          <cell r="Y71">
            <v>1.9999999989522621E-2</v>
          </cell>
          <cell r="Z71">
            <v>108858.99</v>
          </cell>
          <cell r="AA71">
            <v>12755.31</v>
          </cell>
          <cell r="AB71">
            <v>97241022.030000001</v>
          </cell>
          <cell r="AC71">
            <v>97253777.340000004</v>
          </cell>
        </row>
        <row r="72">
          <cell r="G72">
            <v>2003638909.4609995</v>
          </cell>
          <cell r="J72">
            <v>49898594.100000001</v>
          </cell>
          <cell r="K72">
            <v>0</v>
          </cell>
          <cell r="L72">
            <v>207701.83000000002</v>
          </cell>
          <cell r="M72">
            <v>2053329801.7309995</v>
          </cell>
          <cell r="N72">
            <v>157063849.95963666</v>
          </cell>
          <cell r="P72">
            <v>0</v>
          </cell>
          <cell r="Q72">
            <v>145805602.17874998</v>
          </cell>
          <cell r="R72">
            <v>113264948.42125</v>
          </cell>
          <cell r="U72">
            <v>2009530900.1926129</v>
          </cell>
          <cell r="V72">
            <v>259070550.59999999</v>
          </cell>
          <cell r="W72">
            <v>108579790.00000001</v>
          </cell>
          <cell r="X72">
            <v>115132570.08</v>
          </cell>
          <cell r="Y72">
            <v>1.0000000009313226E-2</v>
          </cell>
          <cell r="Z72">
            <v>40489.03</v>
          </cell>
          <cell r="AA72">
            <v>4313508</v>
          </cell>
          <cell r="AB72">
            <v>5860500.1699999999</v>
          </cell>
          <cell r="AC72">
            <v>10174008.17</v>
          </cell>
        </row>
        <row r="73">
          <cell r="G73">
            <v>1384564082.7</v>
          </cell>
          <cell r="J73">
            <v>388678.2</v>
          </cell>
          <cell r="M73">
            <v>1384952760.9000001</v>
          </cell>
          <cell r="N73">
            <v>121183366.57875</v>
          </cell>
          <cell r="P73">
            <v>0</v>
          </cell>
          <cell r="Q73">
            <v>121183366.57875</v>
          </cell>
          <cell r="R73">
            <v>113264948.42125</v>
          </cell>
          <cell r="U73">
            <v>1377034342.7425003</v>
          </cell>
          <cell r="V73">
            <v>234448315</v>
          </cell>
          <cell r="W73">
            <v>96935160</v>
          </cell>
          <cell r="X73">
            <v>105144570</v>
          </cell>
          <cell r="Y73">
            <v>0</v>
          </cell>
          <cell r="AB73">
            <v>388678.2</v>
          </cell>
          <cell r="AC73">
            <v>388678.2</v>
          </cell>
        </row>
        <row r="74">
          <cell r="G74">
            <v>0</v>
          </cell>
          <cell r="N74">
            <v>0</v>
          </cell>
          <cell r="R74">
            <v>0</v>
          </cell>
          <cell r="U74">
            <v>0</v>
          </cell>
          <cell r="V74">
            <v>0</v>
          </cell>
          <cell r="W74">
            <v>449000</v>
          </cell>
          <cell r="X74">
            <v>-449000</v>
          </cell>
          <cell r="Y74">
            <v>1.0000000009313226E-2</v>
          </cell>
          <cell r="Z74">
            <v>57947.21</v>
          </cell>
          <cell r="AB74">
            <v>0</v>
          </cell>
        </row>
        <row r="75">
          <cell r="G75">
            <v>451112494.375</v>
          </cell>
          <cell r="J75">
            <v>39714757.899999999</v>
          </cell>
          <cell r="L75">
            <v>60344.83</v>
          </cell>
          <cell r="M75">
            <v>490766907.44499999</v>
          </cell>
          <cell r="N75">
            <v>28628069.600958332</v>
          </cell>
          <cell r="Q75">
            <v>13939679.300000001</v>
          </cell>
          <cell r="R75">
            <v>0</v>
          </cell>
          <cell r="U75">
            <v>462138837.84404165</v>
          </cell>
          <cell r="V75">
            <v>13939679.300000001</v>
          </cell>
          <cell r="W75">
            <v>5878400</v>
          </cell>
          <cell r="X75">
            <v>6958859.3000000007</v>
          </cell>
          <cell r="Y75">
            <v>0</v>
          </cell>
          <cell r="Z75">
            <v>10422.75</v>
          </cell>
          <cell r="AA75">
            <v>986000</v>
          </cell>
          <cell r="AB75">
            <v>3751821.97</v>
          </cell>
          <cell r="AC75">
            <v>4737821.97</v>
          </cell>
        </row>
        <row r="76">
          <cell r="G76">
            <v>145793861.19199997</v>
          </cell>
          <cell r="J76">
            <v>9795158</v>
          </cell>
          <cell r="L76">
            <v>147357</v>
          </cell>
          <cell r="M76">
            <v>155441662.19199997</v>
          </cell>
          <cell r="N76">
            <v>6347201.2061733324</v>
          </cell>
          <cell r="Q76">
            <v>9591452.6300000008</v>
          </cell>
          <cell r="R76">
            <v>0</v>
          </cell>
          <cell r="U76">
            <v>149094460.98582664</v>
          </cell>
          <cell r="V76">
            <v>9591452.6300000008</v>
          </cell>
          <cell r="W76">
            <v>4583320</v>
          </cell>
          <cell r="X76">
            <v>3203960.33</v>
          </cell>
          <cell r="Y76">
            <v>0</v>
          </cell>
          <cell r="AA76">
            <v>3327508</v>
          </cell>
          <cell r="AB76">
            <v>1720000</v>
          </cell>
          <cell r="AC76">
            <v>5047508</v>
          </cell>
        </row>
        <row r="77">
          <cell r="G77">
            <v>0</v>
          </cell>
          <cell r="N77">
            <v>0</v>
          </cell>
          <cell r="R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AB77">
            <v>0</v>
          </cell>
        </row>
        <row r="78">
          <cell r="G78">
            <v>0</v>
          </cell>
          <cell r="N78">
            <v>0</v>
          </cell>
          <cell r="R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AB78">
            <v>0</v>
          </cell>
        </row>
        <row r="79">
          <cell r="G79">
            <v>0</v>
          </cell>
          <cell r="N79">
            <v>0</v>
          </cell>
          <cell r="R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B79">
            <v>0</v>
          </cell>
        </row>
        <row r="80">
          <cell r="G80">
            <v>22168471.194000002</v>
          </cell>
          <cell r="J80">
            <v>0</v>
          </cell>
          <cell r="M80">
            <v>22168471.194000002</v>
          </cell>
          <cell r="N80">
            <v>905212.57375500002</v>
          </cell>
          <cell r="Q80">
            <v>1091103.67</v>
          </cell>
          <cell r="R80">
            <v>0</v>
          </cell>
          <cell r="U80">
            <v>21263258.620245002</v>
          </cell>
          <cell r="V80">
            <v>1091103.67</v>
          </cell>
          <cell r="W80">
            <v>733910</v>
          </cell>
          <cell r="X80">
            <v>274180.44999999995</v>
          </cell>
          <cell r="Y80">
            <v>0</v>
          </cell>
          <cell r="Z80">
            <v>27975.16</v>
          </cell>
          <cell r="AA80">
            <v>0</v>
          </cell>
          <cell r="AB80">
            <v>0</v>
          </cell>
        </row>
        <row r="81">
          <cell r="G81">
            <v>45354155.099999994</v>
          </cell>
          <cell r="J81">
            <v>11886254.5</v>
          </cell>
          <cell r="M81">
            <v>57240409.599999994</v>
          </cell>
          <cell r="N81">
            <v>9337177.1779999994</v>
          </cell>
          <cell r="Q81">
            <v>1470650.64</v>
          </cell>
          <cell r="R81">
            <v>0</v>
          </cell>
          <cell r="U81">
            <v>47903232.421999991</v>
          </cell>
          <cell r="V81">
            <v>1470650.64</v>
          </cell>
          <cell r="W81">
            <v>374000</v>
          </cell>
          <cell r="X81">
            <v>322821.80999999994</v>
          </cell>
          <cell r="Y81">
            <v>0</v>
          </cell>
          <cell r="Z81">
            <v>21872.959999999999</v>
          </cell>
          <cell r="AA81">
            <v>6660624.5200000005</v>
          </cell>
          <cell r="AB81">
            <v>4631135.74</v>
          </cell>
          <cell r="AC81">
            <v>11291760.260000002</v>
          </cell>
        </row>
        <row r="82">
          <cell r="G82">
            <v>34600759.899999999</v>
          </cell>
          <cell r="J82">
            <v>10984315.380000001</v>
          </cell>
          <cell r="M82">
            <v>45585075.280000001</v>
          </cell>
          <cell r="N82">
            <v>7977388.1739999996</v>
          </cell>
          <cell r="Q82">
            <v>1379525.19</v>
          </cell>
          <cell r="U82">
            <v>37607687.105999999</v>
          </cell>
          <cell r="V82">
            <v>1379525.19</v>
          </cell>
          <cell r="W82">
            <v>283000</v>
          </cell>
          <cell r="X82">
            <v>322696.36</v>
          </cell>
          <cell r="Y82">
            <v>0</v>
          </cell>
          <cell r="Z82">
            <v>6102.2</v>
          </cell>
          <cell r="AA82">
            <v>6531732.2800000003</v>
          </cell>
          <cell r="AB82">
            <v>4452583.0999999996</v>
          </cell>
          <cell r="AC82">
            <v>10984315.380000001</v>
          </cell>
        </row>
        <row r="83">
          <cell r="G83">
            <v>10753395.200000001</v>
          </cell>
          <cell r="J83">
            <v>901939.12</v>
          </cell>
          <cell r="M83">
            <v>11655334.32</v>
          </cell>
          <cell r="N83">
            <v>1359789.0040000002</v>
          </cell>
          <cell r="Q83">
            <v>91125.45</v>
          </cell>
          <cell r="U83">
            <v>10295545.316</v>
          </cell>
          <cell r="V83">
            <v>91125.45</v>
          </cell>
          <cell r="W83">
            <v>91000</v>
          </cell>
          <cell r="X83">
            <v>125.44999999999709</v>
          </cell>
          <cell r="Y83">
            <v>-1.999999999998181E-2</v>
          </cell>
          <cell r="Z83">
            <v>33457.82</v>
          </cell>
          <cell r="AA83">
            <v>128892.24</v>
          </cell>
          <cell r="AB83">
            <v>178552.64</v>
          </cell>
          <cell r="AC83">
            <v>307444.88</v>
          </cell>
        </row>
        <row r="84">
          <cell r="G84">
            <v>137034886.81200001</v>
          </cell>
          <cell r="J84">
            <v>23683351.710000001</v>
          </cell>
          <cell r="L84">
            <v>23347.75</v>
          </cell>
          <cell r="M84">
            <v>160694890.77200001</v>
          </cell>
          <cell r="N84">
            <v>9661226.4691599999</v>
          </cell>
          <cell r="Q84">
            <v>4238598.3335000006</v>
          </cell>
          <cell r="R84">
            <v>1972559.3564999988</v>
          </cell>
          <cell r="U84">
            <v>153006223.65934002</v>
          </cell>
          <cell r="V84">
            <v>6211157.6899999995</v>
          </cell>
          <cell r="W84">
            <v>2003400</v>
          </cell>
          <cell r="X84">
            <v>2966364.17</v>
          </cell>
          <cell r="Y84">
            <v>0</v>
          </cell>
          <cell r="AA84">
            <v>3152072.04</v>
          </cell>
          <cell r="AB84">
            <v>3771069.66</v>
          </cell>
          <cell r="AC84">
            <v>6923141.6999999993</v>
          </cell>
        </row>
        <row r="85">
          <cell r="G85">
            <v>0</v>
          </cell>
          <cell r="N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AB85">
            <v>0</v>
          </cell>
        </row>
        <row r="86">
          <cell r="G86">
            <v>0</v>
          </cell>
          <cell r="N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489.71</v>
          </cell>
          <cell r="AB86">
            <v>0</v>
          </cell>
        </row>
        <row r="87">
          <cell r="G87">
            <v>1565091</v>
          </cell>
          <cell r="J87">
            <v>1312436.8600000001</v>
          </cell>
          <cell r="M87">
            <v>2877527.8600000003</v>
          </cell>
          <cell r="N87">
            <v>167855.79183333335</v>
          </cell>
          <cell r="U87">
            <v>2709672.0681666671</v>
          </cell>
          <cell r="V87">
            <v>0</v>
          </cell>
          <cell r="W87">
            <v>0</v>
          </cell>
          <cell r="X87">
            <v>0</v>
          </cell>
          <cell r="Y87">
            <v>-1.0000000000047748E-2</v>
          </cell>
          <cell r="Z87">
            <v>109.42</v>
          </cell>
          <cell r="AA87">
            <v>65122</v>
          </cell>
          <cell r="AB87">
            <v>793464.60999999882</v>
          </cell>
          <cell r="AC87">
            <v>858586.60999999882</v>
          </cell>
        </row>
        <row r="88">
          <cell r="G88">
            <v>8885694.5120000001</v>
          </cell>
          <cell r="J88">
            <v>2212773.52</v>
          </cell>
          <cell r="M88">
            <v>11098468.032</v>
          </cell>
          <cell r="N88">
            <v>517928.50815999997</v>
          </cell>
          <cell r="Q88">
            <v>417783</v>
          </cell>
          <cell r="R88">
            <v>0</v>
          </cell>
          <cell r="U88">
            <v>10580539.523839999</v>
          </cell>
          <cell r="V88">
            <v>417783</v>
          </cell>
          <cell r="W88">
            <v>88400</v>
          </cell>
          <cell r="X88">
            <v>158471</v>
          </cell>
          <cell r="Y88">
            <v>0</v>
          </cell>
          <cell r="Z88">
            <v>2223.91</v>
          </cell>
          <cell r="AA88">
            <v>491752.7</v>
          </cell>
          <cell r="AB88">
            <v>1046804.29</v>
          </cell>
          <cell r="AC88">
            <v>1538556.99</v>
          </cell>
        </row>
        <row r="89">
          <cell r="G89">
            <v>13537508.800000003</v>
          </cell>
          <cell r="J89">
            <v>754147.24</v>
          </cell>
          <cell r="M89">
            <v>14291656.040000003</v>
          </cell>
          <cell r="N89">
            <v>1250519.9035000002</v>
          </cell>
          <cell r="Q89">
            <v>1250519.9035000002</v>
          </cell>
          <cell r="R89">
            <v>1972559.3564999995</v>
          </cell>
          <cell r="U89">
            <v>15013695.493000003</v>
          </cell>
          <cell r="V89">
            <v>3223079.26</v>
          </cell>
          <cell r="W89">
            <v>792000</v>
          </cell>
          <cell r="X89">
            <v>1616153.9900000002</v>
          </cell>
          <cell r="Y89">
            <v>-9.9999999999909051E-3</v>
          </cell>
          <cell r="Z89">
            <v>30634.78</v>
          </cell>
          <cell r="AA89">
            <v>544355.86</v>
          </cell>
          <cell r="AB89">
            <v>209791.38</v>
          </cell>
          <cell r="AC89">
            <v>754147.24</v>
          </cell>
        </row>
        <row r="90">
          <cell r="G90">
            <v>113046592.50000001</v>
          </cell>
          <cell r="J90">
            <v>19403994.09</v>
          </cell>
          <cell r="L90">
            <v>23347.75</v>
          </cell>
          <cell r="M90">
            <v>132427238.84000002</v>
          </cell>
          <cell r="N90">
            <v>7724922.2656666664</v>
          </cell>
          <cell r="Q90">
            <v>2570295.4300000002</v>
          </cell>
          <cell r="R90">
            <v>0</v>
          </cell>
          <cell r="U90">
            <v>124702316.57433335</v>
          </cell>
          <cell r="V90">
            <v>2570295.4300000002</v>
          </cell>
          <cell r="W90">
            <v>1123000</v>
          </cell>
          <cell r="X90">
            <v>1191739.1800000002</v>
          </cell>
          <cell r="Y90">
            <v>-2.9999999911524355E-2</v>
          </cell>
          <cell r="Z90">
            <v>3302648.44</v>
          </cell>
          <cell r="AA90">
            <v>2050841.48</v>
          </cell>
          <cell r="AB90">
            <v>1721009.38</v>
          </cell>
          <cell r="AC90">
            <v>3771850.86</v>
          </cell>
        </row>
        <row r="91">
          <cell r="G91">
            <v>17244911713.907997</v>
          </cell>
          <cell r="J91">
            <v>1206577771.5600002</v>
          </cell>
          <cell r="K91" t="str">
            <v xml:space="preserve"> </v>
          </cell>
          <cell r="L91">
            <v>1399135.5100000002</v>
          </cell>
          <cell r="M91">
            <v>18450090349.958</v>
          </cell>
          <cell r="N91">
            <v>1371416902.8608418</v>
          </cell>
          <cell r="P91">
            <v>0</v>
          </cell>
          <cell r="Q91">
            <v>924617539.74481237</v>
          </cell>
          <cell r="R91">
            <v>707676185.74518752</v>
          </cell>
          <cell r="U91">
            <v>17786349632.842346</v>
          </cell>
          <cell r="V91">
            <v>1632293725.49</v>
          </cell>
          <cell r="W91">
            <v>677773510</v>
          </cell>
          <cell r="X91">
            <v>671283088.47999978</v>
          </cell>
          <cell r="AA91">
            <v>173262117.14000002</v>
          </cell>
          <cell r="AB91">
            <v>285935638.19999993</v>
          </cell>
          <cell r="AC91">
            <v>459197755.33999991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"/>
      <sheetName val="NOV Т.Т"/>
      <sheetName val="NOV Т.Т (2)"/>
      <sheetName val="ИЗМ 109"/>
      <sheetName val="NOV (3)"/>
      <sheetName val="Индексы"/>
      <sheetName val="N_SVOD"/>
      <sheetName val="PARAM"/>
      <sheetName val="LME_prices"/>
      <sheetName val="поставка сравн13"/>
      <sheetName val="в тенге"/>
      <sheetName val="t0_name"/>
      <sheetName val="Сдача "/>
      <sheetName val="Авансы-1"/>
      <sheetName val="Income Statement"/>
      <sheetName val="Титульный_лист"/>
    </sheetNames>
    <sheetDataSet>
      <sheetData sheetId="0" refreshError="1">
        <row r="7">
          <cell r="A7" t="str">
            <v>KN_STR</v>
          </cell>
          <cell r="E7" t="str">
            <v>А</v>
          </cell>
          <cell r="F7" t="str">
            <v>Б</v>
          </cell>
          <cell r="G7" t="str">
            <v>В</v>
          </cell>
          <cell r="H7" t="str">
            <v>Г</v>
          </cell>
          <cell r="I7" t="str">
            <v>IN</v>
          </cell>
          <cell r="J7" t="str">
            <v>ND</v>
          </cell>
          <cell r="K7" t="str">
            <v>OSTN</v>
          </cell>
          <cell r="L7" t="str">
            <v>NA</v>
          </cell>
          <cell r="M7" t="str">
            <v>KC</v>
          </cell>
        </row>
        <row r="8">
          <cell r="A8" t="str">
            <v>402</v>
          </cell>
          <cell r="B8">
            <v>1</v>
          </cell>
          <cell r="C8" t="str">
            <v>4</v>
          </cell>
          <cell r="D8">
            <v>2</v>
          </cell>
          <cell r="E8" t="str">
            <v>УВД-630 В КОМПЛЕКТЕ</v>
          </cell>
          <cell r="F8" t="str">
            <v>102000</v>
          </cell>
          <cell r="G8">
            <v>772887.35</v>
          </cell>
          <cell r="I8" t="str">
            <v>00000190</v>
          </cell>
          <cell r="J8" t="str">
            <v>00102</v>
          </cell>
          <cell r="K8">
            <v>772887.35</v>
          </cell>
          <cell r="L8">
            <v>15</v>
          </cell>
          <cell r="M8" t="str">
            <v>0011</v>
          </cell>
        </row>
        <row r="9">
          <cell r="D9" t="str">
            <v>2 Всего</v>
          </cell>
          <cell r="G9">
            <v>772887.35</v>
          </cell>
        </row>
        <row r="10">
          <cell r="A10" t="str">
            <v>403</v>
          </cell>
          <cell r="B10">
            <v>2</v>
          </cell>
          <cell r="C10" t="str">
            <v>4</v>
          </cell>
          <cell r="D10">
            <v>3</v>
          </cell>
          <cell r="E10" t="str">
            <v>ДИЗЕЛЬ-ГЕНЕРАТОР АТ-200</v>
          </cell>
          <cell r="F10" t="str">
            <v>062000</v>
          </cell>
          <cell r="G10">
            <v>584166.67000000004</v>
          </cell>
          <cell r="I10" t="str">
            <v>00012743</v>
          </cell>
          <cell r="J10" t="str">
            <v>00102</v>
          </cell>
          <cell r="K10">
            <v>584166.67000000004</v>
          </cell>
          <cell r="L10">
            <v>10</v>
          </cell>
          <cell r="M10" t="str">
            <v>0301</v>
          </cell>
        </row>
        <row r="11">
          <cell r="D11" t="str">
            <v>3 Всего</v>
          </cell>
          <cell r="G11">
            <v>584166.67000000004</v>
          </cell>
        </row>
        <row r="12">
          <cell r="A12" t="str">
            <v>501</v>
          </cell>
          <cell r="B12">
            <v>3</v>
          </cell>
          <cell r="C12" t="str">
            <v>5</v>
          </cell>
          <cell r="D12">
            <v>1</v>
          </cell>
          <cell r="E12" t="str">
            <v>ДУГОВАЯ СТАЛЕПЛАВ.ПЕЧЬ ДСП-1,5 М2</v>
          </cell>
          <cell r="F12" t="str">
            <v>012000</v>
          </cell>
          <cell r="G12">
            <v>2900985</v>
          </cell>
          <cell r="I12" t="str">
            <v>00022758</v>
          </cell>
          <cell r="J12" t="str">
            <v>00102</v>
          </cell>
          <cell r="K12">
            <v>2900985</v>
          </cell>
          <cell r="L12">
            <v>20</v>
          </cell>
          <cell r="M12" t="str">
            <v>0005</v>
          </cell>
        </row>
        <row r="13">
          <cell r="D13" t="str">
            <v>1 Всего</v>
          </cell>
          <cell r="G13">
            <v>2900985</v>
          </cell>
        </row>
        <row r="14">
          <cell r="A14" t="str">
            <v>505</v>
          </cell>
          <cell r="B14">
            <v>4</v>
          </cell>
          <cell r="C14" t="str">
            <v>5</v>
          </cell>
          <cell r="D14">
            <v>5</v>
          </cell>
          <cell r="E14" t="str">
            <v>КОМПЛЕКС ПРОХОДЧЕСКИЙ  КПВ-4А</v>
          </cell>
          <cell r="F14" t="str">
            <v>122000</v>
          </cell>
          <cell r="G14">
            <v>3254271</v>
          </cell>
          <cell r="I14" t="str">
            <v>00078014</v>
          </cell>
          <cell r="J14" t="str">
            <v>00102</v>
          </cell>
          <cell r="K14">
            <v>3254271</v>
          </cell>
          <cell r="L14">
            <v>25</v>
          </cell>
          <cell r="M14" t="str">
            <v>2400</v>
          </cell>
        </row>
        <row r="15">
          <cell r="A15" t="str">
            <v>505</v>
          </cell>
          <cell r="B15">
            <v>5</v>
          </cell>
          <cell r="C15" t="str">
            <v>5</v>
          </cell>
          <cell r="D15">
            <v>5</v>
          </cell>
          <cell r="E15" t="str">
            <v>КАССОВЫЙ АППАРАТ "МЕРКУРИЙ"</v>
          </cell>
          <cell r="F15" t="str">
            <v>042000</v>
          </cell>
          <cell r="G15">
            <v>15000</v>
          </cell>
          <cell r="I15" t="str">
            <v>00080450</v>
          </cell>
          <cell r="J15" t="str">
            <v>00102</v>
          </cell>
          <cell r="K15">
            <v>15000</v>
          </cell>
          <cell r="L15">
            <v>25</v>
          </cell>
          <cell r="M15" t="str">
            <v>2400</v>
          </cell>
        </row>
        <row r="16">
          <cell r="A16" t="str">
            <v>505</v>
          </cell>
          <cell r="B16">
            <v>6</v>
          </cell>
          <cell r="C16" t="str">
            <v>5</v>
          </cell>
          <cell r="D16">
            <v>5</v>
          </cell>
          <cell r="E16" t="str">
            <v>ПОГРУЗ.МАШИНА ППН-3</v>
          </cell>
          <cell r="F16" t="str">
            <v>042000</v>
          </cell>
          <cell r="G16">
            <v>1590463</v>
          </cell>
          <cell r="I16" t="str">
            <v>00080451</v>
          </cell>
          <cell r="J16" t="str">
            <v>00102</v>
          </cell>
          <cell r="K16">
            <v>1590463</v>
          </cell>
          <cell r="L16">
            <v>25</v>
          </cell>
          <cell r="M16" t="str">
            <v>2400</v>
          </cell>
        </row>
        <row r="17">
          <cell r="A17" t="str">
            <v>505</v>
          </cell>
          <cell r="B17">
            <v>7</v>
          </cell>
          <cell r="C17" t="str">
            <v>5</v>
          </cell>
          <cell r="D17">
            <v>5</v>
          </cell>
          <cell r="E17" t="str">
            <v>ПОГРУЗ.МАШИНА ППН-3</v>
          </cell>
          <cell r="F17" t="str">
            <v>042000</v>
          </cell>
          <cell r="G17">
            <v>1590462</v>
          </cell>
          <cell r="I17" t="str">
            <v>00080452</v>
          </cell>
          <cell r="J17" t="str">
            <v>00102</v>
          </cell>
          <cell r="K17">
            <v>1590462</v>
          </cell>
          <cell r="L17">
            <v>25</v>
          </cell>
          <cell r="M17" t="str">
            <v>2400</v>
          </cell>
        </row>
        <row r="18">
          <cell r="A18" t="str">
            <v>505</v>
          </cell>
          <cell r="B18">
            <v>8</v>
          </cell>
          <cell r="C18" t="str">
            <v>5</v>
          </cell>
          <cell r="D18">
            <v>5</v>
          </cell>
          <cell r="E18" t="str">
            <v>ПОГРУЗ.МАШИНА ППН-3</v>
          </cell>
          <cell r="F18" t="str">
            <v>042000</v>
          </cell>
          <cell r="G18">
            <v>781667</v>
          </cell>
          <cell r="I18" t="str">
            <v>00080454</v>
          </cell>
          <cell r="J18" t="str">
            <v>00102</v>
          </cell>
          <cell r="K18">
            <v>781667</v>
          </cell>
          <cell r="L18">
            <v>25</v>
          </cell>
          <cell r="M18" t="str">
            <v>2400</v>
          </cell>
        </row>
        <row r="19">
          <cell r="A19" t="str">
            <v>505</v>
          </cell>
          <cell r="B19">
            <v>9</v>
          </cell>
          <cell r="C19" t="str">
            <v>5</v>
          </cell>
          <cell r="D19">
            <v>5</v>
          </cell>
          <cell r="E19" t="str">
            <v>ПОГРУЗ.МАШИНА ППН-3</v>
          </cell>
          <cell r="F19" t="str">
            <v>042000</v>
          </cell>
          <cell r="G19">
            <v>781667</v>
          </cell>
          <cell r="I19" t="str">
            <v>00080456</v>
          </cell>
          <cell r="J19" t="str">
            <v>00102</v>
          </cell>
          <cell r="K19">
            <v>781667</v>
          </cell>
          <cell r="L19">
            <v>25</v>
          </cell>
          <cell r="M19" t="str">
            <v>2400</v>
          </cell>
        </row>
        <row r="20">
          <cell r="A20" t="str">
            <v>505</v>
          </cell>
          <cell r="B20">
            <v>10</v>
          </cell>
          <cell r="C20" t="str">
            <v>5</v>
          </cell>
          <cell r="D20">
            <v>5</v>
          </cell>
          <cell r="E20" t="str">
            <v>CТАНОК  НКР-100</v>
          </cell>
          <cell r="F20" t="str">
            <v>092000</v>
          </cell>
          <cell r="G20">
            <v>1052412</v>
          </cell>
          <cell r="I20" t="str">
            <v>00080479</v>
          </cell>
          <cell r="J20" t="str">
            <v>00102</v>
          </cell>
          <cell r="K20">
            <v>1052412</v>
          </cell>
          <cell r="L20">
            <v>25</v>
          </cell>
          <cell r="M20" t="str">
            <v>2400</v>
          </cell>
        </row>
        <row r="21">
          <cell r="A21" t="str">
            <v>505</v>
          </cell>
          <cell r="B21">
            <v>11</v>
          </cell>
          <cell r="C21" t="str">
            <v>5</v>
          </cell>
          <cell r="D21">
            <v>5</v>
          </cell>
          <cell r="E21" t="str">
            <v>СТАНОК  НКР-100</v>
          </cell>
          <cell r="F21" t="str">
            <v>092000</v>
          </cell>
          <cell r="G21">
            <v>1052412</v>
          </cell>
          <cell r="I21" t="str">
            <v>00080480</v>
          </cell>
          <cell r="J21" t="str">
            <v>00102</v>
          </cell>
          <cell r="K21">
            <v>1052412</v>
          </cell>
          <cell r="L21">
            <v>25</v>
          </cell>
          <cell r="M21" t="str">
            <v>2400</v>
          </cell>
        </row>
        <row r="22">
          <cell r="A22" t="str">
            <v>505</v>
          </cell>
          <cell r="B22">
            <v>12</v>
          </cell>
          <cell r="C22" t="str">
            <v>5</v>
          </cell>
          <cell r="D22">
            <v>5</v>
          </cell>
          <cell r="E22" t="str">
            <v>СТАНОК  НКР-100</v>
          </cell>
          <cell r="F22" t="str">
            <v>092000</v>
          </cell>
          <cell r="G22">
            <v>1052413</v>
          </cell>
          <cell r="I22" t="str">
            <v>00080481</v>
          </cell>
          <cell r="J22" t="str">
            <v>00102</v>
          </cell>
          <cell r="K22">
            <v>1052413</v>
          </cell>
          <cell r="L22">
            <v>25</v>
          </cell>
          <cell r="M22" t="str">
            <v>2400</v>
          </cell>
        </row>
        <row r="23">
          <cell r="A23" t="str">
            <v>505</v>
          </cell>
          <cell r="B23">
            <v>13</v>
          </cell>
          <cell r="C23" t="str">
            <v>5</v>
          </cell>
          <cell r="D23">
            <v>5</v>
          </cell>
          <cell r="E23" t="str">
            <v>СТАНОК  НКР-100</v>
          </cell>
          <cell r="F23" t="str">
            <v>092000</v>
          </cell>
          <cell r="G23">
            <v>1052413</v>
          </cell>
          <cell r="I23" t="str">
            <v>00080482</v>
          </cell>
          <cell r="J23" t="str">
            <v>00102</v>
          </cell>
          <cell r="K23">
            <v>1052413</v>
          </cell>
          <cell r="L23">
            <v>25</v>
          </cell>
          <cell r="M23" t="str">
            <v>2400</v>
          </cell>
        </row>
        <row r="24">
          <cell r="A24" t="str">
            <v>505</v>
          </cell>
          <cell r="B24">
            <v>14</v>
          </cell>
          <cell r="C24" t="str">
            <v>5</v>
          </cell>
          <cell r="D24">
            <v>5</v>
          </cell>
          <cell r="E24" t="str">
            <v>А/ЛЬ БЕЛАЗ 75121</v>
          </cell>
          <cell r="F24" t="str">
            <v>012000</v>
          </cell>
          <cell r="G24">
            <v>64985505</v>
          </cell>
          <cell r="I24" t="str">
            <v>00000014</v>
          </cell>
          <cell r="J24" t="str">
            <v>00114</v>
          </cell>
          <cell r="K24">
            <v>64985505</v>
          </cell>
          <cell r="L24">
            <v>25</v>
          </cell>
          <cell r="M24" t="str">
            <v>0008</v>
          </cell>
        </row>
        <row r="25">
          <cell r="A25" t="str">
            <v>505</v>
          </cell>
          <cell r="B25">
            <v>15</v>
          </cell>
          <cell r="C25" t="str">
            <v>5</v>
          </cell>
          <cell r="D25">
            <v>5</v>
          </cell>
          <cell r="E25" t="str">
            <v>А/МАШИНА КАТЭРПИЛЛАР</v>
          </cell>
          <cell r="F25" t="str">
            <v>092000</v>
          </cell>
          <cell r="G25">
            <v>142372883</v>
          </cell>
          <cell r="I25" t="str">
            <v>00000020</v>
          </cell>
          <cell r="J25" t="str">
            <v>00102</v>
          </cell>
          <cell r="K25">
            <v>142372883</v>
          </cell>
          <cell r="L25">
            <v>25</v>
          </cell>
          <cell r="M25" t="str">
            <v>0008</v>
          </cell>
        </row>
        <row r="26">
          <cell r="A26" t="str">
            <v>505</v>
          </cell>
          <cell r="B26">
            <v>16</v>
          </cell>
          <cell r="C26" t="str">
            <v>5</v>
          </cell>
          <cell r="D26">
            <v>5</v>
          </cell>
          <cell r="E26" t="str">
            <v>А/МАШИНА КАТЭРПИЛЛАР</v>
          </cell>
          <cell r="F26" t="str">
            <v>092000</v>
          </cell>
          <cell r="G26">
            <v>142372883</v>
          </cell>
          <cell r="I26" t="str">
            <v>00000021</v>
          </cell>
          <cell r="J26" t="str">
            <v>00102</v>
          </cell>
          <cell r="K26">
            <v>142372883</v>
          </cell>
          <cell r="L26">
            <v>25</v>
          </cell>
          <cell r="M26" t="str">
            <v>0008</v>
          </cell>
        </row>
        <row r="27">
          <cell r="A27" t="str">
            <v>505</v>
          </cell>
          <cell r="B27">
            <v>17</v>
          </cell>
          <cell r="C27" t="str">
            <v>5</v>
          </cell>
          <cell r="D27">
            <v>5</v>
          </cell>
          <cell r="E27" t="str">
            <v>А/МАШИНА КАТЭРПИЛЛАР</v>
          </cell>
          <cell r="F27" t="str">
            <v>092000</v>
          </cell>
          <cell r="G27">
            <v>142397783</v>
          </cell>
          <cell r="I27" t="str">
            <v>00000022</v>
          </cell>
          <cell r="J27" t="str">
            <v>00102</v>
          </cell>
          <cell r="K27">
            <v>142397783</v>
          </cell>
          <cell r="L27">
            <v>25</v>
          </cell>
          <cell r="M27" t="str">
            <v>0008</v>
          </cell>
        </row>
        <row r="28">
          <cell r="A28" t="str">
            <v>505</v>
          </cell>
          <cell r="B28">
            <v>18</v>
          </cell>
          <cell r="C28" t="str">
            <v>5</v>
          </cell>
          <cell r="D28">
            <v>5</v>
          </cell>
          <cell r="E28" t="str">
            <v>А/МАШИНА КАТЭРПИЛЛАР</v>
          </cell>
          <cell r="F28" t="str">
            <v>092000</v>
          </cell>
          <cell r="G28">
            <v>142397783</v>
          </cell>
          <cell r="I28" t="str">
            <v>00000023</v>
          </cell>
          <cell r="J28" t="str">
            <v>00102</v>
          </cell>
          <cell r="K28">
            <v>142397783</v>
          </cell>
          <cell r="L28">
            <v>25</v>
          </cell>
          <cell r="M28" t="str">
            <v>0008</v>
          </cell>
        </row>
        <row r="29">
          <cell r="A29" t="str">
            <v>505</v>
          </cell>
          <cell r="B29">
            <v>19</v>
          </cell>
          <cell r="C29" t="str">
            <v>5</v>
          </cell>
          <cell r="D29">
            <v>5</v>
          </cell>
          <cell r="E29" t="str">
            <v>А/МАШИНА КАТЭРПИЛЛАР</v>
          </cell>
          <cell r="F29" t="str">
            <v>092000</v>
          </cell>
          <cell r="G29">
            <v>142397783</v>
          </cell>
          <cell r="I29" t="str">
            <v>00000024</v>
          </cell>
          <cell r="J29" t="str">
            <v>00102</v>
          </cell>
          <cell r="K29">
            <v>142397783</v>
          </cell>
          <cell r="L29">
            <v>25</v>
          </cell>
          <cell r="M29" t="str">
            <v>0008</v>
          </cell>
        </row>
        <row r="30">
          <cell r="A30" t="str">
            <v>505</v>
          </cell>
          <cell r="B30">
            <v>20</v>
          </cell>
          <cell r="C30" t="str">
            <v>5</v>
          </cell>
          <cell r="D30">
            <v>5</v>
          </cell>
          <cell r="E30" t="str">
            <v>А/МАШИНА КАТЭРПИЛЛАР</v>
          </cell>
          <cell r="F30" t="str">
            <v>092000</v>
          </cell>
          <cell r="G30">
            <v>142397783</v>
          </cell>
          <cell r="I30" t="str">
            <v>00000025</v>
          </cell>
          <cell r="J30" t="str">
            <v>00102</v>
          </cell>
          <cell r="K30">
            <v>142397783</v>
          </cell>
          <cell r="L30">
            <v>25</v>
          </cell>
          <cell r="M30" t="str">
            <v>0008</v>
          </cell>
        </row>
        <row r="31">
          <cell r="A31" t="str">
            <v>505</v>
          </cell>
          <cell r="B31">
            <v>21</v>
          </cell>
          <cell r="C31" t="str">
            <v>5</v>
          </cell>
          <cell r="D31">
            <v>5</v>
          </cell>
          <cell r="E31" t="str">
            <v>А/МАШИНА КАТЭРПИЛЛАР</v>
          </cell>
          <cell r="F31" t="str">
            <v>092000</v>
          </cell>
          <cell r="G31">
            <v>142397783</v>
          </cell>
          <cell r="I31" t="str">
            <v>00000026</v>
          </cell>
          <cell r="J31" t="str">
            <v>00102</v>
          </cell>
          <cell r="K31">
            <v>142397783</v>
          </cell>
          <cell r="L31">
            <v>25</v>
          </cell>
          <cell r="M31" t="str">
            <v>0008</v>
          </cell>
        </row>
        <row r="32">
          <cell r="A32" t="str">
            <v>505</v>
          </cell>
          <cell r="B32">
            <v>22</v>
          </cell>
          <cell r="C32" t="str">
            <v>5</v>
          </cell>
          <cell r="D32">
            <v>5</v>
          </cell>
          <cell r="E32" t="str">
            <v>А/МАШИНА КАТЭРПИЛЛАР</v>
          </cell>
          <cell r="F32" t="str">
            <v>092000</v>
          </cell>
          <cell r="G32">
            <v>142397783</v>
          </cell>
          <cell r="I32" t="str">
            <v>00000027</v>
          </cell>
          <cell r="J32" t="str">
            <v>00102</v>
          </cell>
          <cell r="K32">
            <v>142397783</v>
          </cell>
          <cell r="L32">
            <v>25</v>
          </cell>
          <cell r="M32" t="str">
            <v>0008</v>
          </cell>
        </row>
        <row r="33">
          <cell r="A33" t="str">
            <v>505</v>
          </cell>
          <cell r="B33">
            <v>23</v>
          </cell>
          <cell r="C33" t="str">
            <v>5</v>
          </cell>
          <cell r="D33">
            <v>5</v>
          </cell>
          <cell r="E33" t="str">
            <v>А/МАШИНА КАТЭРПИЛЛАР</v>
          </cell>
          <cell r="F33" t="str">
            <v>092000</v>
          </cell>
          <cell r="G33">
            <v>142397783</v>
          </cell>
          <cell r="I33" t="str">
            <v>00000028</v>
          </cell>
          <cell r="J33" t="str">
            <v>00102</v>
          </cell>
          <cell r="K33">
            <v>142397783</v>
          </cell>
          <cell r="L33">
            <v>25</v>
          </cell>
          <cell r="M33" t="str">
            <v>0008</v>
          </cell>
        </row>
        <row r="34">
          <cell r="A34" t="str">
            <v>505</v>
          </cell>
          <cell r="B34">
            <v>24</v>
          </cell>
          <cell r="C34" t="str">
            <v>5</v>
          </cell>
          <cell r="D34">
            <v>5</v>
          </cell>
          <cell r="E34" t="str">
            <v>А/МАШИНА КАТЭРПИЛЛАР</v>
          </cell>
          <cell r="F34" t="str">
            <v>092000</v>
          </cell>
          <cell r="G34">
            <v>142397783</v>
          </cell>
          <cell r="I34" t="str">
            <v>00000029</v>
          </cell>
          <cell r="J34" t="str">
            <v>00102</v>
          </cell>
          <cell r="K34">
            <v>142397783</v>
          </cell>
          <cell r="L34">
            <v>25</v>
          </cell>
          <cell r="M34" t="str">
            <v>0008</v>
          </cell>
        </row>
        <row r="35">
          <cell r="A35" t="str">
            <v>505</v>
          </cell>
          <cell r="B35">
            <v>25</v>
          </cell>
          <cell r="C35" t="str">
            <v>5</v>
          </cell>
          <cell r="D35">
            <v>5</v>
          </cell>
          <cell r="E35" t="str">
            <v>А/САМОСВАЛ БЕЛАЗ 75121</v>
          </cell>
          <cell r="F35" t="str">
            <v>022000</v>
          </cell>
          <cell r="G35">
            <v>61211065</v>
          </cell>
          <cell r="I35" t="str">
            <v>00000041</v>
          </cell>
          <cell r="J35" t="str">
            <v>00114</v>
          </cell>
          <cell r="K35">
            <v>61211065</v>
          </cell>
          <cell r="L35">
            <v>25</v>
          </cell>
          <cell r="M35" t="str">
            <v>0008</v>
          </cell>
        </row>
        <row r="36">
          <cell r="D36" t="str">
            <v>5 Всего</v>
          </cell>
          <cell r="G36">
            <v>1562347780</v>
          </cell>
        </row>
        <row r="37">
          <cell r="A37" t="str">
            <v>506</v>
          </cell>
          <cell r="B37">
            <v>26</v>
          </cell>
          <cell r="C37" t="str">
            <v>5</v>
          </cell>
          <cell r="D37">
            <v>6</v>
          </cell>
          <cell r="E37" t="str">
            <v>УСТАНОВКА ДОЗИРОВАНИЯ ФАБ-МИНИ</v>
          </cell>
          <cell r="F37" t="str">
            <v>072000</v>
          </cell>
          <cell r="G37">
            <v>2941067.2</v>
          </cell>
          <cell r="I37" t="str">
            <v>00057606</v>
          </cell>
          <cell r="J37" t="str">
            <v>00102</v>
          </cell>
          <cell r="K37">
            <v>2941067.2</v>
          </cell>
          <cell r="L37">
            <v>20</v>
          </cell>
          <cell r="M37" t="str">
            <v>0301</v>
          </cell>
        </row>
        <row r="38">
          <cell r="D38" t="str">
            <v>6 Всего</v>
          </cell>
          <cell r="G38">
            <v>2941067.2</v>
          </cell>
        </row>
        <row r="39">
          <cell r="A39" t="str">
            <v>512</v>
          </cell>
          <cell r="B39">
            <v>27</v>
          </cell>
          <cell r="C39" t="str">
            <v>5</v>
          </cell>
          <cell r="D39">
            <v>12</v>
          </cell>
          <cell r="E39" t="str">
            <v>КАССОВЫЙ АППАРАТ</v>
          </cell>
          <cell r="F39" t="str">
            <v>032000</v>
          </cell>
          <cell r="G39">
            <v>15000</v>
          </cell>
          <cell r="I39" t="str">
            <v>00002000</v>
          </cell>
          <cell r="J39" t="str">
            <v>00102</v>
          </cell>
          <cell r="K39">
            <v>15000</v>
          </cell>
          <cell r="L39">
            <v>15</v>
          </cell>
          <cell r="M39" t="str">
            <v>0008</v>
          </cell>
        </row>
        <row r="40">
          <cell r="A40" t="str">
            <v>512</v>
          </cell>
          <cell r="B40">
            <v>28</v>
          </cell>
          <cell r="C40" t="str">
            <v>5</v>
          </cell>
          <cell r="D40">
            <v>12</v>
          </cell>
          <cell r="E40" t="str">
            <v>КАССОВЫЙ АППАРАТ "МЕРКУРИЙ"</v>
          </cell>
          <cell r="F40" t="str">
            <v>042000</v>
          </cell>
          <cell r="G40">
            <v>15000</v>
          </cell>
          <cell r="I40" t="str">
            <v>00022493</v>
          </cell>
          <cell r="J40" t="str">
            <v>00102</v>
          </cell>
          <cell r="K40">
            <v>15000</v>
          </cell>
          <cell r="L40">
            <v>15</v>
          </cell>
          <cell r="M40" t="str">
            <v>0006</v>
          </cell>
        </row>
        <row r="41">
          <cell r="A41" t="str">
            <v>512</v>
          </cell>
          <cell r="B41">
            <v>29</v>
          </cell>
          <cell r="C41" t="str">
            <v>5</v>
          </cell>
          <cell r="D41">
            <v>12</v>
          </cell>
          <cell r="E41" t="str">
            <v>КАССОВЫЙ АППАРАТ "МЕРКУРИЙ"</v>
          </cell>
          <cell r="F41" t="str">
            <v>032000</v>
          </cell>
          <cell r="G41">
            <v>15000</v>
          </cell>
          <cell r="I41" t="str">
            <v>00022787</v>
          </cell>
          <cell r="J41" t="str">
            <v>00102</v>
          </cell>
          <cell r="K41">
            <v>15000</v>
          </cell>
          <cell r="L41">
            <v>15</v>
          </cell>
          <cell r="M41" t="str">
            <v>0006</v>
          </cell>
        </row>
        <row r="42">
          <cell r="A42" t="str">
            <v>512</v>
          </cell>
          <cell r="B42">
            <v>30</v>
          </cell>
          <cell r="C42" t="str">
            <v>5</v>
          </cell>
          <cell r="D42">
            <v>12</v>
          </cell>
          <cell r="E42" t="str">
            <v>КАССОВЫЙ АППАРАТ "МЕРКУРИЙ"</v>
          </cell>
          <cell r="F42" t="str">
            <v>032000</v>
          </cell>
          <cell r="G42">
            <v>15000</v>
          </cell>
          <cell r="I42" t="str">
            <v>00022788</v>
          </cell>
          <cell r="J42" t="str">
            <v>00102</v>
          </cell>
          <cell r="K42">
            <v>15000</v>
          </cell>
          <cell r="L42">
            <v>15</v>
          </cell>
          <cell r="M42" t="str">
            <v>0006</v>
          </cell>
        </row>
        <row r="43">
          <cell r="A43" t="str">
            <v>512</v>
          </cell>
          <cell r="B43">
            <v>31</v>
          </cell>
          <cell r="C43" t="str">
            <v>5</v>
          </cell>
          <cell r="D43">
            <v>12</v>
          </cell>
          <cell r="E43" t="str">
            <v>КАССОВЫЙ АППАРВТ "МЕРКУРИЙ"-115ф</v>
          </cell>
          <cell r="F43" t="str">
            <v>032000</v>
          </cell>
          <cell r="G43">
            <v>15000</v>
          </cell>
          <cell r="I43" t="str">
            <v>00025201</v>
          </cell>
          <cell r="J43" t="str">
            <v>00102</v>
          </cell>
          <cell r="K43">
            <v>15000</v>
          </cell>
          <cell r="L43">
            <v>15</v>
          </cell>
          <cell r="M43" t="str">
            <v>0002</v>
          </cell>
        </row>
        <row r="44">
          <cell r="D44" t="str">
            <v>12 Всего</v>
          </cell>
          <cell r="G44">
            <v>75000</v>
          </cell>
        </row>
        <row r="45">
          <cell r="A45" t="str">
            <v>514</v>
          </cell>
          <cell r="B45">
            <v>32</v>
          </cell>
          <cell r="C45" t="str">
            <v>5</v>
          </cell>
          <cell r="D45">
            <v>14</v>
          </cell>
          <cell r="E45" t="str">
            <v>ТРАКТОР К-700</v>
          </cell>
          <cell r="F45" t="str">
            <v>052000</v>
          </cell>
          <cell r="G45">
            <v>32500</v>
          </cell>
          <cell r="I45" t="str">
            <v>00000178</v>
          </cell>
          <cell r="J45" t="str">
            <v>00110</v>
          </cell>
          <cell r="K45">
            <v>32500</v>
          </cell>
          <cell r="L45">
            <v>20</v>
          </cell>
          <cell r="M45" t="str">
            <v>0011</v>
          </cell>
        </row>
        <row r="46">
          <cell r="A46" t="str">
            <v>514</v>
          </cell>
          <cell r="B46">
            <v>33</v>
          </cell>
          <cell r="C46" t="str">
            <v>5</v>
          </cell>
          <cell r="D46">
            <v>14</v>
          </cell>
          <cell r="E46" t="str">
            <v>БУЛЬДОЗЕР ДЭТ-75 МЛ-РС-4</v>
          </cell>
          <cell r="F46" t="str">
            <v>122000</v>
          </cell>
          <cell r="G46">
            <v>2071267.35</v>
          </cell>
          <cell r="I46" t="str">
            <v>00000186</v>
          </cell>
          <cell r="J46" t="str">
            <v>00102</v>
          </cell>
          <cell r="K46">
            <v>2071267.35</v>
          </cell>
          <cell r="L46">
            <v>20</v>
          </cell>
          <cell r="M46" t="str">
            <v>0011</v>
          </cell>
        </row>
        <row r="47">
          <cell r="A47" t="str">
            <v>514</v>
          </cell>
          <cell r="B47">
            <v>34</v>
          </cell>
          <cell r="C47" t="str">
            <v>5</v>
          </cell>
          <cell r="D47">
            <v>14</v>
          </cell>
          <cell r="E47" t="str">
            <v>ТРАКТОР МТЗ-80</v>
          </cell>
          <cell r="F47" t="str">
            <v>052000</v>
          </cell>
          <cell r="G47">
            <v>37000</v>
          </cell>
          <cell r="I47" t="str">
            <v>00000179</v>
          </cell>
          <cell r="J47" t="str">
            <v>00110</v>
          </cell>
          <cell r="K47">
            <v>37000</v>
          </cell>
          <cell r="L47">
            <v>20</v>
          </cell>
          <cell r="M47" t="str">
            <v>0011</v>
          </cell>
        </row>
        <row r="48">
          <cell r="D48" t="str">
            <v>14 Всего</v>
          </cell>
          <cell r="G48">
            <v>2140767.35</v>
          </cell>
        </row>
        <row r="49">
          <cell r="A49" t="str">
            <v>515</v>
          </cell>
          <cell r="B49">
            <v>35</v>
          </cell>
          <cell r="C49" t="str">
            <v>5</v>
          </cell>
          <cell r="D49">
            <v>15</v>
          </cell>
          <cell r="E49" t="str">
            <v>МАШИНА ФОРМОВОЧНАЯ 234М</v>
          </cell>
          <cell r="F49" t="str">
            <v>012000</v>
          </cell>
          <cell r="G49">
            <v>2206232.5</v>
          </cell>
          <cell r="I49" t="str">
            <v>00022763</v>
          </cell>
          <cell r="J49" t="str">
            <v>00110</v>
          </cell>
          <cell r="K49">
            <v>2206232.5</v>
          </cell>
          <cell r="L49">
            <v>20</v>
          </cell>
          <cell r="M49" t="str">
            <v>0005</v>
          </cell>
        </row>
        <row r="50">
          <cell r="A50" t="str">
            <v>515</v>
          </cell>
          <cell r="B50">
            <v>36</v>
          </cell>
          <cell r="C50" t="str">
            <v>5</v>
          </cell>
          <cell r="D50">
            <v>15</v>
          </cell>
          <cell r="E50" t="str">
            <v>МАШИНА ФОРМОВОЧНАЯ 234М</v>
          </cell>
          <cell r="F50" t="str">
            <v>012000</v>
          </cell>
          <cell r="G50">
            <v>2206232.5</v>
          </cell>
          <cell r="I50" t="str">
            <v>00022764</v>
          </cell>
          <cell r="J50" t="str">
            <v>00110</v>
          </cell>
          <cell r="K50">
            <v>2206232.5</v>
          </cell>
          <cell r="L50">
            <v>20</v>
          </cell>
          <cell r="M50" t="str">
            <v>0005</v>
          </cell>
        </row>
        <row r="51">
          <cell r="A51" t="str">
            <v>515</v>
          </cell>
          <cell r="B51">
            <v>37</v>
          </cell>
          <cell r="C51" t="str">
            <v>5</v>
          </cell>
          <cell r="D51">
            <v>15</v>
          </cell>
          <cell r="E51" t="str">
            <v>МАШИНА ФОРМОВОЧНАЯ 3 ШТ</v>
          </cell>
          <cell r="F51" t="str">
            <v>062000</v>
          </cell>
          <cell r="G51">
            <v>3820000</v>
          </cell>
          <cell r="I51" t="str">
            <v>00022774</v>
          </cell>
          <cell r="J51" t="str">
            <v>00110</v>
          </cell>
          <cell r="K51">
            <v>3820000</v>
          </cell>
          <cell r="L51">
            <v>20</v>
          </cell>
          <cell r="M51" t="str">
            <v>0005</v>
          </cell>
        </row>
        <row r="52">
          <cell r="A52" t="str">
            <v>515</v>
          </cell>
          <cell r="B52">
            <v>38</v>
          </cell>
          <cell r="C52" t="str">
            <v>5</v>
          </cell>
          <cell r="D52">
            <v>15</v>
          </cell>
          <cell r="E52" t="str">
            <v>МАШИНА ФОРМОВОЧНАЯ М234</v>
          </cell>
          <cell r="F52" t="str">
            <v>122000</v>
          </cell>
          <cell r="G52">
            <v>3654661</v>
          </cell>
          <cell r="I52" t="str">
            <v>00022777</v>
          </cell>
          <cell r="J52" t="str">
            <v>00114</v>
          </cell>
          <cell r="K52">
            <v>3654661</v>
          </cell>
          <cell r="L52">
            <v>20</v>
          </cell>
          <cell r="M52" t="str">
            <v>0005</v>
          </cell>
        </row>
        <row r="53">
          <cell r="A53" t="str">
            <v>515</v>
          </cell>
          <cell r="B53">
            <v>39</v>
          </cell>
          <cell r="C53" t="str">
            <v>5</v>
          </cell>
          <cell r="D53">
            <v>15</v>
          </cell>
          <cell r="E53" t="str">
            <v>МАШИНА ФОРМОВОЧНАЯ М235</v>
          </cell>
          <cell r="F53" t="str">
            <v>122000</v>
          </cell>
          <cell r="G53">
            <v>3654661</v>
          </cell>
          <cell r="I53" t="str">
            <v>00022778</v>
          </cell>
          <cell r="J53" t="str">
            <v>00114</v>
          </cell>
          <cell r="K53">
            <v>3654661</v>
          </cell>
          <cell r="L53">
            <v>20</v>
          </cell>
          <cell r="M53" t="str">
            <v>0005</v>
          </cell>
        </row>
        <row r="54">
          <cell r="D54" t="str">
            <v>15 Всего</v>
          </cell>
          <cell r="G54">
            <v>15541787</v>
          </cell>
        </row>
        <row r="55">
          <cell r="A55" t="str">
            <v>601</v>
          </cell>
          <cell r="B55">
            <v>40</v>
          </cell>
          <cell r="C55" t="str">
            <v>6</v>
          </cell>
          <cell r="D55">
            <v>1</v>
          </cell>
          <cell r="E55" t="str">
            <v>БУЛЬДОЗЕР Д-155-1 "КАМАЦУ"</v>
          </cell>
          <cell r="F55" t="str">
            <v>062000</v>
          </cell>
          <cell r="G55">
            <v>14843750</v>
          </cell>
          <cell r="I55" t="str">
            <v>00000275</v>
          </cell>
          <cell r="J55" t="str">
            <v>00102</v>
          </cell>
          <cell r="K55">
            <v>14843750</v>
          </cell>
          <cell r="L55">
            <v>20</v>
          </cell>
          <cell r="M55" t="str">
            <v>0008</v>
          </cell>
        </row>
        <row r="56">
          <cell r="D56" t="str">
            <v>1 Всего</v>
          </cell>
          <cell r="G56">
            <v>14843750</v>
          </cell>
        </row>
        <row r="57">
          <cell r="A57" t="str">
            <v>602</v>
          </cell>
          <cell r="B57">
            <v>41</v>
          </cell>
          <cell r="C57" t="str">
            <v>6</v>
          </cell>
          <cell r="D57">
            <v>2</v>
          </cell>
          <cell r="E57" t="str">
            <v>СТАНОК ШЛИФОВАЛЬНЫЙ ЗЛ-722В</v>
          </cell>
          <cell r="F57" t="str">
            <v>012000</v>
          </cell>
          <cell r="G57">
            <v>165000</v>
          </cell>
          <cell r="I57" t="str">
            <v>00022759</v>
          </cell>
          <cell r="J57" t="str">
            <v>00110</v>
          </cell>
          <cell r="K57">
            <v>165000</v>
          </cell>
          <cell r="L57">
            <v>15</v>
          </cell>
          <cell r="M57" t="str">
            <v>0005</v>
          </cell>
        </row>
        <row r="58">
          <cell r="A58" t="str">
            <v>602</v>
          </cell>
          <cell r="B58">
            <v>42</v>
          </cell>
          <cell r="C58" t="str">
            <v>6</v>
          </cell>
          <cell r="D58">
            <v>2</v>
          </cell>
          <cell r="E58" t="str">
            <v>СТАНОК ПОПЕРЕЧНО-СТРОГАЛЬНЫЙ 7310А</v>
          </cell>
          <cell r="F58" t="str">
            <v>012000</v>
          </cell>
          <cell r="G58">
            <v>163000</v>
          </cell>
          <cell r="I58" t="str">
            <v>00022760</v>
          </cell>
          <cell r="J58" t="str">
            <v>00110</v>
          </cell>
          <cell r="K58">
            <v>163000</v>
          </cell>
          <cell r="L58">
            <v>15</v>
          </cell>
          <cell r="M58" t="str">
            <v>0005</v>
          </cell>
        </row>
        <row r="59">
          <cell r="A59" t="str">
            <v>602</v>
          </cell>
          <cell r="B59">
            <v>43</v>
          </cell>
          <cell r="C59" t="str">
            <v>6</v>
          </cell>
          <cell r="D59">
            <v>2</v>
          </cell>
          <cell r="E59" t="str">
            <v>СТАНОК ПОПЕРЕЧНО-СТРОГАЛЬНЫЙ 7307Д</v>
          </cell>
          <cell r="F59" t="str">
            <v>012000</v>
          </cell>
          <cell r="G59">
            <v>160000</v>
          </cell>
          <cell r="I59" t="str">
            <v>00022761</v>
          </cell>
          <cell r="J59" t="str">
            <v>00110</v>
          </cell>
          <cell r="K59">
            <v>160000</v>
          </cell>
          <cell r="L59">
            <v>15</v>
          </cell>
          <cell r="M59" t="str">
            <v>0005</v>
          </cell>
        </row>
        <row r="60">
          <cell r="A60" t="str">
            <v>602</v>
          </cell>
          <cell r="B60">
            <v>44</v>
          </cell>
          <cell r="C60" t="str">
            <v>6</v>
          </cell>
          <cell r="D60">
            <v>2</v>
          </cell>
          <cell r="E60" t="str">
            <v>ТОКАРНО-ВИНТОРЕЗНЫЙ РТ-492</v>
          </cell>
          <cell r="F60" t="str">
            <v>012000</v>
          </cell>
          <cell r="G60">
            <v>162000</v>
          </cell>
          <cell r="I60" t="str">
            <v>00022762</v>
          </cell>
          <cell r="J60" t="str">
            <v>00110</v>
          </cell>
          <cell r="K60">
            <v>162000</v>
          </cell>
          <cell r="L60">
            <v>15</v>
          </cell>
          <cell r="M60" t="str">
            <v>0005</v>
          </cell>
        </row>
        <row r="61">
          <cell r="A61" t="str">
            <v>602</v>
          </cell>
          <cell r="B61">
            <v>45</v>
          </cell>
          <cell r="C61" t="str">
            <v>6</v>
          </cell>
          <cell r="D61">
            <v>2</v>
          </cell>
          <cell r="E61" t="str">
            <v>СТАНОК СПЕЦ.ТОКАРНЫЙ</v>
          </cell>
          <cell r="F61" t="str">
            <v>112000</v>
          </cell>
          <cell r="G61">
            <v>6669169.5</v>
          </cell>
          <cell r="I61" t="str">
            <v>00030878</v>
          </cell>
          <cell r="J61" t="str">
            <v>00102</v>
          </cell>
          <cell r="K61">
            <v>6669169.5</v>
          </cell>
          <cell r="L61">
            <v>15</v>
          </cell>
          <cell r="M61" t="str">
            <v>0301</v>
          </cell>
        </row>
        <row r="62">
          <cell r="A62" t="str">
            <v>602</v>
          </cell>
          <cell r="B62">
            <v>46</v>
          </cell>
          <cell r="C62" t="str">
            <v>6</v>
          </cell>
          <cell r="D62">
            <v>2</v>
          </cell>
          <cell r="E62" t="str">
            <v>ПРЕСС ДБ</v>
          </cell>
          <cell r="F62" t="str">
            <v>042000</v>
          </cell>
          <cell r="G62">
            <v>100000</v>
          </cell>
          <cell r="I62" t="str">
            <v>00031474</v>
          </cell>
          <cell r="J62" t="str">
            <v>00114</v>
          </cell>
          <cell r="K62">
            <v>100000</v>
          </cell>
          <cell r="L62">
            <v>15</v>
          </cell>
          <cell r="M62" t="str">
            <v>0031</v>
          </cell>
        </row>
        <row r="63">
          <cell r="A63" t="str">
            <v>602</v>
          </cell>
          <cell r="B63">
            <v>47</v>
          </cell>
          <cell r="C63" t="str">
            <v>6</v>
          </cell>
          <cell r="D63">
            <v>2</v>
          </cell>
          <cell r="E63" t="str">
            <v>НОЖНИЦЫ ГИЛЬОТИНОВЫЕ</v>
          </cell>
          <cell r="F63" t="str">
            <v>042000</v>
          </cell>
          <cell r="G63">
            <v>26667</v>
          </cell>
          <cell r="I63" t="str">
            <v>00031475</v>
          </cell>
          <cell r="J63" t="str">
            <v>00114</v>
          </cell>
          <cell r="K63">
            <v>26667</v>
          </cell>
          <cell r="L63">
            <v>15</v>
          </cell>
          <cell r="M63" t="str">
            <v>0031</v>
          </cell>
        </row>
        <row r="64">
          <cell r="A64" t="str">
            <v>602</v>
          </cell>
          <cell r="B64">
            <v>48</v>
          </cell>
          <cell r="C64" t="str">
            <v>6</v>
          </cell>
          <cell r="D64">
            <v>2</v>
          </cell>
          <cell r="E64" t="str">
            <v>ПЕНОГЕНЕРАТОР</v>
          </cell>
          <cell r="F64" t="str">
            <v>042000</v>
          </cell>
          <cell r="G64">
            <v>325000</v>
          </cell>
          <cell r="I64" t="str">
            <v>00031476</v>
          </cell>
          <cell r="J64" t="str">
            <v>00114</v>
          </cell>
          <cell r="K64">
            <v>325000</v>
          </cell>
          <cell r="L64">
            <v>15</v>
          </cell>
          <cell r="M64" t="str">
            <v>0031</v>
          </cell>
        </row>
        <row r="65">
          <cell r="A65" t="str">
            <v>602</v>
          </cell>
          <cell r="B65">
            <v>49</v>
          </cell>
          <cell r="C65" t="str">
            <v>6</v>
          </cell>
          <cell r="D65">
            <v>2</v>
          </cell>
          <cell r="E65" t="str">
            <v>ЭКСКАВАТОР ОДНОКОВШОВЫЙ ЭО-5111Б</v>
          </cell>
          <cell r="F65" t="str">
            <v>042000</v>
          </cell>
          <cell r="G65">
            <v>1867067</v>
          </cell>
          <cell r="I65" t="str">
            <v>00000346</v>
          </cell>
          <cell r="J65" t="str">
            <v>00114</v>
          </cell>
          <cell r="K65">
            <v>1867067</v>
          </cell>
          <cell r="L65">
            <v>15</v>
          </cell>
          <cell r="M65" t="str">
            <v>0008</v>
          </cell>
        </row>
        <row r="66">
          <cell r="D66" t="str">
            <v>2 Всего</v>
          </cell>
          <cell r="G66">
            <v>9637903.5</v>
          </cell>
        </row>
        <row r="67">
          <cell r="A67" t="str">
            <v>603</v>
          </cell>
          <cell r="B67">
            <v>50</v>
          </cell>
          <cell r="C67" t="str">
            <v>6</v>
          </cell>
          <cell r="D67">
            <v>3</v>
          </cell>
          <cell r="E67" t="str">
            <v>КОМПРЕССОРНАЯ СТАНЦИЯ ЗИФ</v>
          </cell>
          <cell r="F67" t="str">
            <v>062000</v>
          </cell>
          <cell r="G67">
            <v>949334</v>
          </cell>
          <cell r="I67" t="str">
            <v>00080462</v>
          </cell>
          <cell r="J67" t="str">
            <v>00102</v>
          </cell>
          <cell r="K67">
            <v>949334</v>
          </cell>
          <cell r="L67">
            <v>15</v>
          </cell>
          <cell r="M67" t="str">
            <v>2400</v>
          </cell>
        </row>
        <row r="68">
          <cell r="A68" t="str">
            <v>603</v>
          </cell>
          <cell r="B68">
            <v>51</v>
          </cell>
          <cell r="C68" t="str">
            <v>6</v>
          </cell>
          <cell r="D68">
            <v>3</v>
          </cell>
          <cell r="E68" t="str">
            <v>КОМПРЕССОРНАЯ СТАНЦИЯ ЗИФ</v>
          </cell>
          <cell r="F68" t="str">
            <v>062000</v>
          </cell>
          <cell r="G68">
            <v>949334</v>
          </cell>
          <cell r="I68" t="str">
            <v>00080463</v>
          </cell>
          <cell r="J68" t="str">
            <v>00102</v>
          </cell>
          <cell r="K68">
            <v>949334</v>
          </cell>
          <cell r="L68">
            <v>15</v>
          </cell>
          <cell r="M68" t="str">
            <v>2400</v>
          </cell>
        </row>
        <row r="69">
          <cell r="A69" t="str">
            <v>603</v>
          </cell>
          <cell r="B69">
            <v>52</v>
          </cell>
          <cell r="C69" t="str">
            <v>6</v>
          </cell>
          <cell r="D69">
            <v>3</v>
          </cell>
          <cell r="E69" t="str">
            <v>А/КРАН КС-6476 Г/П 50тн</v>
          </cell>
          <cell r="F69" t="str">
            <v>092000</v>
          </cell>
          <cell r="G69">
            <v>15705313</v>
          </cell>
          <cell r="I69" t="str">
            <v>00000830</v>
          </cell>
          <cell r="J69" t="str">
            <v>00102</v>
          </cell>
          <cell r="K69">
            <v>15705313</v>
          </cell>
          <cell r="L69">
            <v>15</v>
          </cell>
          <cell r="M69" t="str">
            <v>0008</v>
          </cell>
        </row>
        <row r="70">
          <cell r="A70" t="str">
            <v>603</v>
          </cell>
          <cell r="B70">
            <v>53</v>
          </cell>
          <cell r="C70" t="str">
            <v>6</v>
          </cell>
          <cell r="D70">
            <v>3</v>
          </cell>
          <cell r="E70" t="str">
            <v>КОМПРЕССОРНАЯ СТАНЦИЯ ЗИФ-ПВ-5М</v>
          </cell>
          <cell r="F70" t="str">
            <v>072000</v>
          </cell>
          <cell r="G70">
            <v>510266.19</v>
          </cell>
          <cell r="I70" t="str">
            <v>00012755</v>
          </cell>
          <cell r="J70" t="str">
            <v>00102</v>
          </cell>
          <cell r="K70">
            <v>510266.19</v>
          </cell>
          <cell r="L70">
            <v>15</v>
          </cell>
          <cell r="M70" t="str">
            <v>0301</v>
          </cell>
        </row>
        <row r="71">
          <cell r="A71" t="str">
            <v>603</v>
          </cell>
          <cell r="B71">
            <v>54</v>
          </cell>
          <cell r="C71" t="str">
            <v>6</v>
          </cell>
          <cell r="D71">
            <v>3</v>
          </cell>
          <cell r="E71" t="str">
            <v>КОМПРЕССОР 4ВМ 10-50/71</v>
          </cell>
          <cell r="F71" t="str">
            <v>062000</v>
          </cell>
          <cell r="G71">
            <v>11571447.619999999</v>
          </cell>
          <cell r="I71" t="str">
            <v>00012744</v>
          </cell>
          <cell r="J71" t="str">
            <v>00102</v>
          </cell>
          <cell r="K71">
            <v>11571447.619999999</v>
          </cell>
          <cell r="L71">
            <v>15</v>
          </cell>
          <cell r="M71" t="str">
            <v>0301</v>
          </cell>
        </row>
        <row r="72">
          <cell r="D72" t="str">
            <v>3 Всего</v>
          </cell>
          <cell r="G72">
            <v>29685694.810000002</v>
          </cell>
        </row>
        <row r="73">
          <cell r="A73" t="str">
            <v>605</v>
          </cell>
          <cell r="B73">
            <v>55</v>
          </cell>
          <cell r="C73" t="str">
            <v>6</v>
          </cell>
          <cell r="D73">
            <v>5</v>
          </cell>
          <cell r="E73" t="str">
            <v>НАСОС ПОГРУЖНОЙ 6717/78</v>
          </cell>
          <cell r="F73" t="str">
            <v>062000</v>
          </cell>
          <cell r="G73">
            <v>31130934</v>
          </cell>
          <cell r="I73" t="str">
            <v>00017880</v>
          </cell>
          <cell r="J73" t="str">
            <v>B2400</v>
          </cell>
          <cell r="K73">
            <v>31130934</v>
          </cell>
          <cell r="L73">
            <v>20</v>
          </cell>
          <cell r="M73" t="str">
            <v>3000</v>
          </cell>
        </row>
        <row r="74">
          <cell r="A74" t="str">
            <v>605</v>
          </cell>
          <cell r="B74">
            <v>56</v>
          </cell>
          <cell r="C74" t="str">
            <v>6</v>
          </cell>
          <cell r="D74">
            <v>5</v>
          </cell>
          <cell r="E74" t="str">
            <v>НАСОС ПОГРУЖНОЙ 6714/78</v>
          </cell>
          <cell r="F74" t="str">
            <v>062000</v>
          </cell>
          <cell r="G74">
            <v>31130935</v>
          </cell>
          <cell r="I74" t="str">
            <v>00017881</v>
          </cell>
          <cell r="J74" t="str">
            <v>B2400</v>
          </cell>
          <cell r="K74">
            <v>31130935</v>
          </cell>
          <cell r="L74">
            <v>20</v>
          </cell>
          <cell r="M74" t="str">
            <v>3000</v>
          </cell>
        </row>
        <row r="75">
          <cell r="A75" t="str">
            <v>605</v>
          </cell>
          <cell r="B75">
            <v>57</v>
          </cell>
          <cell r="C75" t="str">
            <v>6</v>
          </cell>
          <cell r="D75">
            <v>5</v>
          </cell>
          <cell r="E75" t="str">
            <v>НАСОС Х-100-80-160 3ШТ</v>
          </cell>
          <cell r="F75" t="str">
            <v>022000</v>
          </cell>
          <cell r="G75">
            <v>215398.53</v>
          </cell>
          <cell r="I75" t="str">
            <v>00021760</v>
          </cell>
          <cell r="J75" t="str">
            <v>00109</v>
          </cell>
          <cell r="K75">
            <v>215398.53</v>
          </cell>
          <cell r="L75">
            <v>20</v>
          </cell>
          <cell r="M75" t="str">
            <v>0301</v>
          </cell>
        </row>
        <row r="76">
          <cell r="A76" t="str">
            <v>605</v>
          </cell>
          <cell r="B76">
            <v>58</v>
          </cell>
          <cell r="C76" t="str">
            <v>6</v>
          </cell>
          <cell r="D76">
            <v>5</v>
          </cell>
          <cell r="E76" t="str">
            <v>НАСОС ЭЦВ-8-40-90</v>
          </cell>
          <cell r="F76" t="str">
            <v>012000</v>
          </cell>
          <cell r="G76">
            <v>33324</v>
          </cell>
          <cell r="I76" t="str">
            <v>00025195</v>
          </cell>
          <cell r="J76" t="str">
            <v>00102</v>
          </cell>
          <cell r="K76">
            <v>33324</v>
          </cell>
          <cell r="L76">
            <v>20</v>
          </cell>
          <cell r="M76" t="str">
            <v>0002</v>
          </cell>
        </row>
        <row r="77">
          <cell r="A77" t="str">
            <v>605</v>
          </cell>
          <cell r="B77">
            <v>59</v>
          </cell>
          <cell r="C77" t="str">
            <v>6</v>
          </cell>
          <cell r="D77">
            <v>5</v>
          </cell>
          <cell r="E77" t="str">
            <v>НАСОС ЭЦВ-8-40-90</v>
          </cell>
          <cell r="F77" t="str">
            <v>012000</v>
          </cell>
          <cell r="G77">
            <v>33323.5</v>
          </cell>
          <cell r="I77" t="str">
            <v>00025196</v>
          </cell>
          <cell r="J77" t="str">
            <v>00102</v>
          </cell>
          <cell r="K77">
            <v>33323.5</v>
          </cell>
          <cell r="L77">
            <v>20</v>
          </cell>
          <cell r="M77" t="str">
            <v>0002</v>
          </cell>
        </row>
        <row r="78">
          <cell r="A78" t="str">
            <v>605</v>
          </cell>
          <cell r="B78">
            <v>60</v>
          </cell>
          <cell r="C78" t="str">
            <v>6</v>
          </cell>
          <cell r="D78">
            <v>5</v>
          </cell>
          <cell r="E78" t="str">
            <v>НАСОС ЭЦВ-10-63-150</v>
          </cell>
          <cell r="F78" t="str">
            <v>012000</v>
          </cell>
          <cell r="G78">
            <v>42910.13</v>
          </cell>
          <cell r="I78" t="str">
            <v>00025197</v>
          </cell>
          <cell r="J78" t="str">
            <v>00102</v>
          </cell>
          <cell r="K78">
            <v>42910.13</v>
          </cell>
          <cell r="L78">
            <v>20</v>
          </cell>
          <cell r="M78" t="str">
            <v>0002</v>
          </cell>
        </row>
        <row r="79">
          <cell r="A79" t="str">
            <v>605</v>
          </cell>
          <cell r="B79">
            <v>61</v>
          </cell>
          <cell r="C79" t="str">
            <v>6</v>
          </cell>
          <cell r="D79">
            <v>5</v>
          </cell>
          <cell r="E79" t="str">
            <v>НАСОС ЭЦВ 10-65-65</v>
          </cell>
          <cell r="F79" t="str">
            <v>032000</v>
          </cell>
          <cell r="G79">
            <v>38286.1</v>
          </cell>
          <cell r="I79" t="str">
            <v>00025206</v>
          </cell>
          <cell r="J79" t="str">
            <v>00102</v>
          </cell>
          <cell r="K79">
            <v>38286.1</v>
          </cell>
          <cell r="L79">
            <v>20</v>
          </cell>
          <cell r="M79" t="str">
            <v>0002</v>
          </cell>
        </row>
        <row r="80">
          <cell r="A80" t="str">
            <v>605</v>
          </cell>
          <cell r="B80">
            <v>62</v>
          </cell>
          <cell r="C80" t="str">
            <v>6</v>
          </cell>
          <cell r="D80">
            <v>5</v>
          </cell>
          <cell r="E80" t="str">
            <v>НАСОС ЭЦВ 10-65-65</v>
          </cell>
          <cell r="F80" t="str">
            <v>032000</v>
          </cell>
          <cell r="G80">
            <v>38287</v>
          </cell>
          <cell r="I80" t="str">
            <v>00025207</v>
          </cell>
          <cell r="J80" t="str">
            <v>00102</v>
          </cell>
          <cell r="K80">
            <v>38287</v>
          </cell>
          <cell r="L80">
            <v>20</v>
          </cell>
          <cell r="M80" t="str">
            <v>0002</v>
          </cell>
        </row>
        <row r="81">
          <cell r="A81" t="str">
            <v>605</v>
          </cell>
          <cell r="B81">
            <v>63</v>
          </cell>
          <cell r="C81" t="str">
            <v>6</v>
          </cell>
          <cell r="D81">
            <v>5</v>
          </cell>
          <cell r="E81" t="str">
            <v>НАСОС ЭЦВ 10-65-65</v>
          </cell>
          <cell r="F81" t="str">
            <v>032000</v>
          </cell>
          <cell r="G81">
            <v>38287</v>
          </cell>
          <cell r="I81" t="str">
            <v>00025208</v>
          </cell>
          <cell r="J81" t="str">
            <v>00102</v>
          </cell>
          <cell r="K81">
            <v>38287</v>
          </cell>
          <cell r="L81">
            <v>20</v>
          </cell>
          <cell r="M81" t="str">
            <v>0002</v>
          </cell>
        </row>
        <row r="82">
          <cell r="A82" t="str">
            <v>605</v>
          </cell>
          <cell r="B82">
            <v>64</v>
          </cell>
          <cell r="C82" t="str">
            <v>6</v>
          </cell>
          <cell r="D82">
            <v>5</v>
          </cell>
          <cell r="E82" t="str">
            <v>НАСОС ЭЦВ 6-16-110</v>
          </cell>
          <cell r="F82" t="str">
            <v>032000</v>
          </cell>
          <cell r="G82">
            <v>19491</v>
          </cell>
          <cell r="I82" t="str">
            <v>00025209</v>
          </cell>
          <cell r="J82" t="str">
            <v>00102</v>
          </cell>
          <cell r="K82">
            <v>19491</v>
          </cell>
          <cell r="L82">
            <v>20</v>
          </cell>
          <cell r="M82" t="str">
            <v>0002</v>
          </cell>
        </row>
        <row r="83">
          <cell r="A83" t="str">
            <v>605</v>
          </cell>
          <cell r="B83">
            <v>65</v>
          </cell>
          <cell r="C83" t="str">
            <v>6</v>
          </cell>
          <cell r="D83">
            <v>5</v>
          </cell>
          <cell r="E83" t="str">
            <v>НАСОС ЭЦВ 6-16-110</v>
          </cell>
          <cell r="F83" t="str">
            <v>032000</v>
          </cell>
          <cell r="G83">
            <v>19491.5</v>
          </cell>
          <cell r="I83" t="str">
            <v>00025210</v>
          </cell>
          <cell r="J83" t="str">
            <v>00102</v>
          </cell>
          <cell r="K83">
            <v>19491.5</v>
          </cell>
          <cell r="L83">
            <v>20</v>
          </cell>
          <cell r="M83" t="str">
            <v>0002</v>
          </cell>
        </row>
        <row r="84">
          <cell r="A84" t="str">
            <v>605</v>
          </cell>
          <cell r="B84">
            <v>66</v>
          </cell>
          <cell r="C84" t="str">
            <v>6</v>
          </cell>
          <cell r="D84">
            <v>5</v>
          </cell>
          <cell r="E84" t="str">
            <v>НАСОС ЭЦВ 10-65-65</v>
          </cell>
          <cell r="F84" t="str">
            <v>032000</v>
          </cell>
          <cell r="G84">
            <v>38286.699999999997</v>
          </cell>
          <cell r="I84" t="str">
            <v>00025211</v>
          </cell>
          <cell r="J84" t="str">
            <v>00102</v>
          </cell>
          <cell r="K84">
            <v>38286.699999999997</v>
          </cell>
          <cell r="L84">
            <v>20</v>
          </cell>
          <cell r="M84" t="str">
            <v>0002</v>
          </cell>
        </row>
        <row r="85">
          <cell r="A85" t="str">
            <v>605</v>
          </cell>
          <cell r="B85">
            <v>67</v>
          </cell>
          <cell r="C85" t="str">
            <v>6</v>
          </cell>
          <cell r="D85">
            <v>5</v>
          </cell>
          <cell r="E85" t="str">
            <v>НАСОС ЦНС 300*360</v>
          </cell>
          <cell r="F85" t="str">
            <v>032000</v>
          </cell>
          <cell r="G85">
            <v>459682</v>
          </cell>
          <cell r="I85" t="str">
            <v>00025212</v>
          </cell>
          <cell r="J85" t="str">
            <v>00102</v>
          </cell>
          <cell r="K85">
            <v>459682</v>
          </cell>
          <cell r="L85">
            <v>20</v>
          </cell>
          <cell r="M85" t="str">
            <v>0002</v>
          </cell>
        </row>
        <row r="86">
          <cell r="A86" t="str">
            <v>605</v>
          </cell>
          <cell r="B86">
            <v>68</v>
          </cell>
          <cell r="C86" t="str">
            <v>6</v>
          </cell>
          <cell r="D86">
            <v>5</v>
          </cell>
          <cell r="E86" t="str">
            <v>НАСОС ЦНС 300*360</v>
          </cell>
          <cell r="F86" t="str">
            <v>032000</v>
          </cell>
          <cell r="G86">
            <v>459683</v>
          </cell>
          <cell r="I86" t="str">
            <v>00025213</v>
          </cell>
          <cell r="J86" t="str">
            <v>00102</v>
          </cell>
          <cell r="K86">
            <v>459683</v>
          </cell>
          <cell r="L86">
            <v>20</v>
          </cell>
          <cell r="M86" t="str">
            <v>0002</v>
          </cell>
        </row>
        <row r="87">
          <cell r="A87" t="str">
            <v>605</v>
          </cell>
          <cell r="B87">
            <v>69</v>
          </cell>
          <cell r="C87" t="str">
            <v>6</v>
          </cell>
          <cell r="D87">
            <v>5</v>
          </cell>
          <cell r="E87" t="str">
            <v>НАСОС ЭЦВ 8-40-90</v>
          </cell>
          <cell r="F87" t="str">
            <v>032000</v>
          </cell>
          <cell r="G87">
            <v>33323</v>
          </cell>
          <cell r="I87" t="str">
            <v>00025214</v>
          </cell>
          <cell r="J87" t="str">
            <v>00102</v>
          </cell>
          <cell r="K87">
            <v>33323</v>
          </cell>
          <cell r="L87">
            <v>20</v>
          </cell>
          <cell r="M87" t="str">
            <v>0002</v>
          </cell>
        </row>
        <row r="88">
          <cell r="A88" t="str">
            <v>605</v>
          </cell>
          <cell r="B88">
            <v>70</v>
          </cell>
          <cell r="C88" t="str">
            <v>6</v>
          </cell>
          <cell r="D88">
            <v>5</v>
          </cell>
          <cell r="E88" t="str">
            <v>НАСОС ЭЦВ 8-40-90</v>
          </cell>
          <cell r="F88" t="str">
            <v>032000</v>
          </cell>
          <cell r="G88">
            <v>33323</v>
          </cell>
          <cell r="I88" t="str">
            <v>00025215</v>
          </cell>
          <cell r="J88" t="str">
            <v>00102</v>
          </cell>
          <cell r="K88">
            <v>33323</v>
          </cell>
          <cell r="L88">
            <v>20</v>
          </cell>
          <cell r="M88" t="str">
            <v>0002</v>
          </cell>
        </row>
        <row r="89">
          <cell r="A89" t="str">
            <v>605</v>
          </cell>
          <cell r="B89">
            <v>71</v>
          </cell>
          <cell r="C89" t="str">
            <v>6</v>
          </cell>
          <cell r="D89">
            <v>5</v>
          </cell>
          <cell r="E89" t="str">
            <v>НАСОС ЭЦВ 8-40-90</v>
          </cell>
          <cell r="F89" t="str">
            <v>032000</v>
          </cell>
          <cell r="G89">
            <v>33324</v>
          </cell>
          <cell r="I89" t="str">
            <v>00025216</v>
          </cell>
          <cell r="J89" t="str">
            <v>00102</v>
          </cell>
          <cell r="K89">
            <v>33324</v>
          </cell>
          <cell r="L89">
            <v>20</v>
          </cell>
          <cell r="M89" t="str">
            <v>0002</v>
          </cell>
        </row>
        <row r="90">
          <cell r="A90" t="str">
            <v>605</v>
          </cell>
          <cell r="B90">
            <v>72</v>
          </cell>
          <cell r="C90" t="str">
            <v>6</v>
          </cell>
          <cell r="D90">
            <v>5</v>
          </cell>
          <cell r="E90" t="str">
            <v>НАСОС ЭЦВ 8-40-90</v>
          </cell>
          <cell r="F90" t="str">
            <v>032000</v>
          </cell>
          <cell r="G90">
            <v>33324</v>
          </cell>
          <cell r="I90" t="str">
            <v>00025217</v>
          </cell>
          <cell r="J90" t="str">
            <v>00102</v>
          </cell>
          <cell r="K90">
            <v>33324</v>
          </cell>
          <cell r="L90">
            <v>20</v>
          </cell>
          <cell r="M90" t="str">
            <v>0002</v>
          </cell>
        </row>
        <row r="91">
          <cell r="A91" t="str">
            <v>605</v>
          </cell>
          <cell r="B91">
            <v>73</v>
          </cell>
          <cell r="C91" t="str">
            <v>6</v>
          </cell>
          <cell r="D91">
            <v>5</v>
          </cell>
          <cell r="E91" t="str">
            <v>НАСОС ЭЦВ-6-10-80</v>
          </cell>
          <cell r="F91" t="str">
            <v>092000</v>
          </cell>
          <cell r="G91">
            <v>13091.67</v>
          </cell>
          <cell r="I91" t="str">
            <v>00025231</v>
          </cell>
          <cell r="J91" t="str">
            <v>00102</v>
          </cell>
          <cell r="K91">
            <v>13091.67</v>
          </cell>
          <cell r="L91">
            <v>20</v>
          </cell>
          <cell r="M91" t="str">
            <v>0002</v>
          </cell>
        </row>
        <row r="92">
          <cell r="A92" t="str">
            <v>605</v>
          </cell>
          <cell r="B92">
            <v>74</v>
          </cell>
          <cell r="C92" t="str">
            <v>6</v>
          </cell>
          <cell r="D92">
            <v>5</v>
          </cell>
          <cell r="E92" t="str">
            <v>НАСОС ЭЦВ 10-63-65</v>
          </cell>
          <cell r="F92" t="str">
            <v>102000</v>
          </cell>
          <cell r="G92">
            <v>38286</v>
          </cell>
          <cell r="I92" t="str">
            <v>00025238</v>
          </cell>
          <cell r="J92" t="str">
            <v>00102</v>
          </cell>
          <cell r="K92">
            <v>38286</v>
          </cell>
          <cell r="L92">
            <v>20</v>
          </cell>
          <cell r="M92" t="str">
            <v>0002</v>
          </cell>
        </row>
        <row r="93">
          <cell r="A93" t="str">
            <v>605</v>
          </cell>
          <cell r="B93">
            <v>75</v>
          </cell>
          <cell r="C93" t="str">
            <v>6</v>
          </cell>
          <cell r="D93">
            <v>5</v>
          </cell>
          <cell r="E93" t="str">
            <v>НАСОС ЭЦВ  10-63-65</v>
          </cell>
          <cell r="F93" t="str">
            <v>102000</v>
          </cell>
          <cell r="G93">
            <v>38287.4</v>
          </cell>
          <cell r="I93" t="str">
            <v>00025239</v>
          </cell>
          <cell r="J93" t="str">
            <v>00102</v>
          </cell>
          <cell r="K93">
            <v>38287.4</v>
          </cell>
          <cell r="L93">
            <v>20</v>
          </cell>
          <cell r="M93" t="str">
            <v>0002</v>
          </cell>
        </row>
        <row r="94">
          <cell r="A94" t="str">
            <v>605</v>
          </cell>
          <cell r="B94">
            <v>76</v>
          </cell>
          <cell r="C94" t="str">
            <v>6</v>
          </cell>
          <cell r="D94">
            <v>5</v>
          </cell>
          <cell r="E94" t="str">
            <v>НАСОС ЭЦВ 10-120-60</v>
          </cell>
          <cell r="F94" t="str">
            <v>102000</v>
          </cell>
          <cell r="G94">
            <v>64583</v>
          </cell>
          <cell r="I94" t="str">
            <v>00025240</v>
          </cell>
          <cell r="J94" t="str">
            <v>00102</v>
          </cell>
          <cell r="K94">
            <v>64583</v>
          </cell>
          <cell r="L94">
            <v>20</v>
          </cell>
          <cell r="M94" t="str">
            <v>0002</v>
          </cell>
        </row>
        <row r="95">
          <cell r="A95" t="str">
            <v>605</v>
          </cell>
          <cell r="B95">
            <v>77</v>
          </cell>
          <cell r="C95" t="str">
            <v>6</v>
          </cell>
          <cell r="D95">
            <v>5</v>
          </cell>
          <cell r="E95" t="str">
            <v>НАСОС ЭЦВ 10-120-60</v>
          </cell>
          <cell r="F95" t="str">
            <v>102000</v>
          </cell>
          <cell r="G95">
            <v>64584</v>
          </cell>
          <cell r="I95" t="str">
            <v>00025241</v>
          </cell>
          <cell r="J95" t="str">
            <v>00102</v>
          </cell>
          <cell r="K95">
            <v>64584</v>
          </cell>
          <cell r="L95">
            <v>20</v>
          </cell>
          <cell r="M95" t="str">
            <v>0002</v>
          </cell>
        </row>
        <row r="96">
          <cell r="A96" t="str">
            <v>605</v>
          </cell>
          <cell r="B96">
            <v>78</v>
          </cell>
          <cell r="C96" t="str">
            <v>6</v>
          </cell>
          <cell r="D96">
            <v>5</v>
          </cell>
          <cell r="E96" t="str">
            <v>НАСОС ЭЦВ 10-120-160</v>
          </cell>
          <cell r="F96" t="str">
            <v>102000</v>
          </cell>
          <cell r="G96">
            <v>64584</v>
          </cell>
          <cell r="I96" t="str">
            <v>00025242</v>
          </cell>
          <cell r="J96" t="str">
            <v>00102</v>
          </cell>
          <cell r="K96">
            <v>64584</v>
          </cell>
          <cell r="L96">
            <v>20</v>
          </cell>
          <cell r="M96" t="str">
            <v>0002</v>
          </cell>
        </row>
        <row r="97">
          <cell r="A97" t="str">
            <v>605</v>
          </cell>
          <cell r="B97">
            <v>79</v>
          </cell>
          <cell r="C97" t="str">
            <v>6</v>
          </cell>
          <cell r="D97">
            <v>5</v>
          </cell>
          <cell r="E97" t="str">
            <v>НАСОС ЭЦВ 10-120-60</v>
          </cell>
          <cell r="F97" t="str">
            <v>102000</v>
          </cell>
          <cell r="G97">
            <v>64584</v>
          </cell>
          <cell r="I97" t="str">
            <v>00025243</v>
          </cell>
          <cell r="J97" t="str">
            <v>00102</v>
          </cell>
          <cell r="K97">
            <v>64584</v>
          </cell>
          <cell r="L97">
            <v>20</v>
          </cell>
          <cell r="M97" t="str">
            <v>0002</v>
          </cell>
        </row>
        <row r="98">
          <cell r="A98" t="str">
            <v>605</v>
          </cell>
          <cell r="B98">
            <v>80</v>
          </cell>
          <cell r="C98" t="str">
            <v>6</v>
          </cell>
          <cell r="D98">
            <v>5</v>
          </cell>
          <cell r="E98" t="str">
            <v>НАСОС ЭЦВ 10-120-60</v>
          </cell>
          <cell r="F98" t="str">
            <v>102000</v>
          </cell>
          <cell r="G98">
            <v>64583</v>
          </cell>
          <cell r="I98" t="str">
            <v>00025244</v>
          </cell>
          <cell r="J98" t="str">
            <v>00102</v>
          </cell>
          <cell r="K98">
            <v>64583</v>
          </cell>
          <cell r="L98">
            <v>20</v>
          </cell>
          <cell r="M98" t="str">
            <v>0002</v>
          </cell>
        </row>
        <row r="99">
          <cell r="A99" t="str">
            <v>605</v>
          </cell>
          <cell r="B99">
            <v>81</v>
          </cell>
          <cell r="C99" t="str">
            <v>6</v>
          </cell>
          <cell r="D99">
            <v>5</v>
          </cell>
          <cell r="E99" t="str">
            <v>НАСОС ЭЦВ 10-120-60</v>
          </cell>
          <cell r="F99" t="str">
            <v>102000</v>
          </cell>
          <cell r="G99">
            <v>64583</v>
          </cell>
          <cell r="I99" t="str">
            <v>00025245</v>
          </cell>
          <cell r="J99" t="str">
            <v>00102</v>
          </cell>
          <cell r="K99">
            <v>64583</v>
          </cell>
          <cell r="L99">
            <v>20</v>
          </cell>
          <cell r="M99" t="str">
            <v>0002</v>
          </cell>
        </row>
        <row r="100">
          <cell r="A100" t="str">
            <v>605</v>
          </cell>
          <cell r="B100">
            <v>82</v>
          </cell>
          <cell r="C100" t="str">
            <v>6</v>
          </cell>
          <cell r="D100">
            <v>5</v>
          </cell>
          <cell r="E100" t="str">
            <v>НАСОС ЭЦВ 10-120-60</v>
          </cell>
          <cell r="F100" t="str">
            <v>102000</v>
          </cell>
          <cell r="G100">
            <v>64583</v>
          </cell>
          <cell r="I100" t="str">
            <v>00025246</v>
          </cell>
          <cell r="J100" t="str">
            <v>00102</v>
          </cell>
          <cell r="K100">
            <v>64583</v>
          </cell>
          <cell r="L100">
            <v>20</v>
          </cell>
          <cell r="M100" t="str">
            <v>0002</v>
          </cell>
        </row>
        <row r="101">
          <cell r="A101" t="str">
            <v>605</v>
          </cell>
          <cell r="B101">
            <v>83</v>
          </cell>
          <cell r="C101" t="str">
            <v>6</v>
          </cell>
          <cell r="D101">
            <v>5</v>
          </cell>
          <cell r="E101" t="str">
            <v>НАСОС ЭЦВ 10-120-60</v>
          </cell>
          <cell r="F101" t="str">
            <v>102000</v>
          </cell>
          <cell r="G101">
            <v>64583</v>
          </cell>
          <cell r="I101" t="str">
            <v>00025247</v>
          </cell>
          <cell r="J101" t="str">
            <v>00102</v>
          </cell>
          <cell r="K101">
            <v>64583</v>
          </cell>
          <cell r="L101">
            <v>20</v>
          </cell>
          <cell r="M101" t="str">
            <v>0002</v>
          </cell>
        </row>
        <row r="102">
          <cell r="A102" t="str">
            <v>605</v>
          </cell>
          <cell r="B102">
            <v>84</v>
          </cell>
          <cell r="C102" t="str">
            <v>6</v>
          </cell>
          <cell r="D102">
            <v>5</v>
          </cell>
          <cell r="E102" t="str">
            <v>НАСОС ЭЦВ 10-120-60</v>
          </cell>
          <cell r="F102" t="str">
            <v>102000</v>
          </cell>
          <cell r="G102">
            <v>64583</v>
          </cell>
          <cell r="I102" t="str">
            <v>00025248</v>
          </cell>
          <cell r="J102" t="str">
            <v>00102</v>
          </cell>
          <cell r="K102">
            <v>64583</v>
          </cell>
          <cell r="L102">
            <v>20</v>
          </cell>
          <cell r="M102" t="str">
            <v>0002</v>
          </cell>
        </row>
        <row r="103">
          <cell r="A103" t="str">
            <v>605</v>
          </cell>
          <cell r="B103">
            <v>85</v>
          </cell>
          <cell r="C103" t="str">
            <v>6</v>
          </cell>
          <cell r="D103">
            <v>5</v>
          </cell>
          <cell r="E103" t="str">
            <v>НАСОС ЭЦВ 8-40-90</v>
          </cell>
          <cell r="F103" t="str">
            <v>102000</v>
          </cell>
          <cell r="G103">
            <v>33112</v>
          </cell>
          <cell r="I103" t="str">
            <v>00025249</v>
          </cell>
          <cell r="J103" t="str">
            <v>00102</v>
          </cell>
          <cell r="K103">
            <v>33112</v>
          </cell>
          <cell r="L103">
            <v>20</v>
          </cell>
          <cell r="M103" t="str">
            <v>0002</v>
          </cell>
        </row>
        <row r="104">
          <cell r="A104" t="str">
            <v>605</v>
          </cell>
          <cell r="B104">
            <v>86</v>
          </cell>
          <cell r="C104" t="str">
            <v>6</v>
          </cell>
          <cell r="D104">
            <v>5</v>
          </cell>
          <cell r="E104" t="str">
            <v>НАСОС ЭЦВ 8-40-90</v>
          </cell>
          <cell r="F104" t="str">
            <v>102000</v>
          </cell>
          <cell r="G104">
            <v>33113</v>
          </cell>
          <cell r="I104" t="str">
            <v>00025250</v>
          </cell>
          <cell r="J104" t="str">
            <v>00102</v>
          </cell>
          <cell r="K104">
            <v>33113</v>
          </cell>
          <cell r="L104">
            <v>20</v>
          </cell>
          <cell r="M104" t="str">
            <v>0002</v>
          </cell>
        </row>
        <row r="105">
          <cell r="A105" t="str">
            <v>605</v>
          </cell>
          <cell r="B105">
            <v>87</v>
          </cell>
          <cell r="C105" t="str">
            <v>6</v>
          </cell>
          <cell r="D105">
            <v>5</v>
          </cell>
          <cell r="E105" t="str">
            <v>НАСОС ЭЦВ 6-10-80</v>
          </cell>
          <cell r="F105" t="str">
            <v>112000</v>
          </cell>
          <cell r="G105">
            <v>13091.34</v>
          </cell>
          <cell r="I105" t="str">
            <v>00025259</v>
          </cell>
          <cell r="J105" t="str">
            <v>00102</v>
          </cell>
          <cell r="K105">
            <v>13091.34</v>
          </cell>
          <cell r="L105">
            <v>20</v>
          </cell>
          <cell r="M105" t="str">
            <v>0002</v>
          </cell>
        </row>
        <row r="106">
          <cell r="A106" t="str">
            <v>605</v>
          </cell>
          <cell r="B106">
            <v>88</v>
          </cell>
          <cell r="C106" t="str">
            <v>6</v>
          </cell>
          <cell r="D106">
            <v>5</v>
          </cell>
          <cell r="E106" t="str">
            <v>НАСОС ЭЦВ-6-10-80</v>
          </cell>
          <cell r="F106" t="str">
            <v>112000</v>
          </cell>
          <cell r="G106">
            <v>13092</v>
          </cell>
          <cell r="I106" t="str">
            <v>00025260</v>
          </cell>
          <cell r="J106" t="str">
            <v>00102</v>
          </cell>
          <cell r="K106">
            <v>13092</v>
          </cell>
          <cell r="L106">
            <v>20</v>
          </cell>
          <cell r="M106" t="str">
            <v>0002</v>
          </cell>
        </row>
        <row r="107">
          <cell r="A107" t="str">
            <v>605</v>
          </cell>
          <cell r="B107">
            <v>89</v>
          </cell>
          <cell r="C107" t="str">
            <v>6</v>
          </cell>
          <cell r="D107">
            <v>5</v>
          </cell>
          <cell r="E107" t="str">
            <v>НАСОС ГНОМ 25-20</v>
          </cell>
          <cell r="F107" t="str">
            <v>042000</v>
          </cell>
          <cell r="G107">
            <v>18888</v>
          </cell>
          <cell r="I107" t="str">
            <v>00080453</v>
          </cell>
          <cell r="J107" t="str">
            <v>00102</v>
          </cell>
          <cell r="K107">
            <v>18888</v>
          </cell>
          <cell r="L107">
            <v>20</v>
          </cell>
          <cell r="M107" t="str">
            <v>2400</v>
          </cell>
        </row>
        <row r="108">
          <cell r="A108" t="str">
            <v>605</v>
          </cell>
          <cell r="B108">
            <v>90</v>
          </cell>
          <cell r="C108" t="str">
            <v>6</v>
          </cell>
          <cell r="D108">
            <v>5</v>
          </cell>
          <cell r="E108" t="str">
            <v>НАСОС ЭЦВ  10-63-65</v>
          </cell>
          <cell r="F108" t="str">
            <v>052000</v>
          </cell>
          <cell r="G108">
            <v>38287</v>
          </cell>
          <cell r="I108" t="str">
            <v>00080457</v>
          </cell>
          <cell r="J108" t="str">
            <v>00102</v>
          </cell>
          <cell r="K108">
            <v>38287</v>
          </cell>
          <cell r="L108">
            <v>20</v>
          </cell>
          <cell r="M108" t="str">
            <v>2400</v>
          </cell>
        </row>
        <row r="109">
          <cell r="A109" t="str">
            <v>605</v>
          </cell>
          <cell r="B109">
            <v>91</v>
          </cell>
          <cell r="C109" t="str">
            <v>6</v>
          </cell>
          <cell r="D109">
            <v>5</v>
          </cell>
          <cell r="E109" t="str">
            <v>НАСОС ЭЦВ 6-16-110</v>
          </cell>
          <cell r="F109" t="str">
            <v>062000</v>
          </cell>
          <cell r="G109">
            <v>19491.25</v>
          </cell>
          <cell r="I109" t="str">
            <v>01401608</v>
          </cell>
          <cell r="J109" t="str">
            <v>00109</v>
          </cell>
          <cell r="K109">
            <v>19491.25</v>
          </cell>
          <cell r="L109">
            <v>20</v>
          </cell>
          <cell r="M109" t="str">
            <v>0034</v>
          </cell>
        </row>
        <row r="110">
          <cell r="A110" t="str">
            <v>605</v>
          </cell>
          <cell r="B110">
            <v>92</v>
          </cell>
          <cell r="C110" t="str">
            <v>6</v>
          </cell>
          <cell r="D110">
            <v>5</v>
          </cell>
          <cell r="E110" t="str">
            <v>НАСОС ЭЦВ 6-16-110</v>
          </cell>
          <cell r="F110" t="str">
            <v>062000</v>
          </cell>
          <cell r="G110">
            <v>19491.25</v>
          </cell>
          <cell r="I110" t="str">
            <v>01401609</v>
          </cell>
          <cell r="J110" t="str">
            <v>00109</v>
          </cell>
          <cell r="K110">
            <v>19491.25</v>
          </cell>
          <cell r="L110">
            <v>20</v>
          </cell>
          <cell r="M110" t="str">
            <v>0034</v>
          </cell>
        </row>
        <row r="111">
          <cell r="A111" t="str">
            <v>605</v>
          </cell>
          <cell r="B111">
            <v>93</v>
          </cell>
          <cell r="C111" t="str">
            <v>6</v>
          </cell>
          <cell r="D111">
            <v>5</v>
          </cell>
          <cell r="E111" t="str">
            <v>Насос погружной 6717/7В  из ГЕРМАНИИ</v>
          </cell>
          <cell r="F111" t="str">
            <v>062000</v>
          </cell>
          <cell r="G111">
            <v>223859.4</v>
          </cell>
          <cell r="I111" t="str">
            <v>17880</v>
          </cell>
          <cell r="J111" t="str">
            <v>00102</v>
          </cell>
          <cell r="K111">
            <v>223859.4</v>
          </cell>
          <cell r="L111">
            <v>20</v>
          </cell>
          <cell r="M111" t="str">
            <v>3000</v>
          </cell>
        </row>
        <row r="112">
          <cell r="A112" t="str">
            <v>605</v>
          </cell>
          <cell r="B112">
            <v>94</v>
          </cell>
          <cell r="C112" t="str">
            <v>6</v>
          </cell>
          <cell r="D112">
            <v>5</v>
          </cell>
          <cell r="E112" t="str">
            <v>Насос погружной 6714/7В   из ГЕРМАНИИ</v>
          </cell>
          <cell r="F112" t="str">
            <v>082000</v>
          </cell>
          <cell r="G112">
            <v>223859</v>
          </cell>
          <cell r="I112" t="str">
            <v>17881</v>
          </cell>
          <cell r="J112" t="str">
            <v>00102</v>
          </cell>
          <cell r="K112">
            <v>223859</v>
          </cell>
          <cell r="L112">
            <v>20</v>
          </cell>
          <cell r="M112" t="str">
            <v>3000</v>
          </cell>
        </row>
        <row r="113">
          <cell r="A113" t="str">
            <v>605</v>
          </cell>
          <cell r="B113">
            <v>95</v>
          </cell>
          <cell r="C113" t="str">
            <v>6</v>
          </cell>
          <cell r="D113">
            <v>5</v>
          </cell>
          <cell r="E113" t="str">
            <v>НАСОС "ГНОМ" 40-25</v>
          </cell>
          <cell r="F113" t="str">
            <v>092000</v>
          </cell>
          <cell r="G113">
            <v>22203.279999999999</v>
          </cell>
          <cell r="I113" t="str">
            <v>00000165</v>
          </cell>
          <cell r="J113" t="str">
            <v>00102</v>
          </cell>
          <cell r="K113">
            <v>22203.279999999999</v>
          </cell>
          <cell r="L113">
            <v>20</v>
          </cell>
          <cell r="M113" t="str">
            <v>0011</v>
          </cell>
        </row>
        <row r="114">
          <cell r="A114" t="str">
            <v>605</v>
          </cell>
          <cell r="B114">
            <v>96</v>
          </cell>
          <cell r="C114" t="str">
            <v>6</v>
          </cell>
          <cell r="D114">
            <v>5</v>
          </cell>
          <cell r="E114" t="str">
            <v>НАСОС "АНДИЖАНЕЦ"</v>
          </cell>
          <cell r="F114" t="str">
            <v>042000</v>
          </cell>
          <cell r="G114">
            <v>158333.32999999999</v>
          </cell>
          <cell r="I114" t="str">
            <v>00012741</v>
          </cell>
          <cell r="J114" t="str">
            <v>00102</v>
          </cell>
          <cell r="K114">
            <v>158333.32999999999</v>
          </cell>
          <cell r="L114">
            <v>20</v>
          </cell>
          <cell r="M114" t="str">
            <v>0301</v>
          </cell>
        </row>
        <row r="115">
          <cell r="A115" t="str">
            <v>605</v>
          </cell>
          <cell r="B115">
            <v>97</v>
          </cell>
          <cell r="C115" t="str">
            <v>6</v>
          </cell>
          <cell r="D115">
            <v>5</v>
          </cell>
          <cell r="E115" t="str">
            <v>НАСОС ПРВП 63/22.5</v>
          </cell>
          <cell r="F115" t="str">
            <v>012000</v>
          </cell>
          <cell r="G115">
            <v>84671.7</v>
          </cell>
          <cell r="I115" t="str">
            <v>00021755</v>
          </cell>
          <cell r="J115" t="str">
            <v>00109</v>
          </cell>
          <cell r="K115">
            <v>84671.7</v>
          </cell>
          <cell r="L115">
            <v>20</v>
          </cell>
          <cell r="M115" t="str">
            <v>0301</v>
          </cell>
        </row>
        <row r="116">
          <cell r="A116" t="str">
            <v>605</v>
          </cell>
          <cell r="B116">
            <v>98</v>
          </cell>
          <cell r="C116" t="str">
            <v>6</v>
          </cell>
          <cell r="D116">
            <v>5</v>
          </cell>
          <cell r="E116" t="str">
            <v>НАСОС ПРВП 63/22.5</v>
          </cell>
          <cell r="F116" t="str">
            <v>012000</v>
          </cell>
          <cell r="G116">
            <v>84671.7</v>
          </cell>
          <cell r="I116" t="str">
            <v>00021756</v>
          </cell>
          <cell r="J116" t="str">
            <v>00109</v>
          </cell>
          <cell r="K116">
            <v>84671.7</v>
          </cell>
          <cell r="L116">
            <v>20</v>
          </cell>
          <cell r="M116" t="str">
            <v>0301</v>
          </cell>
        </row>
        <row r="117">
          <cell r="A117" t="str">
            <v>605</v>
          </cell>
          <cell r="B117">
            <v>99</v>
          </cell>
          <cell r="C117" t="str">
            <v>6</v>
          </cell>
          <cell r="D117">
            <v>5</v>
          </cell>
          <cell r="E117" t="str">
            <v>НАСОС ПРВП 63/22.5</v>
          </cell>
          <cell r="F117" t="str">
            <v>012000</v>
          </cell>
          <cell r="G117">
            <v>84671.7</v>
          </cell>
          <cell r="I117" t="str">
            <v>00021757</v>
          </cell>
          <cell r="J117" t="str">
            <v>00109</v>
          </cell>
          <cell r="K117">
            <v>84671.7</v>
          </cell>
          <cell r="L117">
            <v>20</v>
          </cell>
          <cell r="M117" t="str">
            <v>0301</v>
          </cell>
        </row>
        <row r="118">
          <cell r="A118" t="str">
            <v>605</v>
          </cell>
          <cell r="B118">
            <v>100</v>
          </cell>
          <cell r="C118" t="str">
            <v>6</v>
          </cell>
          <cell r="D118">
            <v>5</v>
          </cell>
          <cell r="E118" t="str">
            <v>НАСОС ПРВП 63/22.5</v>
          </cell>
          <cell r="F118" t="str">
            <v>012000</v>
          </cell>
          <cell r="G118">
            <v>84671.7</v>
          </cell>
          <cell r="I118" t="str">
            <v>00021758</v>
          </cell>
          <cell r="J118" t="str">
            <v>00109</v>
          </cell>
          <cell r="K118">
            <v>84671.7</v>
          </cell>
          <cell r="L118">
            <v>20</v>
          </cell>
          <cell r="M118" t="str">
            <v>0301</v>
          </cell>
        </row>
        <row r="119">
          <cell r="A119" t="str">
            <v>605</v>
          </cell>
          <cell r="B119">
            <v>101</v>
          </cell>
          <cell r="C119" t="str">
            <v>6</v>
          </cell>
          <cell r="D119">
            <v>5</v>
          </cell>
          <cell r="E119" t="str">
            <v>НАСОС ПРВП 63/22.5 2ШТ</v>
          </cell>
          <cell r="F119" t="str">
            <v>012000</v>
          </cell>
          <cell r="G119">
            <v>169343.4</v>
          </cell>
          <cell r="I119" t="str">
            <v>00021759</v>
          </cell>
          <cell r="J119" t="str">
            <v>00109</v>
          </cell>
          <cell r="K119">
            <v>169343.4</v>
          </cell>
          <cell r="L119">
            <v>20</v>
          </cell>
          <cell r="M119" t="str">
            <v>0301</v>
          </cell>
        </row>
        <row r="120">
          <cell r="A120" t="str">
            <v>605</v>
          </cell>
          <cell r="B120">
            <v>102</v>
          </cell>
          <cell r="C120" t="str">
            <v>6</v>
          </cell>
          <cell r="D120">
            <v>5</v>
          </cell>
          <cell r="E120" t="str">
            <v>НАСОС "АНДИЖАНЕЦ"</v>
          </cell>
          <cell r="F120" t="str">
            <v>042000</v>
          </cell>
          <cell r="G120">
            <v>158333.32999999999</v>
          </cell>
          <cell r="I120" t="str">
            <v>00025221</v>
          </cell>
          <cell r="J120" t="str">
            <v>00102</v>
          </cell>
          <cell r="K120">
            <v>158333.32999999999</v>
          </cell>
          <cell r="L120">
            <v>20</v>
          </cell>
          <cell r="M120" t="str">
            <v>0002</v>
          </cell>
        </row>
        <row r="121">
          <cell r="A121" t="str">
            <v>605</v>
          </cell>
          <cell r="B121">
            <v>103</v>
          </cell>
          <cell r="C121" t="str">
            <v>6</v>
          </cell>
          <cell r="D121">
            <v>5</v>
          </cell>
          <cell r="E121" t="str">
            <v>НАСОС 1Д 160/20 С ДВИГ</v>
          </cell>
          <cell r="F121" t="str">
            <v>102000</v>
          </cell>
          <cell r="G121">
            <v>37500</v>
          </cell>
          <cell r="I121" t="str">
            <v>00025251</v>
          </cell>
          <cell r="J121" t="str">
            <v>00102</v>
          </cell>
          <cell r="K121">
            <v>37500</v>
          </cell>
          <cell r="L121">
            <v>20</v>
          </cell>
          <cell r="M121" t="str">
            <v>0002</v>
          </cell>
        </row>
        <row r="122">
          <cell r="A122" t="str">
            <v>605</v>
          </cell>
          <cell r="B122">
            <v>104</v>
          </cell>
          <cell r="C122" t="str">
            <v>6</v>
          </cell>
          <cell r="D122">
            <v>5</v>
          </cell>
          <cell r="E122" t="str">
            <v>НАСОС 1Д 160/20 С ДВИГ</v>
          </cell>
          <cell r="F122" t="str">
            <v>102000</v>
          </cell>
          <cell r="G122">
            <v>37500</v>
          </cell>
          <cell r="I122" t="str">
            <v>00025252</v>
          </cell>
          <cell r="J122" t="str">
            <v>00102</v>
          </cell>
          <cell r="K122">
            <v>37500</v>
          </cell>
          <cell r="L122">
            <v>20</v>
          </cell>
          <cell r="M122" t="str">
            <v>0002</v>
          </cell>
        </row>
        <row r="123">
          <cell r="A123" t="str">
            <v>605</v>
          </cell>
          <cell r="B123">
            <v>105</v>
          </cell>
          <cell r="C123" t="str">
            <v>6</v>
          </cell>
          <cell r="D123">
            <v>5</v>
          </cell>
          <cell r="E123" t="str">
            <v>НАСОС ПРВП 63/22.5 3ШТ</v>
          </cell>
          <cell r="F123" t="str">
            <v>072000</v>
          </cell>
          <cell r="G123">
            <v>306138.69</v>
          </cell>
          <cell r="I123" t="str">
            <v>00030440</v>
          </cell>
          <cell r="J123" t="str">
            <v>00102</v>
          </cell>
          <cell r="K123">
            <v>306138.69</v>
          </cell>
          <cell r="L123">
            <v>20</v>
          </cell>
          <cell r="M123" t="str">
            <v>0301</v>
          </cell>
        </row>
        <row r="124">
          <cell r="A124" t="str">
            <v>605</v>
          </cell>
          <cell r="B124">
            <v>106</v>
          </cell>
          <cell r="C124" t="str">
            <v>6</v>
          </cell>
          <cell r="D124">
            <v>5</v>
          </cell>
          <cell r="E124" t="str">
            <v>НАСОС ПРВП 63/22.5 2ШТ</v>
          </cell>
          <cell r="F124" t="str">
            <v>072000</v>
          </cell>
          <cell r="G124">
            <v>204092.46</v>
          </cell>
          <cell r="I124" t="str">
            <v>00030441</v>
          </cell>
          <cell r="J124" t="str">
            <v>00102</v>
          </cell>
          <cell r="K124">
            <v>204092.46</v>
          </cell>
          <cell r="L124">
            <v>20</v>
          </cell>
          <cell r="M124" t="str">
            <v>0301</v>
          </cell>
        </row>
        <row r="125">
          <cell r="A125" t="str">
            <v>605</v>
          </cell>
          <cell r="B125">
            <v>107</v>
          </cell>
          <cell r="C125" t="str">
            <v>6</v>
          </cell>
          <cell r="D125">
            <v>5</v>
          </cell>
          <cell r="E125" t="str">
            <v>НАСОС ПРВП 63/22.5 5ШТ</v>
          </cell>
          <cell r="F125" t="str">
            <v>072000</v>
          </cell>
          <cell r="G125">
            <v>510231.2</v>
          </cell>
          <cell r="I125" t="str">
            <v>00030442</v>
          </cell>
          <cell r="J125" t="str">
            <v>00102</v>
          </cell>
          <cell r="K125">
            <v>510231.2</v>
          </cell>
          <cell r="L125">
            <v>20</v>
          </cell>
          <cell r="M125" t="str">
            <v>0301</v>
          </cell>
        </row>
        <row r="126">
          <cell r="A126" t="str">
            <v>605</v>
          </cell>
          <cell r="B126">
            <v>108</v>
          </cell>
          <cell r="C126" t="str">
            <v>6</v>
          </cell>
          <cell r="D126">
            <v>5</v>
          </cell>
          <cell r="E126" t="str">
            <v>НАСОС ПРВП 63/22.5 8ШТ</v>
          </cell>
          <cell r="F126" t="str">
            <v>072000</v>
          </cell>
          <cell r="G126">
            <v>816369.84</v>
          </cell>
          <cell r="I126" t="str">
            <v>00030443</v>
          </cell>
          <cell r="J126" t="str">
            <v>00102</v>
          </cell>
          <cell r="K126">
            <v>816369.84</v>
          </cell>
          <cell r="L126">
            <v>20</v>
          </cell>
          <cell r="M126" t="str">
            <v>0301</v>
          </cell>
        </row>
        <row r="127">
          <cell r="A127" t="str">
            <v>605</v>
          </cell>
          <cell r="B127">
            <v>109</v>
          </cell>
          <cell r="C127" t="str">
            <v>6</v>
          </cell>
          <cell r="D127">
            <v>5</v>
          </cell>
          <cell r="E127" t="str">
            <v>НАСОС 1Д 1250/63</v>
          </cell>
          <cell r="F127" t="str">
            <v>072000</v>
          </cell>
          <cell r="G127">
            <v>97500</v>
          </cell>
          <cell r="I127" t="str">
            <v>00030445</v>
          </cell>
          <cell r="J127" t="str">
            <v>00102</v>
          </cell>
          <cell r="K127">
            <v>97500</v>
          </cell>
          <cell r="L127">
            <v>20</v>
          </cell>
          <cell r="M127" t="str">
            <v>0301</v>
          </cell>
        </row>
        <row r="128">
          <cell r="A128" t="str">
            <v>605</v>
          </cell>
          <cell r="B128">
            <v>110</v>
          </cell>
          <cell r="C128" t="str">
            <v>6</v>
          </cell>
          <cell r="D128">
            <v>5</v>
          </cell>
          <cell r="E128" t="str">
            <v>НАСОС 1Д 630/90</v>
          </cell>
          <cell r="F128" t="str">
            <v>072000</v>
          </cell>
          <cell r="G128">
            <v>83333.33</v>
          </cell>
          <cell r="I128" t="str">
            <v>00030446</v>
          </cell>
          <cell r="J128" t="str">
            <v>00102</v>
          </cell>
          <cell r="K128">
            <v>83333.33</v>
          </cell>
          <cell r="L128">
            <v>20</v>
          </cell>
          <cell r="M128" t="str">
            <v>0301</v>
          </cell>
        </row>
        <row r="129">
          <cell r="A129" t="str">
            <v>605</v>
          </cell>
          <cell r="B129">
            <v>111</v>
          </cell>
          <cell r="C129" t="str">
            <v>6</v>
          </cell>
          <cell r="D129">
            <v>5</v>
          </cell>
          <cell r="E129" t="str">
            <v>НАСОС ПРВП 63/22.5</v>
          </cell>
          <cell r="F129" t="str">
            <v>072000</v>
          </cell>
          <cell r="G129">
            <v>102048.24</v>
          </cell>
          <cell r="I129" t="str">
            <v>00030447</v>
          </cell>
          <cell r="J129" t="str">
            <v>00102</v>
          </cell>
          <cell r="K129">
            <v>102048.24</v>
          </cell>
          <cell r="L129">
            <v>20</v>
          </cell>
          <cell r="M129" t="str">
            <v>0301</v>
          </cell>
        </row>
        <row r="130">
          <cell r="A130" t="str">
            <v>605</v>
          </cell>
          <cell r="B130">
            <v>112</v>
          </cell>
          <cell r="C130" t="str">
            <v>6</v>
          </cell>
          <cell r="D130">
            <v>5</v>
          </cell>
          <cell r="E130" t="str">
            <v>НАСОС 1Д 1250/125 С ДВИГ.630КВТ</v>
          </cell>
          <cell r="F130" t="str">
            <v>102000</v>
          </cell>
          <cell r="G130">
            <v>875000</v>
          </cell>
          <cell r="I130" t="str">
            <v>00047452</v>
          </cell>
          <cell r="J130" t="str">
            <v>00109</v>
          </cell>
          <cell r="K130">
            <v>875000</v>
          </cell>
          <cell r="L130">
            <v>20</v>
          </cell>
          <cell r="M130" t="str">
            <v>0301</v>
          </cell>
        </row>
        <row r="131">
          <cell r="A131" t="str">
            <v>605</v>
          </cell>
          <cell r="B131">
            <v>113</v>
          </cell>
          <cell r="C131" t="str">
            <v>6</v>
          </cell>
          <cell r="D131">
            <v>5</v>
          </cell>
          <cell r="E131" t="str">
            <v>НАСОС ПРВП 63/22.5</v>
          </cell>
          <cell r="F131" t="str">
            <v>072000</v>
          </cell>
          <cell r="G131">
            <v>102048.24</v>
          </cell>
          <cell r="I131" t="str">
            <v>00057605</v>
          </cell>
          <cell r="J131" t="str">
            <v>00102</v>
          </cell>
          <cell r="K131">
            <v>102048.24</v>
          </cell>
          <cell r="L131">
            <v>20</v>
          </cell>
          <cell r="M131" t="str">
            <v>0301</v>
          </cell>
        </row>
        <row r="132">
          <cell r="A132" t="str">
            <v>605</v>
          </cell>
          <cell r="B132">
            <v>114</v>
          </cell>
          <cell r="C132" t="str">
            <v>6</v>
          </cell>
          <cell r="D132">
            <v>5</v>
          </cell>
          <cell r="E132" t="str">
            <v>НАСОС ВВН2 300 С ДВИГ.</v>
          </cell>
          <cell r="F132" t="str">
            <v>112000</v>
          </cell>
          <cell r="G132">
            <v>11293125</v>
          </cell>
          <cell r="I132" t="str">
            <v>00026441</v>
          </cell>
          <cell r="J132" t="str">
            <v>00102</v>
          </cell>
          <cell r="K132">
            <v>11293125</v>
          </cell>
          <cell r="L132">
            <v>20</v>
          </cell>
          <cell r="M132" t="str">
            <v>0301</v>
          </cell>
        </row>
        <row r="133">
          <cell r="A133" t="str">
            <v>605</v>
          </cell>
          <cell r="B133">
            <v>115</v>
          </cell>
          <cell r="C133" t="str">
            <v>6</v>
          </cell>
          <cell r="D133">
            <v>5</v>
          </cell>
          <cell r="E133" t="str">
            <v>НАСОС ВВН2 300 С ДВИГ.</v>
          </cell>
          <cell r="F133" t="str">
            <v>112000</v>
          </cell>
          <cell r="G133">
            <v>114791.67</v>
          </cell>
          <cell r="I133" t="str">
            <v>00026441</v>
          </cell>
          <cell r="J133" t="str">
            <v>00102</v>
          </cell>
          <cell r="K133">
            <v>114791.67</v>
          </cell>
          <cell r="L133">
            <v>20</v>
          </cell>
          <cell r="M133" t="str">
            <v>0301</v>
          </cell>
        </row>
        <row r="134">
          <cell r="A134" t="str">
            <v>605</v>
          </cell>
          <cell r="B134">
            <v>116</v>
          </cell>
          <cell r="C134" t="str">
            <v>6</v>
          </cell>
          <cell r="D134">
            <v>5</v>
          </cell>
          <cell r="E134" t="str">
            <v>НАСОС ЭЦВ  10-120-60</v>
          </cell>
          <cell r="F134" t="str">
            <v>082000</v>
          </cell>
          <cell r="G134">
            <v>64583</v>
          </cell>
          <cell r="I134" t="str">
            <v>00080478</v>
          </cell>
          <cell r="J134" t="str">
            <v>00102</v>
          </cell>
          <cell r="K134">
            <v>64583</v>
          </cell>
          <cell r="L134">
            <v>20</v>
          </cell>
          <cell r="M134" t="str">
            <v>2400</v>
          </cell>
        </row>
        <row r="135">
          <cell r="D135" t="str">
            <v>5 Всего</v>
          </cell>
          <cell r="G135">
            <v>80629974.580000013</v>
          </cell>
        </row>
        <row r="136">
          <cell r="A136" t="str">
            <v>606</v>
          </cell>
          <cell r="B136">
            <v>117</v>
          </cell>
          <cell r="C136" t="str">
            <v>6</v>
          </cell>
          <cell r="D136">
            <v>6</v>
          </cell>
          <cell r="E136" t="str">
            <v>ЛЕБЕДКА 55 Л/С 2СМ  Б/У</v>
          </cell>
          <cell r="F136" t="str">
            <v>022000</v>
          </cell>
          <cell r="G136">
            <v>158917</v>
          </cell>
          <cell r="I136" t="str">
            <v>00080445</v>
          </cell>
          <cell r="J136" t="str">
            <v>00102</v>
          </cell>
          <cell r="K136">
            <v>158917</v>
          </cell>
          <cell r="L136">
            <v>15</v>
          </cell>
          <cell r="M136" t="str">
            <v>2400</v>
          </cell>
        </row>
        <row r="137">
          <cell r="A137" t="str">
            <v>606</v>
          </cell>
          <cell r="B137">
            <v>118</v>
          </cell>
          <cell r="C137" t="str">
            <v>6</v>
          </cell>
          <cell r="D137">
            <v>6</v>
          </cell>
          <cell r="E137" t="str">
            <v>ЛЕБЕДКА 55 Л/С 2СМ  Б/У</v>
          </cell>
          <cell r="F137" t="str">
            <v>022000</v>
          </cell>
          <cell r="G137">
            <v>158917</v>
          </cell>
          <cell r="I137" t="str">
            <v>00080446</v>
          </cell>
          <cell r="J137" t="str">
            <v>00102</v>
          </cell>
          <cell r="K137">
            <v>158917</v>
          </cell>
          <cell r="L137">
            <v>15</v>
          </cell>
          <cell r="M137" t="str">
            <v>2400</v>
          </cell>
        </row>
        <row r="138">
          <cell r="A138" t="str">
            <v>606</v>
          </cell>
          <cell r="B138">
            <v>119</v>
          </cell>
          <cell r="C138" t="str">
            <v>6</v>
          </cell>
          <cell r="D138">
            <v>6</v>
          </cell>
          <cell r="E138" t="str">
            <v>ЛЕБЕДКА 55 Л/С 2СМ  Б/У</v>
          </cell>
          <cell r="F138" t="str">
            <v>022000</v>
          </cell>
          <cell r="G138">
            <v>158917</v>
          </cell>
          <cell r="I138" t="str">
            <v>00080447</v>
          </cell>
          <cell r="J138" t="str">
            <v>00102</v>
          </cell>
          <cell r="K138">
            <v>158917</v>
          </cell>
          <cell r="L138">
            <v>15</v>
          </cell>
          <cell r="M138" t="str">
            <v>2400</v>
          </cell>
        </row>
        <row r="139">
          <cell r="A139" t="str">
            <v>606</v>
          </cell>
          <cell r="B139">
            <v>120</v>
          </cell>
          <cell r="C139" t="str">
            <v>6</v>
          </cell>
          <cell r="D139">
            <v>6</v>
          </cell>
          <cell r="E139" t="str">
            <v>ЛЕБЕДКА 55 Л/С 2СМ  Б/У</v>
          </cell>
          <cell r="F139" t="str">
            <v>022000</v>
          </cell>
          <cell r="G139">
            <v>158917</v>
          </cell>
          <cell r="I139" t="str">
            <v>00080448</v>
          </cell>
          <cell r="J139" t="str">
            <v>00102</v>
          </cell>
          <cell r="K139">
            <v>158917</v>
          </cell>
          <cell r="L139">
            <v>15</v>
          </cell>
          <cell r="M139" t="str">
            <v>2400</v>
          </cell>
        </row>
        <row r="140">
          <cell r="A140" t="str">
            <v>606</v>
          </cell>
          <cell r="B140">
            <v>121</v>
          </cell>
          <cell r="C140" t="str">
            <v>6</v>
          </cell>
          <cell r="D140">
            <v>6</v>
          </cell>
          <cell r="E140" t="str">
            <v>ЛЕБЕДКА 55 Л/С 2СМ  Б/У</v>
          </cell>
          <cell r="F140" t="str">
            <v>022000</v>
          </cell>
          <cell r="G140">
            <v>158917</v>
          </cell>
          <cell r="I140" t="str">
            <v>00080449</v>
          </cell>
          <cell r="J140" t="str">
            <v>00102</v>
          </cell>
          <cell r="K140">
            <v>158917</v>
          </cell>
          <cell r="L140">
            <v>15</v>
          </cell>
          <cell r="M140" t="str">
            <v>2400</v>
          </cell>
        </row>
        <row r="141">
          <cell r="A141" t="str">
            <v>606</v>
          </cell>
          <cell r="B141">
            <v>122</v>
          </cell>
          <cell r="C141" t="str">
            <v>6</v>
          </cell>
          <cell r="D141">
            <v>6</v>
          </cell>
          <cell r="E141" t="str">
            <v>ЭЛЕКТРОПОГРУЗЧИК N6972</v>
          </cell>
          <cell r="F141" t="str">
            <v>012000</v>
          </cell>
          <cell r="G141">
            <v>14000</v>
          </cell>
          <cell r="I141" t="str">
            <v>00000135</v>
          </cell>
          <cell r="J141" t="str">
            <v>00102</v>
          </cell>
          <cell r="K141">
            <v>14000</v>
          </cell>
          <cell r="L141">
            <v>15</v>
          </cell>
          <cell r="M141" t="str">
            <v>0011</v>
          </cell>
        </row>
        <row r="142">
          <cell r="A142" t="str">
            <v>606</v>
          </cell>
          <cell r="B142">
            <v>123</v>
          </cell>
          <cell r="C142" t="str">
            <v>6</v>
          </cell>
          <cell r="D142">
            <v>6</v>
          </cell>
          <cell r="E142" t="str">
            <v>ЭЛЕКТРОПОГРУЗЧИК N6973</v>
          </cell>
          <cell r="F142" t="str">
            <v>012000</v>
          </cell>
          <cell r="G142">
            <v>14000</v>
          </cell>
          <cell r="I142" t="str">
            <v>00000136</v>
          </cell>
          <cell r="J142" t="str">
            <v>00102</v>
          </cell>
          <cell r="K142">
            <v>14000</v>
          </cell>
          <cell r="L142">
            <v>15</v>
          </cell>
          <cell r="M142" t="str">
            <v>0011</v>
          </cell>
        </row>
        <row r="143">
          <cell r="A143" t="str">
            <v>606</v>
          </cell>
          <cell r="B143">
            <v>124</v>
          </cell>
          <cell r="C143" t="str">
            <v>6</v>
          </cell>
          <cell r="D143">
            <v>6</v>
          </cell>
          <cell r="E143" t="str">
            <v>ЭЛЕКТРОПОГРУЗЧИК ЕВ71733С</v>
          </cell>
          <cell r="F143" t="str">
            <v>012000</v>
          </cell>
          <cell r="G143">
            <v>1246889</v>
          </cell>
          <cell r="I143" t="str">
            <v>00000210</v>
          </cell>
          <cell r="J143" t="str">
            <v>00109</v>
          </cell>
          <cell r="K143">
            <v>1246889</v>
          </cell>
          <cell r="L143">
            <v>15</v>
          </cell>
          <cell r="M143" t="str">
            <v>0015</v>
          </cell>
        </row>
        <row r="144">
          <cell r="A144" t="str">
            <v>606</v>
          </cell>
          <cell r="B144">
            <v>125</v>
          </cell>
          <cell r="C144" t="str">
            <v>6</v>
          </cell>
          <cell r="D144">
            <v>6</v>
          </cell>
          <cell r="E144" t="str">
            <v>ЭЛЕКТРОПОГРУЗЧИК ЕВ 717-33С</v>
          </cell>
          <cell r="F144" t="str">
            <v>022000</v>
          </cell>
          <cell r="G144">
            <v>1244426</v>
          </cell>
          <cell r="I144" t="str">
            <v>00000211</v>
          </cell>
          <cell r="J144" t="str">
            <v>00109</v>
          </cell>
          <cell r="K144">
            <v>1244426</v>
          </cell>
          <cell r="L144">
            <v>15</v>
          </cell>
          <cell r="M144" t="str">
            <v>0015</v>
          </cell>
        </row>
        <row r="145">
          <cell r="A145" t="str">
            <v>606</v>
          </cell>
          <cell r="B145">
            <v>126</v>
          </cell>
          <cell r="C145" t="str">
            <v>6</v>
          </cell>
          <cell r="D145">
            <v>6</v>
          </cell>
          <cell r="E145" t="str">
            <v>АВТОПОГРУЗЧИК</v>
          </cell>
          <cell r="F145" t="str">
            <v>012000</v>
          </cell>
          <cell r="G145">
            <v>19000</v>
          </cell>
          <cell r="I145" t="str">
            <v>00000134</v>
          </cell>
          <cell r="J145" t="str">
            <v>00102</v>
          </cell>
          <cell r="K145">
            <v>19000</v>
          </cell>
          <cell r="L145">
            <v>15</v>
          </cell>
          <cell r="M145" t="str">
            <v>0011</v>
          </cell>
        </row>
        <row r="146">
          <cell r="A146" t="str">
            <v>606</v>
          </cell>
          <cell r="B146">
            <v>127</v>
          </cell>
          <cell r="C146" t="str">
            <v>6</v>
          </cell>
          <cell r="D146">
            <v>6</v>
          </cell>
          <cell r="E146" t="str">
            <v>ПРОТИВОВЕС ПО-98-000-СБ</v>
          </cell>
          <cell r="F146" t="str">
            <v>072000</v>
          </cell>
          <cell r="G146">
            <v>167090</v>
          </cell>
          <cell r="I146" t="str">
            <v>00080464</v>
          </cell>
          <cell r="J146" t="str">
            <v>00102</v>
          </cell>
          <cell r="K146">
            <v>167090</v>
          </cell>
          <cell r="L146">
            <v>15</v>
          </cell>
          <cell r="M146" t="str">
            <v>2400</v>
          </cell>
        </row>
        <row r="147">
          <cell r="A147" t="str">
            <v>606</v>
          </cell>
          <cell r="B147">
            <v>128</v>
          </cell>
          <cell r="C147" t="str">
            <v>6</v>
          </cell>
          <cell r="D147">
            <v>6</v>
          </cell>
          <cell r="E147" t="str">
            <v>ПРОТИВОВЕС ПО-98-000-СБ</v>
          </cell>
          <cell r="F147" t="str">
            <v>072000</v>
          </cell>
          <cell r="G147">
            <v>167090</v>
          </cell>
          <cell r="I147" t="str">
            <v>00080465</v>
          </cell>
          <cell r="J147" t="str">
            <v>00102</v>
          </cell>
          <cell r="K147">
            <v>167090</v>
          </cell>
          <cell r="L147">
            <v>15</v>
          </cell>
          <cell r="M147" t="str">
            <v>2400</v>
          </cell>
        </row>
        <row r="148">
          <cell r="A148" t="str">
            <v>606</v>
          </cell>
          <cell r="B148">
            <v>129</v>
          </cell>
          <cell r="C148" t="str">
            <v>6</v>
          </cell>
          <cell r="D148">
            <v>6</v>
          </cell>
          <cell r="E148" t="str">
            <v>ТРУБОУКЛАДЧИК ТГ-321Т</v>
          </cell>
          <cell r="F148" t="str">
            <v>012000</v>
          </cell>
          <cell r="G148">
            <v>13997812.5</v>
          </cell>
          <cell r="I148" t="str">
            <v>00021754</v>
          </cell>
          <cell r="J148" t="str">
            <v>00109</v>
          </cell>
          <cell r="K148">
            <v>13997812.5</v>
          </cell>
          <cell r="L148">
            <v>15</v>
          </cell>
          <cell r="M148" t="str">
            <v>0301</v>
          </cell>
        </row>
        <row r="149">
          <cell r="A149" t="str">
            <v>606</v>
          </cell>
          <cell r="B149">
            <v>130</v>
          </cell>
          <cell r="C149" t="str">
            <v>6</v>
          </cell>
          <cell r="D149">
            <v>6</v>
          </cell>
          <cell r="E149" t="str">
            <v>ПУТЕРЕМОНТНАЯ МАШИНА ПРМ N47</v>
          </cell>
          <cell r="F149" t="str">
            <v>122000</v>
          </cell>
          <cell r="G149">
            <v>2447790.02</v>
          </cell>
          <cell r="I149" t="str">
            <v>00025263</v>
          </cell>
          <cell r="J149" t="str">
            <v>00102</v>
          </cell>
          <cell r="K149">
            <v>2447790.02</v>
          </cell>
          <cell r="L149">
            <v>15</v>
          </cell>
          <cell r="M149" t="str">
            <v>0002</v>
          </cell>
        </row>
        <row r="150">
          <cell r="A150" t="str">
            <v>606</v>
          </cell>
          <cell r="B150">
            <v>131</v>
          </cell>
          <cell r="C150" t="str">
            <v>6</v>
          </cell>
          <cell r="D150">
            <v>6</v>
          </cell>
          <cell r="E150" t="str">
            <v>ЛЕБЕДКА  СКРЕПЕРНАЯ  55л/с</v>
          </cell>
          <cell r="F150" t="str">
            <v>122000</v>
          </cell>
          <cell r="G150">
            <v>615158</v>
          </cell>
          <cell r="I150" t="str">
            <v>00041725</v>
          </cell>
          <cell r="J150" t="str">
            <v>00102</v>
          </cell>
          <cell r="K150">
            <v>615158</v>
          </cell>
          <cell r="L150">
            <v>15</v>
          </cell>
          <cell r="M150" t="str">
            <v>2400</v>
          </cell>
        </row>
        <row r="151">
          <cell r="A151" t="str">
            <v>606</v>
          </cell>
          <cell r="B151">
            <v>132</v>
          </cell>
          <cell r="C151" t="str">
            <v>6</v>
          </cell>
          <cell r="D151">
            <v>6</v>
          </cell>
          <cell r="E151" t="str">
            <v>ЛЕБЕДКА  СКРЕПЕРНАЯ  55л/с</v>
          </cell>
          <cell r="F151" t="str">
            <v>122000</v>
          </cell>
          <cell r="G151">
            <v>615158</v>
          </cell>
          <cell r="I151" t="str">
            <v>00077004</v>
          </cell>
          <cell r="J151" t="str">
            <v>00102</v>
          </cell>
          <cell r="K151">
            <v>615158</v>
          </cell>
          <cell r="L151">
            <v>15</v>
          </cell>
          <cell r="M151" t="str">
            <v>2400</v>
          </cell>
        </row>
        <row r="152">
          <cell r="A152" t="str">
            <v>606</v>
          </cell>
          <cell r="B152">
            <v>133</v>
          </cell>
          <cell r="C152" t="str">
            <v>6</v>
          </cell>
          <cell r="D152">
            <v>6</v>
          </cell>
          <cell r="E152" t="str">
            <v>ЛЕБЕДКА  СКРЕПЕРНАЯ  55л/с</v>
          </cell>
          <cell r="F152" t="str">
            <v>122000</v>
          </cell>
          <cell r="G152">
            <v>615158</v>
          </cell>
          <cell r="I152" t="str">
            <v>00077007</v>
          </cell>
          <cell r="J152" t="str">
            <v>00102</v>
          </cell>
          <cell r="K152">
            <v>615158</v>
          </cell>
          <cell r="L152">
            <v>15</v>
          </cell>
          <cell r="M152" t="str">
            <v>2400</v>
          </cell>
        </row>
        <row r="153">
          <cell r="A153" t="str">
            <v>606</v>
          </cell>
          <cell r="B153">
            <v>134</v>
          </cell>
          <cell r="C153" t="str">
            <v>6</v>
          </cell>
          <cell r="D153">
            <v>6</v>
          </cell>
          <cell r="E153" t="str">
            <v>ЛЕБЕДКА  17л/с</v>
          </cell>
          <cell r="F153" t="str">
            <v>122000</v>
          </cell>
          <cell r="G153">
            <v>379046</v>
          </cell>
          <cell r="I153" t="str">
            <v>00077008</v>
          </cell>
          <cell r="J153" t="str">
            <v>00102</v>
          </cell>
          <cell r="K153">
            <v>379046</v>
          </cell>
          <cell r="L153">
            <v>15</v>
          </cell>
          <cell r="M153" t="str">
            <v>2400</v>
          </cell>
        </row>
        <row r="154">
          <cell r="A154" t="str">
            <v>606</v>
          </cell>
          <cell r="B154">
            <v>135</v>
          </cell>
          <cell r="C154" t="str">
            <v>6</v>
          </cell>
          <cell r="D154">
            <v>6</v>
          </cell>
          <cell r="E154" t="str">
            <v>ЛЕБЕДКА СКРЕПЕРНАЯ  55л/с</v>
          </cell>
          <cell r="F154" t="str">
            <v>122000</v>
          </cell>
          <cell r="G154">
            <v>615158</v>
          </cell>
          <cell r="I154" t="str">
            <v>00077010</v>
          </cell>
          <cell r="J154" t="str">
            <v>00102</v>
          </cell>
          <cell r="K154">
            <v>615158</v>
          </cell>
          <cell r="L154">
            <v>15</v>
          </cell>
          <cell r="M154" t="str">
            <v>2400</v>
          </cell>
        </row>
        <row r="155">
          <cell r="A155" t="str">
            <v>606</v>
          </cell>
          <cell r="B155">
            <v>136</v>
          </cell>
          <cell r="C155" t="str">
            <v>6</v>
          </cell>
          <cell r="D155">
            <v>6</v>
          </cell>
          <cell r="E155" t="str">
            <v>ЛЕБЕДКА  СКРЕПЕРНАЯ  55л/с</v>
          </cell>
          <cell r="F155" t="str">
            <v>122000</v>
          </cell>
          <cell r="G155">
            <v>615158</v>
          </cell>
          <cell r="I155" t="str">
            <v>00077011</v>
          </cell>
          <cell r="J155" t="str">
            <v>00102</v>
          </cell>
          <cell r="K155">
            <v>615158</v>
          </cell>
          <cell r="L155">
            <v>15</v>
          </cell>
          <cell r="M155" t="str">
            <v>2400</v>
          </cell>
        </row>
        <row r="156">
          <cell r="A156" t="str">
            <v>606</v>
          </cell>
          <cell r="B156">
            <v>137</v>
          </cell>
          <cell r="C156" t="str">
            <v>6</v>
          </cell>
          <cell r="D156">
            <v>6</v>
          </cell>
          <cell r="E156" t="str">
            <v>ЛЕБЕДКА  СКРЕПЕРНАЯ  55л/с</v>
          </cell>
          <cell r="F156" t="str">
            <v>122000</v>
          </cell>
          <cell r="G156">
            <v>615163</v>
          </cell>
          <cell r="I156" t="str">
            <v>00077012</v>
          </cell>
          <cell r="J156" t="str">
            <v>00102</v>
          </cell>
          <cell r="K156">
            <v>615163</v>
          </cell>
          <cell r="L156">
            <v>15</v>
          </cell>
          <cell r="M156" t="str">
            <v>2400</v>
          </cell>
        </row>
        <row r="157">
          <cell r="A157" t="str">
            <v>606</v>
          </cell>
          <cell r="B157">
            <v>138</v>
          </cell>
          <cell r="C157" t="str">
            <v>6</v>
          </cell>
          <cell r="D157">
            <v>6</v>
          </cell>
          <cell r="E157" t="str">
            <v>ЛЕБЕДКА  СКРЕПЕРНАЯ  55л/с</v>
          </cell>
          <cell r="F157" t="str">
            <v>122000</v>
          </cell>
          <cell r="G157">
            <v>615158</v>
          </cell>
          <cell r="I157" t="str">
            <v>00077108</v>
          </cell>
          <cell r="J157" t="str">
            <v>00102</v>
          </cell>
          <cell r="K157">
            <v>615158</v>
          </cell>
          <cell r="L157">
            <v>15</v>
          </cell>
          <cell r="M157" t="str">
            <v>2400</v>
          </cell>
        </row>
        <row r="158">
          <cell r="A158" t="str">
            <v>606</v>
          </cell>
          <cell r="B158">
            <v>139</v>
          </cell>
          <cell r="C158" t="str">
            <v>6</v>
          </cell>
          <cell r="D158">
            <v>6</v>
          </cell>
          <cell r="E158" t="str">
            <v>ЛЕБЕДКА  30л/с  2сма</v>
          </cell>
          <cell r="F158" t="str">
            <v>122000</v>
          </cell>
          <cell r="G158">
            <v>478020</v>
          </cell>
          <cell r="I158" t="str">
            <v>00077203</v>
          </cell>
          <cell r="J158" t="str">
            <v>00102</v>
          </cell>
          <cell r="K158">
            <v>478020</v>
          </cell>
          <cell r="L158">
            <v>15</v>
          </cell>
          <cell r="M158" t="str">
            <v>2400</v>
          </cell>
        </row>
        <row r="159">
          <cell r="A159" t="str">
            <v>606</v>
          </cell>
          <cell r="B159">
            <v>140</v>
          </cell>
          <cell r="C159" t="str">
            <v>6</v>
          </cell>
          <cell r="D159">
            <v>6</v>
          </cell>
          <cell r="E159" t="str">
            <v>ЛЕБЕДКА  30л/с  2 сма</v>
          </cell>
          <cell r="F159" t="str">
            <v>122000</v>
          </cell>
          <cell r="G159">
            <v>478018</v>
          </cell>
          <cell r="I159" t="str">
            <v>00077204</v>
          </cell>
          <cell r="J159" t="str">
            <v>00102</v>
          </cell>
          <cell r="K159">
            <v>478018</v>
          </cell>
          <cell r="L159">
            <v>15</v>
          </cell>
          <cell r="M159" t="str">
            <v>2400</v>
          </cell>
        </row>
        <row r="160">
          <cell r="A160" t="str">
            <v>606</v>
          </cell>
          <cell r="B160">
            <v>141</v>
          </cell>
          <cell r="C160" t="str">
            <v>6</v>
          </cell>
          <cell r="D160">
            <v>6</v>
          </cell>
          <cell r="E160" t="str">
            <v>ЛЕБЕДКА  30л/с  2сма</v>
          </cell>
          <cell r="F160" t="str">
            <v>122000</v>
          </cell>
          <cell r="G160">
            <v>478018</v>
          </cell>
          <cell r="I160" t="str">
            <v>00077205</v>
          </cell>
          <cell r="J160" t="str">
            <v>00102</v>
          </cell>
          <cell r="K160">
            <v>478018</v>
          </cell>
          <cell r="L160">
            <v>15</v>
          </cell>
          <cell r="M160" t="str">
            <v>2400</v>
          </cell>
        </row>
        <row r="161">
          <cell r="A161" t="str">
            <v>606</v>
          </cell>
          <cell r="B161">
            <v>142</v>
          </cell>
          <cell r="C161" t="str">
            <v>6</v>
          </cell>
          <cell r="D161">
            <v>6</v>
          </cell>
          <cell r="E161" t="str">
            <v>ЛЕБЕДКА  СКРЕПЕРНАЯ  55л/с</v>
          </cell>
          <cell r="F161" t="str">
            <v>122000</v>
          </cell>
          <cell r="G161">
            <v>615158</v>
          </cell>
          <cell r="I161" t="str">
            <v>00077208</v>
          </cell>
          <cell r="J161" t="str">
            <v>00102</v>
          </cell>
          <cell r="K161">
            <v>615158</v>
          </cell>
          <cell r="L161">
            <v>15</v>
          </cell>
          <cell r="M161" t="str">
            <v>2400</v>
          </cell>
        </row>
        <row r="162">
          <cell r="A162" t="str">
            <v>606</v>
          </cell>
          <cell r="B162">
            <v>143</v>
          </cell>
          <cell r="C162" t="str">
            <v>6</v>
          </cell>
          <cell r="D162">
            <v>6</v>
          </cell>
          <cell r="E162" t="str">
            <v>ЛЕБЕДКА  СКРЕПЕРНАЯ  55л/с</v>
          </cell>
          <cell r="F162" t="str">
            <v>122000</v>
          </cell>
          <cell r="G162">
            <v>615158</v>
          </cell>
          <cell r="I162" t="str">
            <v>00077209</v>
          </cell>
          <cell r="J162" t="str">
            <v>00102</v>
          </cell>
          <cell r="K162">
            <v>615158</v>
          </cell>
          <cell r="L162">
            <v>15</v>
          </cell>
          <cell r="M162" t="str">
            <v>2400</v>
          </cell>
        </row>
        <row r="163">
          <cell r="A163" t="str">
            <v>606</v>
          </cell>
          <cell r="B163">
            <v>144</v>
          </cell>
          <cell r="C163" t="str">
            <v>6</v>
          </cell>
          <cell r="D163">
            <v>6</v>
          </cell>
          <cell r="E163" t="str">
            <v>ЛЕБЕДКА  17л/с  2сма</v>
          </cell>
          <cell r="F163" t="str">
            <v>122000</v>
          </cell>
          <cell r="G163">
            <v>379046</v>
          </cell>
          <cell r="I163" t="str">
            <v>00077215</v>
          </cell>
          <cell r="J163" t="str">
            <v>00102</v>
          </cell>
          <cell r="K163">
            <v>379046</v>
          </cell>
          <cell r="L163">
            <v>15</v>
          </cell>
          <cell r="M163" t="str">
            <v>2400</v>
          </cell>
        </row>
        <row r="164">
          <cell r="A164" t="str">
            <v>606</v>
          </cell>
          <cell r="B164">
            <v>145</v>
          </cell>
          <cell r="C164" t="str">
            <v>6</v>
          </cell>
          <cell r="D164">
            <v>6</v>
          </cell>
          <cell r="E164" t="str">
            <v>ЛЕБЕДКА  30л/с  2сма</v>
          </cell>
          <cell r="F164" t="str">
            <v>122000</v>
          </cell>
          <cell r="G164">
            <v>478018</v>
          </cell>
          <cell r="I164" t="str">
            <v>00077216</v>
          </cell>
          <cell r="J164" t="str">
            <v>00102</v>
          </cell>
          <cell r="K164">
            <v>478018</v>
          </cell>
          <cell r="L164">
            <v>15</v>
          </cell>
          <cell r="M164" t="str">
            <v>2400</v>
          </cell>
        </row>
        <row r="165">
          <cell r="A165" t="str">
            <v>606</v>
          </cell>
          <cell r="B165">
            <v>146</v>
          </cell>
          <cell r="C165" t="str">
            <v>6</v>
          </cell>
          <cell r="D165">
            <v>6</v>
          </cell>
          <cell r="E165" t="str">
            <v>ЛЕБЕДКА  СКРЕПЕРНАЯ  55л/с</v>
          </cell>
          <cell r="F165" t="str">
            <v>122000</v>
          </cell>
          <cell r="G165">
            <v>615158</v>
          </cell>
          <cell r="I165" t="str">
            <v>00077230</v>
          </cell>
          <cell r="J165" t="str">
            <v>00102</v>
          </cell>
          <cell r="K165">
            <v>615158</v>
          </cell>
          <cell r="L165">
            <v>15</v>
          </cell>
          <cell r="M165" t="str">
            <v>2400</v>
          </cell>
        </row>
        <row r="166">
          <cell r="A166" t="str">
            <v>606</v>
          </cell>
          <cell r="B166">
            <v>147</v>
          </cell>
          <cell r="C166" t="str">
            <v>6</v>
          </cell>
          <cell r="D166">
            <v>6</v>
          </cell>
          <cell r="E166" t="str">
            <v>ЛЕБЕДКА  СКРЕПЕРНАЯ  55л/с</v>
          </cell>
          <cell r="F166" t="str">
            <v>122000</v>
          </cell>
          <cell r="G166">
            <v>615158</v>
          </cell>
          <cell r="I166" t="str">
            <v>00077231</v>
          </cell>
          <cell r="J166" t="str">
            <v>00102</v>
          </cell>
          <cell r="K166">
            <v>615158</v>
          </cell>
          <cell r="L166">
            <v>15</v>
          </cell>
          <cell r="M166" t="str">
            <v>2400</v>
          </cell>
        </row>
        <row r="167">
          <cell r="A167" t="str">
            <v>606</v>
          </cell>
          <cell r="B167">
            <v>148</v>
          </cell>
          <cell r="C167" t="str">
            <v>6</v>
          </cell>
          <cell r="D167">
            <v>6</v>
          </cell>
          <cell r="E167" t="str">
            <v>ЛЕБЕДКА  СКРЕПЕРНАЯ  55л/с</v>
          </cell>
          <cell r="F167" t="str">
            <v>122000</v>
          </cell>
          <cell r="G167">
            <v>615158</v>
          </cell>
          <cell r="I167" t="str">
            <v>00078006</v>
          </cell>
          <cell r="J167" t="str">
            <v>00102</v>
          </cell>
          <cell r="K167">
            <v>615158</v>
          </cell>
          <cell r="L167">
            <v>15</v>
          </cell>
          <cell r="M167" t="str">
            <v>2400</v>
          </cell>
        </row>
        <row r="168">
          <cell r="A168" t="str">
            <v>606</v>
          </cell>
          <cell r="B168">
            <v>149</v>
          </cell>
          <cell r="C168" t="str">
            <v>6</v>
          </cell>
          <cell r="D168">
            <v>6</v>
          </cell>
          <cell r="E168" t="str">
            <v>ЛЕБЕДКА  30л/с  2сма</v>
          </cell>
          <cell r="F168" t="str">
            <v>122000</v>
          </cell>
          <cell r="G168">
            <v>478018</v>
          </cell>
          <cell r="I168" t="str">
            <v>00078106</v>
          </cell>
          <cell r="J168" t="str">
            <v>00102</v>
          </cell>
          <cell r="K168">
            <v>478018</v>
          </cell>
          <cell r="L168">
            <v>15</v>
          </cell>
          <cell r="M168" t="str">
            <v>2400</v>
          </cell>
        </row>
        <row r="169">
          <cell r="A169" t="str">
            <v>606</v>
          </cell>
          <cell r="B169">
            <v>150</v>
          </cell>
          <cell r="C169" t="str">
            <v>6</v>
          </cell>
          <cell r="D169">
            <v>6</v>
          </cell>
          <cell r="E169" t="str">
            <v>ЛЕБЕДКА  30л/с  2сма</v>
          </cell>
          <cell r="F169" t="str">
            <v>122000</v>
          </cell>
          <cell r="G169">
            <v>478018</v>
          </cell>
          <cell r="I169" t="str">
            <v>00078107</v>
          </cell>
          <cell r="J169" t="str">
            <v>00102</v>
          </cell>
          <cell r="K169">
            <v>478018</v>
          </cell>
          <cell r="L169">
            <v>15</v>
          </cell>
          <cell r="M169" t="str">
            <v>2400</v>
          </cell>
        </row>
        <row r="170">
          <cell r="A170" t="str">
            <v>606</v>
          </cell>
          <cell r="B170">
            <v>151</v>
          </cell>
          <cell r="C170" t="str">
            <v>6</v>
          </cell>
          <cell r="D170">
            <v>6</v>
          </cell>
          <cell r="E170" t="str">
            <v>ЛЕБЕДКА  17л/с   2сма</v>
          </cell>
          <cell r="F170" t="str">
            <v>122000</v>
          </cell>
          <cell r="G170">
            <v>379047</v>
          </cell>
          <cell r="I170" t="str">
            <v>00078108</v>
          </cell>
          <cell r="J170" t="str">
            <v>00102</v>
          </cell>
          <cell r="K170">
            <v>379047</v>
          </cell>
          <cell r="L170">
            <v>15</v>
          </cell>
          <cell r="M170" t="str">
            <v>2400</v>
          </cell>
        </row>
        <row r="171">
          <cell r="A171" t="str">
            <v>606</v>
          </cell>
          <cell r="B171">
            <v>152</v>
          </cell>
          <cell r="C171" t="str">
            <v>6</v>
          </cell>
          <cell r="D171">
            <v>6</v>
          </cell>
          <cell r="E171" t="str">
            <v>ЛЕБЕДКА  ЛС-30</v>
          </cell>
          <cell r="F171" t="str">
            <v>092000</v>
          </cell>
          <cell r="G171">
            <v>321075</v>
          </cell>
          <cell r="I171" t="str">
            <v>00080483</v>
          </cell>
          <cell r="J171" t="str">
            <v>00102</v>
          </cell>
          <cell r="K171">
            <v>321075</v>
          </cell>
          <cell r="L171">
            <v>15</v>
          </cell>
          <cell r="M171" t="str">
            <v>2400</v>
          </cell>
        </row>
        <row r="172">
          <cell r="A172" t="str">
            <v>606</v>
          </cell>
          <cell r="B172">
            <v>153</v>
          </cell>
          <cell r="C172" t="str">
            <v>6</v>
          </cell>
          <cell r="D172">
            <v>6</v>
          </cell>
          <cell r="E172" t="str">
            <v>ЛЕБЕДКА  Л/С-30</v>
          </cell>
          <cell r="F172" t="str">
            <v>092000</v>
          </cell>
          <cell r="G172">
            <v>321075</v>
          </cell>
          <cell r="I172" t="str">
            <v>00080484</v>
          </cell>
          <cell r="J172" t="str">
            <v>00102</v>
          </cell>
          <cell r="K172">
            <v>321075</v>
          </cell>
          <cell r="L172">
            <v>15</v>
          </cell>
          <cell r="M172" t="str">
            <v>2400</v>
          </cell>
        </row>
        <row r="173">
          <cell r="A173" t="str">
            <v>606</v>
          </cell>
          <cell r="B173">
            <v>154</v>
          </cell>
          <cell r="C173" t="str">
            <v>6</v>
          </cell>
          <cell r="D173">
            <v>6</v>
          </cell>
          <cell r="E173" t="str">
            <v>ЛЕБЕДКА  Л/С-30</v>
          </cell>
          <cell r="F173" t="str">
            <v>092000</v>
          </cell>
          <cell r="G173">
            <v>321075</v>
          </cell>
          <cell r="I173" t="str">
            <v>00080485</v>
          </cell>
          <cell r="J173" t="str">
            <v>00102</v>
          </cell>
          <cell r="K173">
            <v>321075</v>
          </cell>
          <cell r="L173">
            <v>15</v>
          </cell>
          <cell r="M173" t="str">
            <v>2400</v>
          </cell>
        </row>
        <row r="174">
          <cell r="A174" t="str">
            <v>606</v>
          </cell>
          <cell r="B174">
            <v>155</v>
          </cell>
          <cell r="C174" t="str">
            <v>6</v>
          </cell>
          <cell r="D174">
            <v>6</v>
          </cell>
          <cell r="E174" t="str">
            <v>ЛЕБЕДКА  Л/С-30</v>
          </cell>
          <cell r="F174" t="str">
            <v>092000</v>
          </cell>
          <cell r="G174">
            <v>356750</v>
          </cell>
          <cell r="I174" t="str">
            <v>00080486</v>
          </cell>
          <cell r="J174" t="str">
            <v>00102</v>
          </cell>
          <cell r="K174">
            <v>356750</v>
          </cell>
          <cell r="L174">
            <v>15</v>
          </cell>
          <cell r="M174" t="str">
            <v>2400</v>
          </cell>
        </row>
        <row r="175">
          <cell r="A175" t="str">
            <v>606</v>
          </cell>
          <cell r="B175">
            <v>156</v>
          </cell>
          <cell r="C175" t="str">
            <v>6</v>
          </cell>
          <cell r="D175">
            <v>6</v>
          </cell>
          <cell r="E175" t="str">
            <v>ПАРАШУТ ПТКА-12.5</v>
          </cell>
          <cell r="F175" t="str">
            <v>092000</v>
          </cell>
          <cell r="G175">
            <v>991144</v>
          </cell>
          <cell r="I175" t="str">
            <v>00080470</v>
          </cell>
          <cell r="J175" t="str">
            <v>00102</v>
          </cell>
          <cell r="K175">
            <v>991144</v>
          </cell>
          <cell r="L175">
            <v>15</v>
          </cell>
          <cell r="M175" t="str">
            <v>2400</v>
          </cell>
        </row>
        <row r="176">
          <cell r="A176" t="str">
            <v>606</v>
          </cell>
          <cell r="B176">
            <v>157</v>
          </cell>
          <cell r="C176" t="str">
            <v>6</v>
          </cell>
          <cell r="D176">
            <v>6</v>
          </cell>
          <cell r="E176" t="str">
            <v>ПАРАШУТ  ПТКА-12.5</v>
          </cell>
          <cell r="F176" t="str">
            <v>092000</v>
          </cell>
          <cell r="G176">
            <v>991144</v>
          </cell>
          <cell r="I176" t="str">
            <v>00080471</v>
          </cell>
          <cell r="J176" t="str">
            <v>00102</v>
          </cell>
          <cell r="K176">
            <v>991144</v>
          </cell>
          <cell r="L176">
            <v>15</v>
          </cell>
          <cell r="M176" t="str">
            <v>2400</v>
          </cell>
        </row>
        <row r="177">
          <cell r="A177" t="str">
            <v>606</v>
          </cell>
          <cell r="B177">
            <v>158</v>
          </cell>
          <cell r="C177" t="str">
            <v>6</v>
          </cell>
          <cell r="D177">
            <v>6</v>
          </cell>
          <cell r="E177" t="str">
            <v>УСТРОЙСТВО  ПОДВЕСНОЕ  УП-12.5</v>
          </cell>
          <cell r="F177" t="str">
            <v>092000</v>
          </cell>
          <cell r="G177">
            <v>366377</v>
          </cell>
          <cell r="I177" t="str">
            <v>00080469</v>
          </cell>
          <cell r="J177" t="str">
            <v>00102</v>
          </cell>
          <cell r="K177">
            <v>366377</v>
          </cell>
          <cell r="L177">
            <v>15</v>
          </cell>
          <cell r="M177" t="str">
            <v>2400</v>
          </cell>
        </row>
        <row r="178">
          <cell r="A178" t="str">
            <v>606</v>
          </cell>
          <cell r="B178">
            <v>159</v>
          </cell>
          <cell r="C178" t="str">
            <v>6</v>
          </cell>
          <cell r="D178">
            <v>6</v>
          </cell>
          <cell r="E178" t="str">
            <v>ЭКСКАВАТОР ЭО-2621В</v>
          </cell>
          <cell r="F178" t="str">
            <v>022000</v>
          </cell>
          <cell r="G178">
            <v>1393800</v>
          </cell>
          <cell r="I178" t="str">
            <v>00000353</v>
          </cell>
          <cell r="J178" t="str">
            <v>00102</v>
          </cell>
          <cell r="K178">
            <v>1393800</v>
          </cell>
          <cell r="L178">
            <v>15</v>
          </cell>
          <cell r="M178" t="str">
            <v>0008</v>
          </cell>
        </row>
        <row r="179">
          <cell r="A179" t="str">
            <v>606</v>
          </cell>
          <cell r="B179">
            <v>160</v>
          </cell>
          <cell r="C179" t="str">
            <v>6</v>
          </cell>
          <cell r="D179">
            <v>6</v>
          </cell>
          <cell r="E179" t="str">
            <v>ЭКСКАВАТОР ЭО-33211</v>
          </cell>
          <cell r="F179" t="str">
            <v>072000</v>
          </cell>
          <cell r="G179">
            <v>6243125</v>
          </cell>
          <cell r="I179" t="str">
            <v>00030439</v>
          </cell>
          <cell r="J179" t="str">
            <v>00102</v>
          </cell>
          <cell r="K179">
            <v>6243125</v>
          </cell>
          <cell r="L179">
            <v>15</v>
          </cell>
          <cell r="M179" t="str">
            <v>0301</v>
          </cell>
        </row>
        <row r="180">
          <cell r="A180" t="str">
            <v>606</v>
          </cell>
          <cell r="B180">
            <v>161</v>
          </cell>
          <cell r="C180" t="str">
            <v>6</v>
          </cell>
          <cell r="D180">
            <v>6</v>
          </cell>
          <cell r="E180" t="str">
            <v>ЭКСКАВАТОР ЭО-5126</v>
          </cell>
          <cell r="F180" t="str">
            <v>092000</v>
          </cell>
          <cell r="G180">
            <v>5472083</v>
          </cell>
          <cell r="I180" t="str">
            <v>00000347</v>
          </cell>
          <cell r="J180" t="str">
            <v>00102</v>
          </cell>
          <cell r="K180">
            <v>5472083</v>
          </cell>
          <cell r="L180">
            <v>15</v>
          </cell>
          <cell r="M180" t="str">
            <v>0008</v>
          </cell>
        </row>
        <row r="181">
          <cell r="A181" t="str">
            <v>606</v>
          </cell>
          <cell r="B181">
            <v>162</v>
          </cell>
          <cell r="C181" t="str">
            <v>6</v>
          </cell>
          <cell r="D181">
            <v>6</v>
          </cell>
          <cell r="E181" t="str">
            <v>ЭКСКАВАТОР ЭКГ-10</v>
          </cell>
          <cell r="F181" t="str">
            <v>122000</v>
          </cell>
          <cell r="G181">
            <v>110083550.12</v>
          </cell>
          <cell r="I181" t="str">
            <v>17916</v>
          </cell>
          <cell r="J181" t="str">
            <v>00102</v>
          </cell>
          <cell r="K181">
            <v>110083550.12</v>
          </cell>
          <cell r="L181">
            <v>15</v>
          </cell>
          <cell r="M181" t="str">
            <v>3000</v>
          </cell>
        </row>
        <row r="182">
          <cell r="A182" t="str">
            <v>606</v>
          </cell>
          <cell r="B182">
            <v>163</v>
          </cell>
          <cell r="C182" t="str">
            <v>6</v>
          </cell>
          <cell r="D182">
            <v>6</v>
          </cell>
          <cell r="E182" t="str">
            <v>ЭКСКАВАТОР ЭО-3323</v>
          </cell>
          <cell r="F182" t="str">
            <v>052000</v>
          </cell>
          <cell r="G182">
            <v>188664</v>
          </cell>
          <cell r="I182" t="str">
            <v>00100083</v>
          </cell>
          <cell r="J182" t="str">
            <v>00110</v>
          </cell>
          <cell r="K182">
            <v>188664</v>
          </cell>
          <cell r="L182">
            <v>15</v>
          </cell>
          <cell r="M182" t="str">
            <v>0011</v>
          </cell>
        </row>
        <row r="183">
          <cell r="A183" t="str">
            <v>606</v>
          </cell>
          <cell r="B183">
            <v>164</v>
          </cell>
          <cell r="C183" t="str">
            <v>6</v>
          </cell>
          <cell r="D183">
            <v>6</v>
          </cell>
          <cell r="E183" t="str">
            <v>АВТОГРЕЙДЕР ДЗ-98В 9.2</v>
          </cell>
          <cell r="F183" t="str">
            <v>102000</v>
          </cell>
          <cell r="G183">
            <v>3802837.67</v>
          </cell>
          <cell r="I183" t="str">
            <v>00000163</v>
          </cell>
          <cell r="J183" t="str">
            <v>00102</v>
          </cell>
          <cell r="K183">
            <v>3802837.67</v>
          </cell>
          <cell r="L183">
            <v>15</v>
          </cell>
          <cell r="M183" t="str">
            <v>0008</v>
          </cell>
        </row>
        <row r="184">
          <cell r="A184" t="str">
            <v>606</v>
          </cell>
          <cell r="B184">
            <v>165</v>
          </cell>
          <cell r="C184" t="str">
            <v>6</v>
          </cell>
          <cell r="D184">
            <v>6</v>
          </cell>
          <cell r="E184" t="str">
            <v>БУЛЬДОЗЕР "РЫХЛИТЕЛЬ" ТД 40С</v>
          </cell>
          <cell r="F184" t="str">
            <v>092000</v>
          </cell>
          <cell r="G184">
            <v>64367646</v>
          </cell>
          <cell r="I184" t="str">
            <v>00000269</v>
          </cell>
          <cell r="J184" t="str">
            <v>00102</v>
          </cell>
          <cell r="K184">
            <v>64367646</v>
          </cell>
          <cell r="L184">
            <v>15</v>
          </cell>
          <cell r="M184" t="str">
            <v>0008</v>
          </cell>
        </row>
        <row r="185">
          <cell r="A185" t="str">
            <v>606</v>
          </cell>
          <cell r="B185">
            <v>166</v>
          </cell>
          <cell r="C185" t="str">
            <v>6</v>
          </cell>
          <cell r="D185">
            <v>6</v>
          </cell>
          <cell r="E185" t="str">
            <v>МАШИНА ПРМ-5ПМ</v>
          </cell>
          <cell r="F185" t="str">
            <v>122000</v>
          </cell>
          <cell r="G185">
            <v>4726955.8099999996</v>
          </cell>
          <cell r="I185" t="str">
            <v>17929</v>
          </cell>
          <cell r="J185" t="str">
            <v>00114</v>
          </cell>
          <cell r="K185">
            <v>4726955.8099999996</v>
          </cell>
          <cell r="L185">
            <v>15</v>
          </cell>
          <cell r="M185" t="str">
            <v>3000</v>
          </cell>
        </row>
        <row r="186">
          <cell r="D186" t="str">
            <v>6 Всего</v>
          </cell>
          <cell r="G186">
            <v>231447134.11999997</v>
          </cell>
        </row>
        <row r="187">
          <cell r="A187" t="str">
            <v>607</v>
          </cell>
          <cell r="B187">
            <v>167</v>
          </cell>
          <cell r="C187" t="str">
            <v>6</v>
          </cell>
          <cell r="D187">
            <v>7</v>
          </cell>
          <cell r="E187" t="str">
            <v>ГРОХОТ ГИТ 51 АХ 3ШТ</v>
          </cell>
          <cell r="F187" t="str">
            <v>062000</v>
          </cell>
          <cell r="G187">
            <v>1040458.77</v>
          </cell>
          <cell r="I187" t="str">
            <v>00012745</v>
          </cell>
          <cell r="J187" t="str">
            <v>00102</v>
          </cell>
          <cell r="K187">
            <v>1040458.77</v>
          </cell>
          <cell r="L187">
            <v>20</v>
          </cell>
          <cell r="M187" t="str">
            <v>0301</v>
          </cell>
        </row>
        <row r="188">
          <cell r="A188" t="str">
            <v>607</v>
          </cell>
          <cell r="B188">
            <v>168</v>
          </cell>
          <cell r="C188" t="str">
            <v>6</v>
          </cell>
          <cell r="D188">
            <v>7</v>
          </cell>
          <cell r="E188" t="str">
            <v>ДРОБИЛКА КСД-2200ГР ВД</v>
          </cell>
          <cell r="F188" t="str">
            <v>122000</v>
          </cell>
          <cell r="G188">
            <v>14265000</v>
          </cell>
          <cell r="I188" t="str">
            <v>00070361</v>
          </cell>
          <cell r="J188" t="str">
            <v>00102</v>
          </cell>
          <cell r="K188">
            <v>14265000</v>
          </cell>
          <cell r="L188">
            <v>20</v>
          </cell>
          <cell r="M188" t="str">
            <v>0301</v>
          </cell>
        </row>
        <row r="189">
          <cell r="A189" t="str">
            <v>607</v>
          </cell>
          <cell r="B189">
            <v>169</v>
          </cell>
          <cell r="C189" t="str">
            <v>6</v>
          </cell>
          <cell r="D189">
            <v>7</v>
          </cell>
          <cell r="E189" t="str">
            <v>ДРОБИЛКА  СМД 118   в сборе</v>
          </cell>
          <cell r="F189" t="str">
            <v>122000</v>
          </cell>
          <cell r="G189">
            <v>6974703</v>
          </cell>
          <cell r="I189" t="str">
            <v>00077250</v>
          </cell>
          <cell r="J189" t="str">
            <v>00102</v>
          </cell>
          <cell r="K189">
            <v>6974703</v>
          </cell>
          <cell r="L189">
            <v>20</v>
          </cell>
          <cell r="M189" t="str">
            <v>2400</v>
          </cell>
        </row>
        <row r="190">
          <cell r="A190" t="str">
            <v>607</v>
          </cell>
          <cell r="B190">
            <v>170</v>
          </cell>
          <cell r="C190" t="str">
            <v>6</v>
          </cell>
          <cell r="D190">
            <v>7</v>
          </cell>
          <cell r="E190" t="str">
            <v>СЕПАРАТОР ПБМ-120/300ПП</v>
          </cell>
          <cell r="F190" t="str">
            <v>112000</v>
          </cell>
          <cell r="G190">
            <v>3911819.63</v>
          </cell>
          <cell r="I190" t="str">
            <v>00029081</v>
          </cell>
          <cell r="J190" t="str">
            <v>00102</v>
          </cell>
          <cell r="K190">
            <v>3911819.63</v>
          </cell>
          <cell r="L190">
            <v>20</v>
          </cell>
          <cell r="M190" t="str">
            <v>0301</v>
          </cell>
        </row>
        <row r="191">
          <cell r="A191" t="str">
            <v>607</v>
          </cell>
          <cell r="B191">
            <v>171</v>
          </cell>
          <cell r="C191" t="str">
            <v>6</v>
          </cell>
          <cell r="D191">
            <v>7</v>
          </cell>
          <cell r="E191" t="str">
            <v>СЕПАРАТОР МАГНИТНЫЙ</v>
          </cell>
          <cell r="F191" t="str">
            <v>112000</v>
          </cell>
          <cell r="G191">
            <v>3951737</v>
          </cell>
          <cell r="I191" t="str">
            <v>00029880</v>
          </cell>
          <cell r="J191" t="str">
            <v>00102</v>
          </cell>
          <cell r="K191">
            <v>3951737</v>
          </cell>
          <cell r="L191">
            <v>20</v>
          </cell>
          <cell r="M191" t="str">
            <v>0301</v>
          </cell>
        </row>
        <row r="192">
          <cell r="A192" t="str">
            <v>607</v>
          </cell>
          <cell r="B192">
            <v>172</v>
          </cell>
          <cell r="C192" t="str">
            <v>6</v>
          </cell>
          <cell r="D192">
            <v>7</v>
          </cell>
          <cell r="E192" t="str">
            <v>СЕПАРАТОР ПБМ-90/250П</v>
          </cell>
          <cell r="F192" t="str">
            <v>112000</v>
          </cell>
          <cell r="G192">
            <v>2381857.31</v>
          </cell>
          <cell r="I192" t="str">
            <v>00030676</v>
          </cell>
          <cell r="J192" t="str">
            <v>00102</v>
          </cell>
          <cell r="K192">
            <v>2381857.31</v>
          </cell>
          <cell r="L192">
            <v>20</v>
          </cell>
          <cell r="M192" t="str">
            <v>0301</v>
          </cell>
        </row>
        <row r="193">
          <cell r="A193" t="str">
            <v>607</v>
          </cell>
          <cell r="B193">
            <v>173</v>
          </cell>
          <cell r="C193" t="str">
            <v>6</v>
          </cell>
          <cell r="D193">
            <v>7</v>
          </cell>
          <cell r="E193" t="str">
            <v>СЕПАРАТОР ПБМ-90/250ПП</v>
          </cell>
          <cell r="F193" t="str">
            <v>112000</v>
          </cell>
          <cell r="G193">
            <v>2383221.4900000002</v>
          </cell>
          <cell r="I193" t="str">
            <v>00030872</v>
          </cell>
          <cell r="J193" t="str">
            <v>00102</v>
          </cell>
          <cell r="K193">
            <v>2383221.4900000002</v>
          </cell>
          <cell r="L193">
            <v>20</v>
          </cell>
          <cell r="M193" t="str">
            <v>0301</v>
          </cell>
        </row>
        <row r="194">
          <cell r="A194" t="str">
            <v>607</v>
          </cell>
          <cell r="B194">
            <v>174</v>
          </cell>
          <cell r="C194" t="str">
            <v>6</v>
          </cell>
          <cell r="D194">
            <v>7</v>
          </cell>
          <cell r="E194" t="str">
            <v>СЕПАРАТОР МАГНИТНЫЙ</v>
          </cell>
          <cell r="F194" t="str">
            <v>112000</v>
          </cell>
          <cell r="G194">
            <v>3956410.85</v>
          </cell>
          <cell r="I194" t="str">
            <v>00030873</v>
          </cell>
          <cell r="J194" t="str">
            <v>00102</v>
          </cell>
          <cell r="K194">
            <v>3956410.85</v>
          </cell>
          <cell r="L194">
            <v>20</v>
          </cell>
          <cell r="M194" t="str">
            <v>0301</v>
          </cell>
        </row>
        <row r="195">
          <cell r="A195" t="str">
            <v>607</v>
          </cell>
          <cell r="B195">
            <v>175</v>
          </cell>
          <cell r="C195" t="str">
            <v>6</v>
          </cell>
          <cell r="D195">
            <v>7</v>
          </cell>
          <cell r="E195" t="str">
            <v>СЕПАРАТОР ПБМ-90/250ПП</v>
          </cell>
          <cell r="F195" t="str">
            <v>112000</v>
          </cell>
          <cell r="G195">
            <v>2383221.5</v>
          </cell>
          <cell r="I195" t="str">
            <v>00030875</v>
          </cell>
          <cell r="J195" t="str">
            <v>00102</v>
          </cell>
          <cell r="K195">
            <v>2383221.5</v>
          </cell>
          <cell r="L195">
            <v>20</v>
          </cell>
          <cell r="M195" t="str">
            <v>0301</v>
          </cell>
        </row>
        <row r="196">
          <cell r="A196" t="str">
            <v>607</v>
          </cell>
          <cell r="B196">
            <v>176</v>
          </cell>
          <cell r="C196" t="str">
            <v>6</v>
          </cell>
          <cell r="D196">
            <v>7</v>
          </cell>
          <cell r="E196" t="str">
            <v>СЕПАРАТОР ПБМ-120/300П</v>
          </cell>
          <cell r="F196" t="str">
            <v>112000</v>
          </cell>
          <cell r="G196">
            <v>3914682.62</v>
          </cell>
          <cell r="I196" t="str">
            <v>00030881</v>
          </cell>
          <cell r="J196" t="str">
            <v>00102</v>
          </cell>
          <cell r="K196">
            <v>3914682.62</v>
          </cell>
          <cell r="L196">
            <v>20</v>
          </cell>
          <cell r="M196" t="str">
            <v>0301</v>
          </cell>
        </row>
        <row r="197">
          <cell r="A197" t="str">
            <v>607</v>
          </cell>
          <cell r="B197">
            <v>177</v>
          </cell>
          <cell r="C197" t="str">
            <v>6</v>
          </cell>
          <cell r="D197">
            <v>7</v>
          </cell>
          <cell r="E197" t="str">
            <v>СЕПАРАТОР ПБМ-120/300ПП</v>
          </cell>
          <cell r="F197" t="str">
            <v>112000</v>
          </cell>
          <cell r="G197">
            <v>3911819.63</v>
          </cell>
          <cell r="I197" t="str">
            <v>00030900</v>
          </cell>
          <cell r="J197" t="str">
            <v>00102</v>
          </cell>
          <cell r="K197">
            <v>3911819.63</v>
          </cell>
          <cell r="L197">
            <v>20</v>
          </cell>
          <cell r="M197" t="str">
            <v>0301</v>
          </cell>
        </row>
        <row r="198">
          <cell r="A198" t="str">
            <v>607</v>
          </cell>
          <cell r="B198">
            <v>178</v>
          </cell>
          <cell r="C198" t="str">
            <v>6</v>
          </cell>
          <cell r="D198">
            <v>7</v>
          </cell>
          <cell r="E198" t="str">
            <v>СЕПАРАТОР ПБМ-120/300 ПП</v>
          </cell>
          <cell r="F198" t="str">
            <v>102000</v>
          </cell>
          <cell r="G198">
            <v>3911819.62</v>
          </cell>
          <cell r="I198" t="str">
            <v>00047450</v>
          </cell>
          <cell r="J198" t="str">
            <v>00109</v>
          </cell>
          <cell r="K198">
            <v>3911819.62</v>
          </cell>
          <cell r="L198">
            <v>20</v>
          </cell>
          <cell r="M198" t="str">
            <v>0301</v>
          </cell>
        </row>
        <row r="199">
          <cell r="A199" t="str">
            <v>607</v>
          </cell>
          <cell r="B199">
            <v>179</v>
          </cell>
          <cell r="C199" t="str">
            <v>6</v>
          </cell>
          <cell r="D199">
            <v>7</v>
          </cell>
          <cell r="E199" t="str">
            <v>СЕПАРАТОР ПБМ-120/300 ПП</v>
          </cell>
          <cell r="F199" t="str">
            <v>102000</v>
          </cell>
          <cell r="G199">
            <v>3911819.63</v>
          </cell>
          <cell r="I199" t="str">
            <v>00047451</v>
          </cell>
          <cell r="J199" t="str">
            <v>00109</v>
          </cell>
          <cell r="K199">
            <v>3911819.63</v>
          </cell>
          <cell r="L199">
            <v>20</v>
          </cell>
          <cell r="M199" t="str">
            <v>0301</v>
          </cell>
        </row>
        <row r="200">
          <cell r="A200" t="str">
            <v>607</v>
          </cell>
          <cell r="B200">
            <v>180</v>
          </cell>
          <cell r="C200" t="str">
            <v>6</v>
          </cell>
          <cell r="D200">
            <v>7</v>
          </cell>
          <cell r="E200" t="str">
            <v>СЕПАРАТОР ПБМ-90/250ПП</v>
          </cell>
          <cell r="F200" t="str">
            <v>122000</v>
          </cell>
          <cell r="G200">
            <v>2403108.14</v>
          </cell>
          <cell r="I200" t="str">
            <v>00070360</v>
          </cell>
          <cell r="J200" t="str">
            <v>00102</v>
          </cell>
          <cell r="K200">
            <v>2403108.14</v>
          </cell>
          <cell r="L200">
            <v>20</v>
          </cell>
          <cell r="M200" t="str">
            <v>0301</v>
          </cell>
        </row>
        <row r="201">
          <cell r="A201" t="str">
            <v>607</v>
          </cell>
          <cell r="B201">
            <v>181</v>
          </cell>
          <cell r="C201" t="str">
            <v>6</v>
          </cell>
          <cell r="D201">
            <v>7</v>
          </cell>
          <cell r="E201" t="str">
            <v>СЕПАРАТОР ПБМ-90/250П</v>
          </cell>
          <cell r="F201" t="str">
            <v>112000</v>
          </cell>
          <cell r="G201">
            <v>2381857.31</v>
          </cell>
          <cell r="I201" t="str">
            <v>00071204</v>
          </cell>
          <cell r="J201" t="str">
            <v>00102</v>
          </cell>
          <cell r="K201">
            <v>2381857.31</v>
          </cell>
          <cell r="L201">
            <v>20</v>
          </cell>
          <cell r="M201" t="str">
            <v>0301</v>
          </cell>
        </row>
        <row r="202">
          <cell r="A202" t="str">
            <v>607</v>
          </cell>
          <cell r="B202">
            <v>182</v>
          </cell>
          <cell r="C202" t="str">
            <v>6</v>
          </cell>
          <cell r="D202">
            <v>7</v>
          </cell>
          <cell r="E202" t="str">
            <v>СЕПАРАТОР ПБМ-90/250П</v>
          </cell>
          <cell r="F202" t="str">
            <v>112000</v>
          </cell>
          <cell r="G202">
            <v>2383221.4900000002</v>
          </cell>
          <cell r="I202" t="str">
            <v>00074134</v>
          </cell>
          <cell r="J202" t="str">
            <v>00102</v>
          </cell>
          <cell r="K202">
            <v>2383221.4900000002</v>
          </cell>
          <cell r="L202">
            <v>20</v>
          </cell>
          <cell r="M202" t="str">
            <v>0301</v>
          </cell>
        </row>
        <row r="203">
          <cell r="A203" t="str">
            <v>607</v>
          </cell>
          <cell r="B203">
            <v>183</v>
          </cell>
          <cell r="C203" t="str">
            <v>6</v>
          </cell>
          <cell r="D203">
            <v>7</v>
          </cell>
          <cell r="E203" t="str">
            <v>СЕПАРАТОР МАГНИТНЫЙ</v>
          </cell>
          <cell r="F203" t="str">
            <v>112000</v>
          </cell>
          <cell r="G203">
            <v>3956410.85</v>
          </cell>
          <cell r="I203" t="str">
            <v>10028154</v>
          </cell>
          <cell r="J203" t="str">
            <v>00102</v>
          </cell>
          <cell r="K203">
            <v>3956410.85</v>
          </cell>
          <cell r="L203">
            <v>20</v>
          </cell>
          <cell r="M203" t="str">
            <v>0301</v>
          </cell>
        </row>
        <row r="204">
          <cell r="A204" t="str">
            <v>607</v>
          </cell>
          <cell r="B204">
            <v>184</v>
          </cell>
          <cell r="C204" t="str">
            <v>6</v>
          </cell>
          <cell r="D204">
            <v>7</v>
          </cell>
          <cell r="E204" t="str">
            <v>СЕПАРАТОР ПБМ-90/250ПП</v>
          </cell>
          <cell r="F204" t="str">
            <v>112000</v>
          </cell>
          <cell r="G204">
            <v>2383221.5</v>
          </cell>
          <cell r="I204" t="str">
            <v>10028799</v>
          </cell>
          <cell r="J204" t="str">
            <v>00102</v>
          </cell>
          <cell r="K204">
            <v>2383221.5</v>
          </cell>
          <cell r="L204">
            <v>20</v>
          </cell>
          <cell r="M204" t="str">
            <v>0301</v>
          </cell>
        </row>
        <row r="205">
          <cell r="A205" t="str">
            <v>607</v>
          </cell>
          <cell r="B205">
            <v>185</v>
          </cell>
          <cell r="C205" t="str">
            <v>6</v>
          </cell>
          <cell r="D205">
            <v>7</v>
          </cell>
          <cell r="E205" t="str">
            <v>СЕПАРАТОР ПБМ-120/300П</v>
          </cell>
          <cell r="F205" t="str">
            <v>112000</v>
          </cell>
          <cell r="G205">
            <v>3914682.63</v>
          </cell>
          <cell r="I205" t="str">
            <v>10028801</v>
          </cell>
          <cell r="J205" t="str">
            <v>00102</v>
          </cell>
          <cell r="K205">
            <v>3914682.63</v>
          </cell>
          <cell r="L205">
            <v>20</v>
          </cell>
          <cell r="M205" t="str">
            <v>0301</v>
          </cell>
        </row>
        <row r="206">
          <cell r="A206" t="str">
            <v>607</v>
          </cell>
          <cell r="B206">
            <v>186</v>
          </cell>
          <cell r="C206" t="str">
            <v>6</v>
          </cell>
          <cell r="D206">
            <v>7</v>
          </cell>
          <cell r="E206" t="str">
            <v>СЕПАРАТОР ПБМ-90/250П</v>
          </cell>
          <cell r="F206" t="str">
            <v>112000</v>
          </cell>
          <cell r="G206">
            <v>2381857.31</v>
          </cell>
          <cell r="I206" t="str">
            <v>10029834</v>
          </cell>
          <cell r="J206" t="str">
            <v>00102</v>
          </cell>
          <cell r="K206">
            <v>2381857.31</v>
          </cell>
          <cell r="L206">
            <v>20</v>
          </cell>
          <cell r="M206" t="str">
            <v>0301</v>
          </cell>
        </row>
        <row r="207">
          <cell r="A207" t="str">
            <v>607</v>
          </cell>
          <cell r="B207">
            <v>187</v>
          </cell>
          <cell r="C207" t="str">
            <v>6</v>
          </cell>
          <cell r="D207">
            <v>7</v>
          </cell>
          <cell r="E207" t="str">
            <v>СЕПАРАТОР МАГНИТНЫЙ</v>
          </cell>
          <cell r="F207" t="str">
            <v>112000</v>
          </cell>
          <cell r="G207">
            <v>3956410.85</v>
          </cell>
          <cell r="I207" t="str">
            <v>10029859</v>
          </cell>
          <cell r="J207" t="str">
            <v>00102</v>
          </cell>
          <cell r="K207">
            <v>3956410.85</v>
          </cell>
          <cell r="L207">
            <v>20</v>
          </cell>
          <cell r="M207" t="str">
            <v>0301</v>
          </cell>
        </row>
        <row r="208">
          <cell r="A208" t="str">
            <v>607</v>
          </cell>
          <cell r="B208">
            <v>188</v>
          </cell>
          <cell r="C208" t="str">
            <v>6</v>
          </cell>
          <cell r="D208">
            <v>7</v>
          </cell>
          <cell r="E208" t="str">
            <v>СЕПАРАТОР МАГНИТНЫЙ</v>
          </cell>
          <cell r="F208" t="str">
            <v>112000</v>
          </cell>
          <cell r="G208">
            <v>3951737</v>
          </cell>
          <cell r="I208" t="str">
            <v>10029879</v>
          </cell>
          <cell r="J208" t="str">
            <v>00102</v>
          </cell>
          <cell r="K208">
            <v>3951737</v>
          </cell>
          <cell r="L208">
            <v>20</v>
          </cell>
          <cell r="M208" t="str">
            <v>0301</v>
          </cell>
        </row>
        <row r="209">
          <cell r="A209" t="str">
            <v>607</v>
          </cell>
          <cell r="B209">
            <v>189</v>
          </cell>
          <cell r="C209" t="str">
            <v>6</v>
          </cell>
          <cell r="D209">
            <v>7</v>
          </cell>
          <cell r="E209" t="str">
            <v>СЕПАРАТОР МАГНИТНЫЙ</v>
          </cell>
          <cell r="F209" t="str">
            <v>112000</v>
          </cell>
          <cell r="G209">
            <v>3951739</v>
          </cell>
          <cell r="I209" t="str">
            <v>10029923</v>
          </cell>
          <cell r="J209" t="str">
            <v>00102</v>
          </cell>
          <cell r="K209">
            <v>3951739</v>
          </cell>
          <cell r="L209">
            <v>20</v>
          </cell>
          <cell r="M209" t="str">
            <v>0301</v>
          </cell>
        </row>
        <row r="210">
          <cell r="A210" t="str">
            <v>607</v>
          </cell>
          <cell r="B210">
            <v>190</v>
          </cell>
          <cell r="C210" t="str">
            <v>6</v>
          </cell>
          <cell r="D210">
            <v>7</v>
          </cell>
          <cell r="E210" t="str">
            <v>СЕПАРАТОР МАГНИТНЫЙ</v>
          </cell>
          <cell r="F210" t="str">
            <v>112000</v>
          </cell>
          <cell r="G210">
            <v>3956410.85</v>
          </cell>
          <cell r="I210" t="str">
            <v>10029970</v>
          </cell>
          <cell r="J210" t="str">
            <v>00102</v>
          </cell>
          <cell r="K210">
            <v>3956410.85</v>
          </cell>
          <cell r="L210">
            <v>20</v>
          </cell>
          <cell r="M210" t="str">
            <v>0301</v>
          </cell>
        </row>
        <row r="211">
          <cell r="A211" t="str">
            <v>607</v>
          </cell>
          <cell r="B211">
            <v>191</v>
          </cell>
          <cell r="C211" t="str">
            <v>6</v>
          </cell>
          <cell r="D211">
            <v>7</v>
          </cell>
          <cell r="E211" t="str">
            <v>СЕПАРАТОР ПБМ-120/300ПП</v>
          </cell>
          <cell r="F211" t="str">
            <v>112000</v>
          </cell>
          <cell r="G211">
            <v>3914683.63</v>
          </cell>
          <cell r="I211" t="str">
            <v>10030102</v>
          </cell>
          <cell r="J211" t="str">
            <v>00102</v>
          </cell>
          <cell r="K211">
            <v>3914683.63</v>
          </cell>
          <cell r="L211">
            <v>20</v>
          </cell>
          <cell r="M211" t="str">
            <v>0301</v>
          </cell>
        </row>
        <row r="212">
          <cell r="A212" t="str">
            <v>607</v>
          </cell>
          <cell r="B212">
            <v>192</v>
          </cell>
          <cell r="C212" t="str">
            <v>6</v>
          </cell>
          <cell r="D212">
            <v>7</v>
          </cell>
          <cell r="E212" t="str">
            <v>СЕПАРАТОР МАГНИТНЫЙ</v>
          </cell>
          <cell r="F212" t="str">
            <v>112000</v>
          </cell>
          <cell r="G212">
            <v>3956410.85</v>
          </cell>
          <cell r="I212" t="str">
            <v>10030105</v>
          </cell>
          <cell r="J212" t="str">
            <v>00102</v>
          </cell>
          <cell r="K212">
            <v>3956410.85</v>
          </cell>
          <cell r="L212">
            <v>20</v>
          </cell>
          <cell r="M212" t="str">
            <v>0301</v>
          </cell>
        </row>
        <row r="213">
          <cell r="A213" t="str">
            <v>607</v>
          </cell>
          <cell r="B213">
            <v>193</v>
          </cell>
          <cell r="C213" t="str">
            <v>6</v>
          </cell>
          <cell r="D213">
            <v>7</v>
          </cell>
          <cell r="E213" t="str">
            <v>ПЛАСТИНЧАТЫЙ ПИТАТЕЛЬ</v>
          </cell>
          <cell r="F213" t="str">
            <v>112000</v>
          </cell>
          <cell r="G213">
            <v>1783125</v>
          </cell>
          <cell r="I213" t="str">
            <v>00078007</v>
          </cell>
          <cell r="J213" t="str">
            <v>00102</v>
          </cell>
          <cell r="K213">
            <v>1783125</v>
          </cell>
          <cell r="L213">
            <v>20</v>
          </cell>
          <cell r="M213" t="str">
            <v>2400</v>
          </cell>
        </row>
        <row r="214">
          <cell r="D214" t="str">
            <v>7 Всего</v>
          </cell>
          <cell r="G214">
            <v>102173447.45999998</v>
          </cell>
        </row>
        <row r="215">
          <cell r="A215" t="str">
            <v>609</v>
          </cell>
          <cell r="B215">
            <v>194</v>
          </cell>
          <cell r="C215" t="str">
            <v>6</v>
          </cell>
          <cell r="D215">
            <v>9</v>
          </cell>
          <cell r="E215" t="str">
            <v>ТРАНСФОРМАТОР ТДМ-503</v>
          </cell>
          <cell r="F215" t="str">
            <v>072000</v>
          </cell>
          <cell r="G215">
            <v>34579</v>
          </cell>
          <cell r="I215" t="str">
            <v>00080466</v>
          </cell>
          <cell r="J215" t="str">
            <v>00102</v>
          </cell>
          <cell r="K215">
            <v>34579</v>
          </cell>
          <cell r="L215">
            <v>10</v>
          </cell>
          <cell r="M215" t="str">
            <v>2400</v>
          </cell>
        </row>
        <row r="216">
          <cell r="A216" t="str">
            <v>609</v>
          </cell>
          <cell r="B216">
            <v>195</v>
          </cell>
          <cell r="C216" t="str">
            <v>6</v>
          </cell>
          <cell r="D216">
            <v>9</v>
          </cell>
          <cell r="E216" t="str">
            <v>ТРАНСФОРМАТОР ТДМ-503</v>
          </cell>
          <cell r="F216" t="str">
            <v>072000</v>
          </cell>
          <cell r="G216">
            <v>34579</v>
          </cell>
          <cell r="I216" t="str">
            <v>00080467</v>
          </cell>
          <cell r="J216" t="str">
            <v>00102</v>
          </cell>
          <cell r="K216">
            <v>34579</v>
          </cell>
          <cell r="L216">
            <v>10</v>
          </cell>
          <cell r="M216" t="str">
            <v>2400</v>
          </cell>
        </row>
        <row r="217">
          <cell r="D217" t="str">
            <v>9 Всего</v>
          </cell>
          <cell r="G217">
            <v>69158</v>
          </cell>
        </row>
        <row r="218">
          <cell r="A218" t="str">
            <v>701</v>
          </cell>
          <cell r="B218">
            <v>196</v>
          </cell>
          <cell r="C218" t="str">
            <v>7</v>
          </cell>
          <cell r="D218">
            <v>1</v>
          </cell>
          <cell r="E218" t="str">
            <v>ТЕПЛОВОЗ ТЭМ-2У</v>
          </cell>
          <cell r="F218" t="str">
            <v>072000</v>
          </cell>
          <cell r="G218">
            <v>11666667</v>
          </cell>
          <cell r="I218" t="str">
            <v>00039845</v>
          </cell>
          <cell r="J218" t="str">
            <v>00102</v>
          </cell>
          <cell r="K218">
            <v>11666667</v>
          </cell>
          <cell r="L218">
            <v>15</v>
          </cell>
          <cell r="M218" t="str">
            <v>0006</v>
          </cell>
        </row>
        <row r="219">
          <cell r="A219" t="str">
            <v>701</v>
          </cell>
          <cell r="B219">
            <v>197</v>
          </cell>
          <cell r="C219" t="str">
            <v>7</v>
          </cell>
          <cell r="D219">
            <v>1</v>
          </cell>
          <cell r="E219" t="str">
            <v>ВАГОН  ВГ-4</v>
          </cell>
          <cell r="F219" t="str">
            <v>102000</v>
          </cell>
          <cell r="G219">
            <v>266000</v>
          </cell>
          <cell r="I219" t="str">
            <v>00040001</v>
          </cell>
          <cell r="J219" t="str">
            <v>00102</v>
          </cell>
          <cell r="K219">
            <v>266000</v>
          </cell>
          <cell r="L219">
            <v>15</v>
          </cell>
          <cell r="M219" t="str">
            <v>2400</v>
          </cell>
        </row>
        <row r="220">
          <cell r="A220" t="str">
            <v>701</v>
          </cell>
          <cell r="B220">
            <v>198</v>
          </cell>
          <cell r="C220" t="str">
            <v>7</v>
          </cell>
          <cell r="D220">
            <v>1</v>
          </cell>
          <cell r="E220" t="str">
            <v>ВАГОН  ВГ-4</v>
          </cell>
          <cell r="F220" t="str">
            <v>102000</v>
          </cell>
          <cell r="G220">
            <v>266000</v>
          </cell>
          <cell r="I220" t="str">
            <v>00040002</v>
          </cell>
          <cell r="J220" t="str">
            <v>00102</v>
          </cell>
          <cell r="K220">
            <v>266000</v>
          </cell>
          <cell r="L220">
            <v>15</v>
          </cell>
          <cell r="M220" t="str">
            <v>2400</v>
          </cell>
        </row>
        <row r="221">
          <cell r="A221" t="str">
            <v>701</v>
          </cell>
          <cell r="B221">
            <v>199</v>
          </cell>
          <cell r="C221" t="str">
            <v>7</v>
          </cell>
          <cell r="D221">
            <v>1</v>
          </cell>
          <cell r="E221" t="str">
            <v>ВАГОН  ВГ-4</v>
          </cell>
          <cell r="F221" t="str">
            <v>102000</v>
          </cell>
          <cell r="G221">
            <v>266000</v>
          </cell>
          <cell r="I221" t="str">
            <v>00040003</v>
          </cell>
          <cell r="J221" t="str">
            <v>00102</v>
          </cell>
          <cell r="K221">
            <v>266000</v>
          </cell>
          <cell r="L221">
            <v>15</v>
          </cell>
          <cell r="M221" t="str">
            <v>2400</v>
          </cell>
        </row>
        <row r="222">
          <cell r="A222" t="str">
            <v>701</v>
          </cell>
          <cell r="B222">
            <v>200</v>
          </cell>
          <cell r="C222" t="str">
            <v>7</v>
          </cell>
          <cell r="D222">
            <v>1</v>
          </cell>
          <cell r="E222" t="str">
            <v>ВАГОН  ВГ-4</v>
          </cell>
          <cell r="F222" t="str">
            <v>102000</v>
          </cell>
          <cell r="G222">
            <v>266000</v>
          </cell>
          <cell r="I222" t="str">
            <v>00040004</v>
          </cell>
          <cell r="J222" t="str">
            <v>00102</v>
          </cell>
          <cell r="K222">
            <v>266000</v>
          </cell>
          <cell r="L222">
            <v>15</v>
          </cell>
          <cell r="M222" t="str">
            <v>2400</v>
          </cell>
        </row>
        <row r="223">
          <cell r="A223" t="str">
            <v>701</v>
          </cell>
          <cell r="B223">
            <v>201</v>
          </cell>
          <cell r="C223" t="str">
            <v>7</v>
          </cell>
          <cell r="D223">
            <v>1</v>
          </cell>
          <cell r="E223" t="str">
            <v>ВАГОН  ВГ-4</v>
          </cell>
          <cell r="F223" t="str">
            <v>102000</v>
          </cell>
          <cell r="G223">
            <v>266000</v>
          </cell>
          <cell r="I223" t="str">
            <v>00040005</v>
          </cell>
          <cell r="J223" t="str">
            <v>00102</v>
          </cell>
          <cell r="K223">
            <v>266000</v>
          </cell>
          <cell r="L223">
            <v>15</v>
          </cell>
          <cell r="M223" t="str">
            <v>2400</v>
          </cell>
        </row>
        <row r="224">
          <cell r="A224" t="str">
            <v>701</v>
          </cell>
          <cell r="B224">
            <v>202</v>
          </cell>
          <cell r="C224" t="str">
            <v>7</v>
          </cell>
          <cell r="D224">
            <v>1</v>
          </cell>
          <cell r="E224" t="str">
            <v>ВАГОН  ВГ-4</v>
          </cell>
          <cell r="F224" t="str">
            <v>102000</v>
          </cell>
          <cell r="G224">
            <v>266000</v>
          </cell>
          <cell r="I224" t="str">
            <v>00040006</v>
          </cell>
          <cell r="J224" t="str">
            <v>00102</v>
          </cell>
          <cell r="K224">
            <v>266000</v>
          </cell>
          <cell r="L224">
            <v>15</v>
          </cell>
          <cell r="M224" t="str">
            <v>2400</v>
          </cell>
        </row>
        <row r="225">
          <cell r="A225" t="str">
            <v>701</v>
          </cell>
          <cell r="B225">
            <v>203</v>
          </cell>
          <cell r="C225" t="str">
            <v>7</v>
          </cell>
          <cell r="D225">
            <v>1</v>
          </cell>
          <cell r="E225" t="str">
            <v>ВАГОН  ВГ-4</v>
          </cell>
          <cell r="F225" t="str">
            <v>102000</v>
          </cell>
          <cell r="G225">
            <v>266000</v>
          </cell>
          <cell r="I225" t="str">
            <v>00040007</v>
          </cell>
          <cell r="J225" t="str">
            <v>00102</v>
          </cell>
          <cell r="K225">
            <v>266000</v>
          </cell>
          <cell r="L225">
            <v>15</v>
          </cell>
          <cell r="M225" t="str">
            <v>2400</v>
          </cell>
        </row>
        <row r="226">
          <cell r="A226" t="str">
            <v>701</v>
          </cell>
          <cell r="B226">
            <v>204</v>
          </cell>
          <cell r="C226" t="str">
            <v>7</v>
          </cell>
          <cell r="D226">
            <v>1</v>
          </cell>
          <cell r="E226" t="str">
            <v>ВАГОН  ВГ-4</v>
          </cell>
          <cell r="F226" t="str">
            <v>102000</v>
          </cell>
          <cell r="G226">
            <v>266000</v>
          </cell>
          <cell r="I226" t="str">
            <v>00040008</v>
          </cell>
          <cell r="J226" t="str">
            <v>00102</v>
          </cell>
          <cell r="K226">
            <v>266000</v>
          </cell>
          <cell r="L226">
            <v>15</v>
          </cell>
          <cell r="M226" t="str">
            <v>2400</v>
          </cell>
        </row>
        <row r="227">
          <cell r="A227" t="str">
            <v>701</v>
          </cell>
          <cell r="B227">
            <v>205</v>
          </cell>
          <cell r="C227" t="str">
            <v>7</v>
          </cell>
          <cell r="D227">
            <v>1</v>
          </cell>
          <cell r="E227" t="str">
            <v>ВАГОН  ВГ-4</v>
          </cell>
          <cell r="F227" t="str">
            <v>102000</v>
          </cell>
          <cell r="G227">
            <v>266000</v>
          </cell>
          <cell r="I227" t="str">
            <v>00040009</v>
          </cell>
          <cell r="J227" t="str">
            <v>00102</v>
          </cell>
          <cell r="K227">
            <v>266000</v>
          </cell>
          <cell r="L227">
            <v>15</v>
          </cell>
          <cell r="M227" t="str">
            <v>2400</v>
          </cell>
        </row>
        <row r="228">
          <cell r="A228" t="str">
            <v>701</v>
          </cell>
          <cell r="B228">
            <v>206</v>
          </cell>
          <cell r="C228" t="str">
            <v>7</v>
          </cell>
          <cell r="D228">
            <v>1</v>
          </cell>
          <cell r="E228" t="str">
            <v>ВАГОН  ВГ-4</v>
          </cell>
          <cell r="F228" t="str">
            <v>102000</v>
          </cell>
          <cell r="G228">
            <v>266000</v>
          </cell>
          <cell r="I228" t="str">
            <v>00040010</v>
          </cell>
          <cell r="J228" t="str">
            <v>00102</v>
          </cell>
          <cell r="K228">
            <v>266000</v>
          </cell>
          <cell r="L228">
            <v>15</v>
          </cell>
          <cell r="M228" t="str">
            <v>2400</v>
          </cell>
        </row>
        <row r="229">
          <cell r="A229" t="str">
            <v>701</v>
          </cell>
          <cell r="B229">
            <v>207</v>
          </cell>
          <cell r="C229" t="str">
            <v>7</v>
          </cell>
          <cell r="D229">
            <v>1</v>
          </cell>
          <cell r="E229" t="str">
            <v>ВАГОН  ВГ-4</v>
          </cell>
          <cell r="F229" t="str">
            <v>112000</v>
          </cell>
          <cell r="G229">
            <v>177333</v>
          </cell>
          <cell r="I229" t="str">
            <v>00040011</v>
          </cell>
          <cell r="J229" t="str">
            <v>00102</v>
          </cell>
          <cell r="K229">
            <v>177333</v>
          </cell>
          <cell r="L229">
            <v>15</v>
          </cell>
          <cell r="M229" t="str">
            <v>2400</v>
          </cell>
        </row>
        <row r="230">
          <cell r="A230" t="str">
            <v>701</v>
          </cell>
          <cell r="B230">
            <v>208</v>
          </cell>
          <cell r="C230" t="str">
            <v>7</v>
          </cell>
          <cell r="D230">
            <v>1</v>
          </cell>
          <cell r="E230" t="str">
            <v>ВАГОН  ВГ-4</v>
          </cell>
          <cell r="F230" t="str">
            <v>112000</v>
          </cell>
          <cell r="G230">
            <v>177333</v>
          </cell>
          <cell r="I230" t="str">
            <v>00040012</v>
          </cell>
          <cell r="J230" t="str">
            <v>00102</v>
          </cell>
          <cell r="K230">
            <v>177333</v>
          </cell>
          <cell r="L230">
            <v>15</v>
          </cell>
          <cell r="M230" t="str">
            <v>2400</v>
          </cell>
        </row>
        <row r="231">
          <cell r="A231" t="str">
            <v>701</v>
          </cell>
          <cell r="B231">
            <v>209</v>
          </cell>
          <cell r="C231" t="str">
            <v>7</v>
          </cell>
          <cell r="D231">
            <v>1</v>
          </cell>
          <cell r="E231" t="str">
            <v>ВАГОН  ВГ-4</v>
          </cell>
          <cell r="F231" t="str">
            <v>112000</v>
          </cell>
          <cell r="G231">
            <v>177333</v>
          </cell>
          <cell r="I231" t="str">
            <v>00040013</v>
          </cell>
          <cell r="J231" t="str">
            <v>00102</v>
          </cell>
          <cell r="K231">
            <v>177333</v>
          </cell>
          <cell r="L231">
            <v>15</v>
          </cell>
          <cell r="M231" t="str">
            <v>2400</v>
          </cell>
        </row>
        <row r="232">
          <cell r="A232" t="str">
            <v>701</v>
          </cell>
          <cell r="B232">
            <v>210</v>
          </cell>
          <cell r="C232" t="str">
            <v>7</v>
          </cell>
          <cell r="D232">
            <v>1</v>
          </cell>
          <cell r="E232" t="str">
            <v>ВАГОН  ВГ-4</v>
          </cell>
          <cell r="F232" t="str">
            <v>112000</v>
          </cell>
          <cell r="G232">
            <v>177333</v>
          </cell>
          <cell r="I232" t="str">
            <v>00040014</v>
          </cell>
          <cell r="J232" t="str">
            <v>00102</v>
          </cell>
          <cell r="K232">
            <v>177333</v>
          </cell>
          <cell r="L232">
            <v>15</v>
          </cell>
          <cell r="M232" t="str">
            <v>2400</v>
          </cell>
        </row>
        <row r="233">
          <cell r="A233" t="str">
            <v>701</v>
          </cell>
          <cell r="B233">
            <v>211</v>
          </cell>
          <cell r="C233" t="str">
            <v>7</v>
          </cell>
          <cell r="D233">
            <v>1</v>
          </cell>
          <cell r="E233" t="str">
            <v>ВАГОН  ВГ-4</v>
          </cell>
          <cell r="F233" t="str">
            <v>112000</v>
          </cell>
          <cell r="G233">
            <v>177333</v>
          </cell>
          <cell r="I233" t="str">
            <v>00040015</v>
          </cell>
          <cell r="J233" t="str">
            <v>00102</v>
          </cell>
          <cell r="K233">
            <v>177333</v>
          </cell>
          <cell r="L233">
            <v>15</v>
          </cell>
          <cell r="M233" t="str">
            <v>2400</v>
          </cell>
        </row>
        <row r="234">
          <cell r="A234" t="str">
            <v>701</v>
          </cell>
          <cell r="B234">
            <v>212</v>
          </cell>
          <cell r="C234" t="str">
            <v>7</v>
          </cell>
          <cell r="D234">
            <v>1</v>
          </cell>
          <cell r="E234" t="str">
            <v>ВАГОН  ВГ-4</v>
          </cell>
          <cell r="F234" t="str">
            <v>112000</v>
          </cell>
          <cell r="G234">
            <v>177333</v>
          </cell>
          <cell r="I234" t="str">
            <v>00040016</v>
          </cell>
          <cell r="J234" t="str">
            <v>00102</v>
          </cell>
          <cell r="K234">
            <v>177333</v>
          </cell>
          <cell r="L234">
            <v>15</v>
          </cell>
          <cell r="M234" t="str">
            <v>2400</v>
          </cell>
        </row>
        <row r="235">
          <cell r="A235" t="str">
            <v>701</v>
          </cell>
          <cell r="B235">
            <v>213</v>
          </cell>
          <cell r="C235" t="str">
            <v>7</v>
          </cell>
          <cell r="D235">
            <v>1</v>
          </cell>
          <cell r="E235" t="str">
            <v>ВАГОН  ВГ-4</v>
          </cell>
          <cell r="F235" t="str">
            <v>112000</v>
          </cell>
          <cell r="G235">
            <v>177333</v>
          </cell>
          <cell r="I235" t="str">
            <v>00040017</v>
          </cell>
          <cell r="J235" t="str">
            <v>00102</v>
          </cell>
          <cell r="K235">
            <v>177333</v>
          </cell>
          <cell r="L235">
            <v>15</v>
          </cell>
          <cell r="M235" t="str">
            <v>2400</v>
          </cell>
        </row>
        <row r="236">
          <cell r="A236" t="str">
            <v>701</v>
          </cell>
          <cell r="B236">
            <v>214</v>
          </cell>
          <cell r="C236" t="str">
            <v>7</v>
          </cell>
          <cell r="D236">
            <v>1</v>
          </cell>
          <cell r="E236" t="str">
            <v>ВАГОН  ВГ-4</v>
          </cell>
          <cell r="F236" t="str">
            <v>112000</v>
          </cell>
          <cell r="G236">
            <v>177333</v>
          </cell>
          <cell r="I236" t="str">
            <v>00040018</v>
          </cell>
          <cell r="J236" t="str">
            <v>00102</v>
          </cell>
          <cell r="K236">
            <v>177333</v>
          </cell>
          <cell r="L236">
            <v>15</v>
          </cell>
          <cell r="M236" t="str">
            <v>2400</v>
          </cell>
        </row>
        <row r="237">
          <cell r="A237" t="str">
            <v>701</v>
          </cell>
          <cell r="B237">
            <v>215</v>
          </cell>
          <cell r="C237" t="str">
            <v>7</v>
          </cell>
          <cell r="D237">
            <v>1</v>
          </cell>
          <cell r="E237" t="str">
            <v>ВАГОН  ВГ-4</v>
          </cell>
          <cell r="F237" t="str">
            <v>112000</v>
          </cell>
          <cell r="G237">
            <v>177333</v>
          </cell>
          <cell r="I237" t="str">
            <v>00040019</v>
          </cell>
          <cell r="J237" t="str">
            <v>00102</v>
          </cell>
          <cell r="K237">
            <v>177333</v>
          </cell>
          <cell r="L237">
            <v>15</v>
          </cell>
          <cell r="M237" t="str">
            <v>2400</v>
          </cell>
        </row>
        <row r="238">
          <cell r="A238" t="str">
            <v>701</v>
          </cell>
          <cell r="B238">
            <v>216</v>
          </cell>
          <cell r="C238" t="str">
            <v>7</v>
          </cell>
          <cell r="D238">
            <v>1</v>
          </cell>
          <cell r="E238" t="str">
            <v>ВАГОН  ВГ-4</v>
          </cell>
          <cell r="F238" t="str">
            <v>112000</v>
          </cell>
          <cell r="G238">
            <v>177336</v>
          </cell>
          <cell r="I238" t="str">
            <v>00040020</v>
          </cell>
          <cell r="J238" t="str">
            <v>00102</v>
          </cell>
          <cell r="K238">
            <v>177336</v>
          </cell>
          <cell r="L238">
            <v>15</v>
          </cell>
          <cell r="M238" t="str">
            <v>2400</v>
          </cell>
        </row>
        <row r="239">
          <cell r="A239" t="str">
            <v>701</v>
          </cell>
          <cell r="B239">
            <v>217</v>
          </cell>
          <cell r="C239" t="str">
            <v>7</v>
          </cell>
          <cell r="D239">
            <v>1</v>
          </cell>
          <cell r="E239" t="str">
            <v>ВАГОН  ВГ-4</v>
          </cell>
          <cell r="F239" t="str">
            <v>122000</v>
          </cell>
          <cell r="G239">
            <v>221667</v>
          </cell>
          <cell r="I239" t="str">
            <v>00041011</v>
          </cell>
          <cell r="J239" t="str">
            <v>00102</v>
          </cell>
          <cell r="K239">
            <v>221667</v>
          </cell>
          <cell r="L239">
            <v>15</v>
          </cell>
          <cell r="M239" t="str">
            <v>2400</v>
          </cell>
        </row>
        <row r="240">
          <cell r="A240" t="str">
            <v>701</v>
          </cell>
          <cell r="B240">
            <v>218</v>
          </cell>
          <cell r="C240" t="str">
            <v>7</v>
          </cell>
          <cell r="D240">
            <v>1</v>
          </cell>
          <cell r="E240" t="str">
            <v>ВАГОН  ВГ-4</v>
          </cell>
          <cell r="F240" t="str">
            <v>122000</v>
          </cell>
          <cell r="G240">
            <v>221667</v>
          </cell>
          <cell r="I240" t="str">
            <v>00041012</v>
          </cell>
          <cell r="J240" t="str">
            <v>00102</v>
          </cell>
          <cell r="K240">
            <v>221667</v>
          </cell>
          <cell r="L240">
            <v>15</v>
          </cell>
          <cell r="M240" t="str">
            <v>2400</v>
          </cell>
        </row>
        <row r="241">
          <cell r="A241" t="str">
            <v>701</v>
          </cell>
          <cell r="B241">
            <v>219</v>
          </cell>
          <cell r="C241" t="str">
            <v>7</v>
          </cell>
          <cell r="D241">
            <v>1</v>
          </cell>
          <cell r="E241" t="str">
            <v>ВАГОН  ВГ-4</v>
          </cell>
          <cell r="F241" t="str">
            <v>122000</v>
          </cell>
          <cell r="G241">
            <v>221667</v>
          </cell>
          <cell r="I241" t="str">
            <v>00041013</v>
          </cell>
          <cell r="J241" t="str">
            <v>00102</v>
          </cell>
          <cell r="K241">
            <v>221667</v>
          </cell>
          <cell r="L241">
            <v>15</v>
          </cell>
          <cell r="M241" t="str">
            <v>2400</v>
          </cell>
        </row>
        <row r="242">
          <cell r="A242" t="str">
            <v>701</v>
          </cell>
          <cell r="B242">
            <v>220</v>
          </cell>
          <cell r="C242" t="str">
            <v>7</v>
          </cell>
          <cell r="D242">
            <v>1</v>
          </cell>
          <cell r="E242" t="str">
            <v>ВАГОН  ВГ-4</v>
          </cell>
          <cell r="F242" t="str">
            <v>122000</v>
          </cell>
          <cell r="G242">
            <v>221667</v>
          </cell>
          <cell r="I242" t="str">
            <v>00041014</v>
          </cell>
          <cell r="J242" t="str">
            <v>00102</v>
          </cell>
          <cell r="K242">
            <v>221667</v>
          </cell>
          <cell r="L242">
            <v>15</v>
          </cell>
          <cell r="M242" t="str">
            <v>2400</v>
          </cell>
        </row>
        <row r="243">
          <cell r="A243" t="str">
            <v>701</v>
          </cell>
          <cell r="B243">
            <v>221</v>
          </cell>
          <cell r="C243" t="str">
            <v>7</v>
          </cell>
          <cell r="D243">
            <v>1</v>
          </cell>
          <cell r="E243" t="str">
            <v>ВАГОН  ВГ-4</v>
          </cell>
          <cell r="F243" t="str">
            <v>122000</v>
          </cell>
          <cell r="G243">
            <v>221667</v>
          </cell>
          <cell r="I243" t="str">
            <v>00041050</v>
          </cell>
          <cell r="J243" t="str">
            <v>00102</v>
          </cell>
          <cell r="K243">
            <v>221667</v>
          </cell>
          <cell r="L243">
            <v>15</v>
          </cell>
          <cell r="M243" t="str">
            <v>2400</v>
          </cell>
        </row>
        <row r="244">
          <cell r="A244" t="str">
            <v>701</v>
          </cell>
          <cell r="B244">
            <v>222</v>
          </cell>
          <cell r="C244" t="str">
            <v>7</v>
          </cell>
          <cell r="D244">
            <v>1</v>
          </cell>
          <cell r="E244" t="str">
            <v>ВАГОН  ВГ-4</v>
          </cell>
          <cell r="F244" t="str">
            <v>122000</v>
          </cell>
          <cell r="G244">
            <v>221667</v>
          </cell>
          <cell r="I244" t="str">
            <v>00041052</v>
          </cell>
          <cell r="J244" t="str">
            <v>00102</v>
          </cell>
          <cell r="K244">
            <v>221667</v>
          </cell>
          <cell r="L244">
            <v>15</v>
          </cell>
          <cell r="M244" t="str">
            <v>2400</v>
          </cell>
        </row>
        <row r="245">
          <cell r="A245" t="str">
            <v>701</v>
          </cell>
          <cell r="B245">
            <v>223</v>
          </cell>
          <cell r="C245" t="str">
            <v>7</v>
          </cell>
          <cell r="D245">
            <v>1</v>
          </cell>
          <cell r="E245" t="str">
            <v>ВАГОН  ВГ-4</v>
          </cell>
          <cell r="F245" t="str">
            <v>122000</v>
          </cell>
          <cell r="G245">
            <v>221667</v>
          </cell>
          <cell r="I245" t="str">
            <v>00041501</v>
          </cell>
          <cell r="J245" t="str">
            <v>00102</v>
          </cell>
          <cell r="K245">
            <v>221667</v>
          </cell>
          <cell r="L245">
            <v>15</v>
          </cell>
          <cell r="M245" t="str">
            <v>2400</v>
          </cell>
        </row>
        <row r="246">
          <cell r="A246" t="str">
            <v>701</v>
          </cell>
          <cell r="B246">
            <v>224</v>
          </cell>
          <cell r="C246" t="str">
            <v>7</v>
          </cell>
          <cell r="D246">
            <v>1</v>
          </cell>
          <cell r="E246" t="str">
            <v>ВАГОН  ВГ-4</v>
          </cell>
          <cell r="F246" t="str">
            <v>122000</v>
          </cell>
          <cell r="G246">
            <v>221667</v>
          </cell>
          <cell r="I246" t="str">
            <v>00041503</v>
          </cell>
          <cell r="J246" t="str">
            <v>00102</v>
          </cell>
          <cell r="K246">
            <v>221667</v>
          </cell>
          <cell r="L246">
            <v>15</v>
          </cell>
          <cell r="M246" t="str">
            <v>2400</v>
          </cell>
        </row>
        <row r="247">
          <cell r="A247" t="str">
            <v>701</v>
          </cell>
          <cell r="B247">
            <v>225</v>
          </cell>
          <cell r="C247" t="str">
            <v>7</v>
          </cell>
          <cell r="D247">
            <v>1</v>
          </cell>
          <cell r="E247" t="str">
            <v>ВАГОН  ВГ-4</v>
          </cell>
          <cell r="F247" t="str">
            <v>122000</v>
          </cell>
          <cell r="G247">
            <v>221667</v>
          </cell>
          <cell r="I247" t="str">
            <v>00041504</v>
          </cell>
          <cell r="J247" t="str">
            <v>00102</v>
          </cell>
          <cell r="K247">
            <v>221667</v>
          </cell>
          <cell r="L247">
            <v>15</v>
          </cell>
          <cell r="M247" t="str">
            <v>2400</v>
          </cell>
        </row>
        <row r="248">
          <cell r="A248" t="str">
            <v>701</v>
          </cell>
          <cell r="B248">
            <v>226</v>
          </cell>
          <cell r="C248" t="str">
            <v>7</v>
          </cell>
          <cell r="D248">
            <v>1</v>
          </cell>
          <cell r="E248" t="str">
            <v>ВАГОН  ВГ-4</v>
          </cell>
          <cell r="F248" t="str">
            <v>122000</v>
          </cell>
          <cell r="G248">
            <v>221663</v>
          </cell>
          <cell r="I248" t="str">
            <v>00041505</v>
          </cell>
          <cell r="J248" t="str">
            <v>00102</v>
          </cell>
          <cell r="K248">
            <v>221663</v>
          </cell>
          <cell r="L248">
            <v>15</v>
          </cell>
          <cell r="M248" t="str">
            <v>2400</v>
          </cell>
        </row>
        <row r="249">
          <cell r="A249" t="str">
            <v>701</v>
          </cell>
          <cell r="B249">
            <v>227</v>
          </cell>
          <cell r="C249" t="str">
            <v>7</v>
          </cell>
          <cell r="D249">
            <v>1</v>
          </cell>
          <cell r="E249" t="str">
            <v>ЭЛЕКТРОВОЗ  К-14  М-У</v>
          </cell>
          <cell r="F249" t="str">
            <v>122000</v>
          </cell>
          <cell r="G249">
            <v>4000000</v>
          </cell>
          <cell r="I249" t="str">
            <v>00040920</v>
          </cell>
          <cell r="J249" t="str">
            <v>00102</v>
          </cell>
          <cell r="K249">
            <v>4000000</v>
          </cell>
          <cell r="L249">
            <v>15</v>
          </cell>
          <cell r="M249" t="str">
            <v>2400</v>
          </cell>
        </row>
        <row r="250">
          <cell r="A250" t="str">
            <v>701</v>
          </cell>
          <cell r="B250">
            <v>228</v>
          </cell>
          <cell r="C250" t="str">
            <v>7</v>
          </cell>
          <cell r="D250">
            <v>1</v>
          </cell>
          <cell r="E250" t="str">
            <v>ЭЛЕКТРОВОЗ  К-14  М</v>
          </cell>
          <cell r="F250" t="str">
            <v>122000</v>
          </cell>
          <cell r="G250">
            <v>3916667</v>
          </cell>
          <cell r="I250" t="str">
            <v>00040921</v>
          </cell>
          <cell r="J250" t="str">
            <v>00102</v>
          </cell>
          <cell r="K250">
            <v>3916667</v>
          </cell>
          <cell r="L250">
            <v>15</v>
          </cell>
          <cell r="M250" t="str">
            <v>2400</v>
          </cell>
        </row>
        <row r="251">
          <cell r="A251" t="str">
            <v>701</v>
          </cell>
          <cell r="B251">
            <v>229</v>
          </cell>
          <cell r="C251" t="str">
            <v>7</v>
          </cell>
          <cell r="D251">
            <v>1</v>
          </cell>
          <cell r="E251" t="str">
            <v>ВАГОН  ВГ-4</v>
          </cell>
          <cell r="F251" t="str">
            <v>092000</v>
          </cell>
          <cell r="G251">
            <v>266000</v>
          </cell>
          <cell r="I251" t="str">
            <v>00080472</v>
          </cell>
          <cell r="J251" t="str">
            <v>00102</v>
          </cell>
          <cell r="K251">
            <v>266000</v>
          </cell>
          <cell r="L251">
            <v>15</v>
          </cell>
          <cell r="M251" t="str">
            <v>2400</v>
          </cell>
        </row>
        <row r="252">
          <cell r="A252" t="str">
            <v>701</v>
          </cell>
          <cell r="B252">
            <v>230</v>
          </cell>
          <cell r="C252" t="str">
            <v>7</v>
          </cell>
          <cell r="D252">
            <v>1</v>
          </cell>
          <cell r="E252" t="str">
            <v>ВАГОН  ВГ-4</v>
          </cell>
          <cell r="F252" t="str">
            <v>092000</v>
          </cell>
          <cell r="G252">
            <v>266000</v>
          </cell>
          <cell r="I252" t="str">
            <v>00080473</v>
          </cell>
          <cell r="J252" t="str">
            <v>00102</v>
          </cell>
          <cell r="K252">
            <v>266000</v>
          </cell>
          <cell r="L252">
            <v>15</v>
          </cell>
          <cell r="M252" t="str">
            <v>2400</v>
          </cell>
        </row>
        <row r="253">
          <cell r="A253" t="str">
            <v>701</v>
          </cell>
          <cell r="B253">
            <v>231</v>
          </cell>
          <cell r="C253" t="str">
            <v>7</v>
          </cell>
          <cell r="D253">
            <v>1</v>
          </cell>
          <cell r="E253" t="str">
            <v>ВАГОН  ВГ-4</v>
          </cell>
          <cell r="F253" t="str">
            <v>092000</v>
          </cell>
          <cell r="G253">
            <v>266000</v>
          </cell>
          <cell r="I253" t="str">
            <v>00080474</v>
          </cell>
          <cell r="J253" t="str">
            <v>00102</v>
          </cell>
          <cell r="K253">
            <v>266000</v>
          </cell>
          <cell r="L253">
            <v>15</v>
          </cell>
          <cell r="M253" t="str">
            <v>2400</v>
          </cell>
        </row>
        <row r="254">
          <cell r="A254" t="str">
            <v>701</v>
          </cell>
          <cell r="B254">
            <v>232</v>
          </cell>
          <cell r="C254" t="str">
            <v>7</v>
          </cell>
          <cell r="D254">
            <v>1</v>
          </cell>
          <cell r="E254" t="str">
            <v>ВАГОН  ВГ-4</v>
          </cell>
          <cell r="F254" t="str">
            <v>092000</v>
          </cell>
          <cell r="G254">
            <v>266000</v>
          </cell>
          <cell r="I254" t="str">
            <v>00080475</v>
          </cell>
          <cell r="J254" t="str">
            <v>00102</v>
          </cell>
          <cell r="K254">
            <v>266000</v>
          </cell>
          <cell r="L254">
            <v>15</v>
          </cell>
          <cell r="M254" t="str">
            <v>2400</v>
          </cell>
        </row>
        <row r="255">
          <cell r="A255" t="str">
            <v>701</v>
          </cell>
          <cell r="B255">
            <v>233</v>
          </cell>
          <cell r="C255" t="str">
            <v>7</v>
          </cell>
          <cell r="D255">
            <v>1</v>
          </cell>
          <cell r="E255" t="str">
            <v>ВАГОН ВГ-4</v>
          </cell>
          <cell r="F255" t="str">
            <v>092000</v>
          </cell>
          <cell r="G255">
            <v>266000</v>
          </cell>
          <cell r="I255" t="str">
            <v>00080476</v>
          </cell>
          <cell r="J255" t="str">
            <v>00102</v>
          </cell>
          <cell r="K255">
            <v>266000</v>
          </cell>
          <cell r="L255">
            <v>15</v>
          </cell>
          <cell r="M255" t="str">
            <v>2400</v>
          </cell>
        </row>
        <row r="256">
          <cell r="A256" t="str">
            <v>701</v>
          </cell>
          <cell r="B256">
            <v>234</v>
          </cell>
          <cell r="C256" t="str">
            <v>7</v>
          </cell>
          <cell r="D256">
            <v>1</v>
          </cell>
          <cell r="E256" t="str">
            <v>ВАГОН  ВГ-4</v>
          </cell>
          <cell r="F256" t="str">
            <v>092000</v>
          </cell>
          <cell r="G256">
            <v>266000</v>
          </cell>
          <cell r="I256" t="str">
            <v>00080477</v>
          </cell>
          <cell r="J256" t="str">
            <v>00102</v>
          </cell>
          <cell r="K256">
            <v>266000</v>
          </cell>
          <cell r="L256">
            <v>15</v>
          </cell>
          <cell r="M256" t="str">
            <v>2400</v>
          </cell>
        </row>
        <row r="257">
          <cell r="A257" t="str">
            <v>701</v>
          </cell>
          <cell r="B257">
            <v>235</v>
          </cell>
          <cell r="C257" t="str">
            <v>7</v>
          </cell>
          <cell r="D257">
            <v>1</v>
          </cell>
          <cell r="E257" t="str">
            <v>ДУМПКАР ВС-66 ЗАВ.002</v>
          </cell>
          <cell r="F257" t="str">
            <v>092000</v>
          </cell>
          <cell r="G257">
            <v>773229</v>
          </cell>
          <cell r="I257" t="str">
            <v>00041002</v>
          </cell>
          <cell r="J257" t="str">
            <v>00102</v>
          </cell>
          <cell r="K257">
            <v>773229</v>
          </cell>
          <cell r="L257">
            <v>15</v>
          </cell>
          <cell r="M257" t="str">
            <v>0006</v>
          </cell>
        </row>
        <row r="258">
          <cell r="A258" t="str">
            <v>701</v>
          </cell>
          <cell r="B258">
            <v>236</v>
          </cell>
          <cell r="C258" t="str">
            <v>7</v>
          </cell>
          <cell r="D258">
            <v>1</v>
          </cell>
          <cell r="E258" t="str">
            <v>ДУМПКАР ВС-66 ЗАВ.007</v>
          </cell>
          <cell r="F258" t="str">
            <v>092000</v>
          </cell>
          <cell r="G258">
            <v>773229</v>
          </cell>
          <cell r="I258" t="str">
            <v>00041003</v>
          </cell>
          <cell r="J258" t="str">
            <v>00102</v>
          </cell>
          <cell r="K258">
            <v>773229</v>
          </cell>
          <cell r="L258">
            <v>15</v>
          </cell>
          <cell r="M258" t="str">
            <v>0006</v>
          </cell>
        </row>
        <row r="259">
          <cell r="A259" t="str">
            <v>701</v>
          </cell>
          <cell r="B259">
            <v>237</v>
          </cell>
          <cell r="C259" t="str">
            <v>7</v>
          </cell>
          <cell r="D259">
            <v>1</v>
          </cell>
          <cell r="E259" t="str">
            <v>ДУМПКАР ВС-66 ЗАВ.012</v>
          </cell>
          <cell r="F259" t="str">
            <v>092000</v>
          </cell>
          <cell r="G259">
            <v>773229</v>
          </cell>
          <cell r="I259" t="str">
            <v>00041004</v>
          </cell>
          <cell r="J259" t="str">
            <v>00102</v>
          </cell>
          <cell r="K259">
            <v>773229</v>
          </cell>
          <cell r="L259">
            <v>15</v>
          </cell>
          <cell r="M259" t="str">
            <v>0006</v>
          </cell>
        </row>
        <row r="260">
          <cell r="A260" t="str">
            <v>701</v>
          </cell>
          <cell r="B260">
            <v>238</v>
          </cell>
          <cell r="C260" t="str">
            <v>7</v>
          </cell>
          <cell r="D260">
            <v>1</v>
          </cell>
          <cell r="E260" t="str">
            <v>ДУМПКАР ВС-66 ЗАВ.029</v>
          </cell>
          <cell r="F260" t="str">
            <v>092000</v>
          </cell>
          <cell r="G260">
            <v>773229</v>
          </cell>
          <cell r="I260" t="str">
            <v>00041005</v>
          </cell>
          <cell r="J260" t="str">
            <v>00102</v>
          </cell>
          <cell r="K260">
            <v>773229</v>
          </cell>
          <cell r="L260">
            <v>15</v>
          </cell>
          <cell r="M260" t="str">
            <v>0006</v>
          </cell>
        </row>
        <row r="261">
          <cell r="A261" t="str">
            <v>701</v>
          </cell>
          <cell r="B261">
            <v>239</v>
          </cell>
          <cell r="C261" t="str">
            <v>7</v>
          </cell>
          <cell r="D261">
            <v>1</v>
          </cell>
          <cell r="E261" t="str">
            <v>ДУМПКАР ВС-66 ЗАВ.030</v>
          </cell>
          <cell r="F261" t="str">
            <v>092000</v>
          </cell>
          <cell r="G261">
            <v>773229</v>
          </cell>
          <cell r="I261" t="str">
            <v>00041006</v>
          </cell>
          <cell r="J261" t="str">
            <v>00102</v>
          </cell>
          <cell r="K261">
            <v>773229</v>
          </cell>
          <cell r="L261">
            <v>15</v>
          </cell>
          <cell r="M261" t="str">
            <v>0006</v>
          </cell>
        </row>
        <row r="262">
          <cell r="A262" t="str">
            <v>701</v>
          </cell>
          <cell r="B262">
            <v>240</v>
          </cell>
          <cell r="C262" t="str">
            <v>7</v>
          </cell>
          <cell r="D262">
            <v>1</v>
          </cell>
          <cell r="E262" t="str">
            <v>ДУМПКАР ВС-66 ЗАВ.061</v>
          </cell>
          <cell r="F262" t="str">
            <v>092000</v>
          </cell>
          <cell r="G262">
            <v>773229</v>
          </cell>
          <cell r="I262" t="str">
            <v>00041007</v>
          </cell>
          <cell r="J262" t="str">
            <v>00102</v>
          </cell>
          <cell r="K262">
            <v>773229</v>
          </cell>
          <cell r="L262">
            <v>15</v>
          </cell>
          <cell r="M262" t="str">
            <v>0006</v>
          </cell>
        </row>
        <row r="263">
          <cell r="A263" t="str">
            <v>701</v>
          </cell>
          <cell r="B263">
            <v>241</v>
          </cell>
          <cell r="C263" t="str">
            <v>7</v>
          </cell>
          <cell r="D263">
            <v>1</v>
          </cell>
          <cell r="E263" t="str">
            <v>ДУМПКАР ВС-66 ЗАВ.062</v>
          </cell>
          <cell r="F263" t="str">
            <v>092000</v>
          </cell>
          <cell r="G263">
            <v>773229</v>
          </cell>
          <cell r="I263" t="str">
            <v>00041008</v>
          </cell>
          <cell r="J263" t="str">
            <v>00102</v>
          </cell>
          <cell r="K263">
            <v>773229</v>
          </cell>
          <cell r="L263">
            <v>15</v>
          </cell>
          <cell r="M263" t="str">
            <v>0006</v>
          </cell>
        </row>
        <row r="264">
          <cell r="A264" t="str">
            <v>701</v>
          </cell>
          <cell r="B264">
            <v>242</v>
          </cell>
          <cell r="C264" t="str">
            <v>7</v>
          </cell>
          <cell r="D264">
            <v>1</v>
          </cell>
          <cell r="E264" t="str">
            <v>ДУМПКАР ВС-66 ЗАВ.063</v>
          </cell>
          <cell r="F264" t="str">
            <v>092000</v>
          </cell>
          <cell r="G264">
            <v>773229</v>
          </cell>
          <cell r="I264" t="str">
            <v>00041009</v>
          </cell>
          <cell r="J264" t="str">
            <v>00102</v>
          </cell>
          <cell r="K264">
            <v>773229</v>
          </cell>
          <cell r="L264">
            <v>15</v>
          </cell>
          <cell r="M264" t="str">
            <v>0006</v>
          </cell>
        </row>
        <row r="265">
          <cell r="A265" t="str">
            <v>701</v>
          </cell>
          <cell r="B265">
            <v>243</v>
          </cell>
          <cell r="C265" t="str">
            <v>7</v>
          </cell>
          <cell r="D265">
            <v>1</v>
          </cell>
          <cell r="E265" t="str">
            <v>ДУМПКАР ВС-66 ЗАВ.080</v>
          </cell>
          <cell r="F265" t="str">
            <v>092000</v>
          </cell>
          <cell r="G265">
            <v>773229</v>
          </cell>
          <cell r="I265" t="str">
            <v>00041010</v>
          </cell>
          <cell r="J265" t="str">
            <v>00102</v>
          </cell>
          <cell r="K265">
            <v>773229</v>
          </cell>
          <cell r="L265">
            <v>15</v>
          </cell>
          <cell r="M265" t="str">
            <v>0006</v>
          </cell>
        </row>
        <row r="266">
          <cell r="A266" t="str">
            <v>701</v>
          </cell>
          <cell r="B266">
            <v>244</v>
          </cell>
          <cell r="C266" t="str">
            <v>7</v>
          </cell>
          <cell r="D266">
            <v>1</v>
          </cell>
          <cell r="E266" t="str">
            <v>ДУМПКАР ВС-66 ЗАВ.081</v>
          </cell>
          <cell r="F266" t="str">
            <v>092000</v>
          </cell>
          <cell r="G266">
            <v>773229</v>
          </cell>
          <cell r="I266" t="str">
            <v>00041011</v>
          </cell>
          <cell r="J266" t="str">
            <v>00102</v>
          </cell>
          <cell r="K266">
            <v>773229</v>
          </cell>
          <cell r="L266">
            <v>15</v>
          </cell>
          <cell r="M266" t="str">
            <v>0006</v>
          </cell>
        </row>
        <row r="267">
          <cell r="A267" t="str">
            <v>701</v>
          </cell>
          <cell r="B267">
            <v>245</v>
          </cell>
          <cell r="C267" t="str">
            <v>7</v>
          </cell>
          <cell r="D267">
            <v>1</v>
          </cell>
          <cell r="E267" t="str">
            <v>ДУМПКАР ВС-66 ЗАВ.084</v>
          </cell>
          <cell r="F267" t="str">
            <v>092000</v>
          </cell>
          <cell r="G267">
            <v>773229</v>
          </cell>
          <cell r="I267" t="str">
            <v>00041012</v>
          </cell>
          <cell r="J267" t="str">
            <v>00102</v>
          </cell>
          <cell r="K267">
            <v>773229</v>
          </cell>
          <cell r="L267">
            <v>15</v>
          </cell>
          <cell r="M267" t="str">
            <v>0006</v>
          </cell>
        </row>
        <row r="268">
          <cell r="A268" t="str">
            <v>701</v>
          </cell>
          <cell r="B268">
            <v>246</v>
          </cell>
          <cell r="C268" t="str">
            <v>7</v>
          </cell>
          <cell r="D268">
            <v>1</v>
          </cell>
          <cell r="E268" t="str">
            <v>ДУМПКАР ВС-66 ЗАВ.086</v>
          </cell>
          <cell r="F268" t="str">
            <v>092000</v>
          </cell>
          <cell r="G268">
            <v>773229</v>
          </cell>
          <cell r="I268" t="str">
            <v>00041013</v>
          </cell>
          <cell r="J268" t="str">
            <v>00102</v>
          </cell>
          <cell r="K268">
            <v>773229</v>
          </cell>
          <cell r="L268">
            <v>15</v>
          </cell>
          <cell r="M268" t="str">
            <v>0006</v>
          </cell>
        </row>
        <row r="269">
          <cell r="A269" t="str">
            <v>701</v>
          </cell>
          <cell r="B269">
            <v>247</v>
          </cell>
          <cell r="C269" t="str">
            <v>7</v>
          </cell>
          <cell r="D269">
            <v>1</v>
          </cell>
          <cell r="E269" t="str">
            <v>ДУМПКАР ВС-66 ЗАВ.087</v>
          </cell>
          <cell r="F269" t="str">
            <v>092000</v>
          </cell>
          <cell r="G269">
            <v>773229</v>
          </cell>
          <cell r="I269" t="str">
            <v>00041014</v>
          </cell>
          <cell r="J269" t="str">
            <v>00102</v>
          </cell>
          <cell r="K269">
            <v>773229</v>
          </cell>
          <cell r="L269">
            <v>15</v>
          </cell>
          <cell r="M269" t="str">
            <v>0006</v>
          </cell>
        </row>
        <row r="270">
          <cell r="A270" t="str">
            <v>701</v>
          </cell>
          <cell r="B270">
            <v>248</v>
          </cell>
          <cell r="C270" t="str">
            <v>7</v>
          </cell>
          <cell r="D270">
            <v>1</v>
          </cell>
          <cell r="E270" t="str">
            <v>ДУМПКАР ВС-66 ЗАВ.089</v>
          </cell>
          <cell r="F270" t="str">
            <v>092000</v>
          </cell>
          <cell r="G270">
            <v>773231.52</v>
          </cell>
          <cell r="I270" t="str">
            <v>00041015</v>
          </cell>
          <cell r="J270" t="str">
            <v>00102</v>
          </cell>
          <cell r="K270">
            <v>773231.52</v>
          </cell>
          <cell r="L270">
            <v>15</v>
          </cell>
          <cell r="M270" t="str">
            <v>0006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68"/>
  <sheetViews>
    <sheetView workbookViewId="0">
      <pane xSplit="5" ySplit="6" topLeftCell="F31" activePane="bottomRight" state="frozen"/>
      <selection pane="topRight" activeCell="F1" sqref="F1"/>
      <selection pane="bottomLeft" activeCell="A8" sqref="A8"/>
      <selection pane="bottomRight" activeCell="B3" sqref="B3:E4"/>
    </sheetView>
  </sheetViews>
  <sheetFormatPr defaultRowHeight="15" x14ac:dyDescent="0.25"/>
  <cols>
    <col min="1" max="1" width="4" customWidth="1"/>
    <col min="2" max="2" width="55.85546875" style="85" customWidth="1"/>
    <col min="3" max="3" width="11.7109375" style="85" customWidth="1"/>
    <col min="4" max="4" width="17.85546875" style="123" customWidth="1"/>
    <col min="5" max="5" width="18.28515625" style="123" customWidth="1"/>
    <col min="8" max="8" width="17.85546875" customWidth="1"/>
  </cols>
  <sheetData>
    <row r="2" spans="2:5" x14ac:dyDescent="0.25">
      <c r="B2" s="83" t="s">
        <v>0</v>
      </c>
      <c r="C2" s="83"/>
      <c r="D2" s="84"/>
      <c r="E2" s="84"/>
    </row>
    <row r="3" spans="2:5" ht="15" customHeight="1" x14ac:dyDescent="0.25">
      <c r="B3" s="172" t="s">
        <v>155</v>
      </c>
      <c r="C3" s="172"/>
      <c r="D3" s="172"/>
      <c r="E3" s="172"/>
    </row>
    <row r="4" spans="2:5" x14ac:dyDescent="0.25">
      <c r="B4" s="172"/>
      <c r="C4" s="172"/>
      <c r="D4" s="172"/>
      <c r="E4" s="172"/>
    </row>
    <row r="5" spans="2:5" x14ac:dyDescent="0.25">
      <c r="B5" s="86"/>
      <c r="C5" s="86"/>
      <c r="D5" s="87"/>
      <c r="E5" s="87"/>
    </row>
    <row r="6" spans="2:5" ht="45" x14ac:dyDescent="0.25">
      <c r="B6" s="88" t="s">
        <v>1</v>
      </c>
      <c r="C6" s="89" t="s">
        <v>153</v>
      </c>
      <c r="D6" s="89" t="s">
        <v>142</v>
      </c>
      <c r="E6" s="89" t="s">
        <v>141</v>
      </c>
    </row>
    <row r="7" spans="2:5" x14ac:dyDescent="0.25">
      <c r="B7" s="90"/>
      <c r="C7" s="90"/>
      <c r="D7" s="91"/>
      <c r="E7" s="92"/>
    </row>
    <row r="8" spans="2:5" ht="15.75" x14ac:dyDescent="0.3">
      <c r="B8" s="93" t="s">
        <v>2</v>
      </c>
      <c r="C8" s="93"/>
      <c r="D8" s="91"/>
      <c r="E8" s="92"/>
    </row>
    <row r="9" spans="2:5" ht="15.75" x14ac:dyDescent="0.3">
      <c r="B9" s="93" t="s">
        <v>3</v>
      </c>
      <c r="C9" s="93"/>
      <c r="D9" s="91"/>
      <c r="E9" s="92"/>
    </row>
    <row r="10" spans="2:5" x14ac:dyDescent="0.25">
      <c r="B10" s="90" t="s">
        <v>4</v>
      </c>
      <c r="C10" s="90">
        <v>6</v>
      </c>
      <c r="D10" s="94">
        <v>44959753</v>
      </c>
      <c r="E10" s="94">
        <v>44616134</v>
      </c>
    </row>
    <row r="11" spans="2:5" x14ac:dyDescent="0.25">
      <c r="B11" s="90" t="s">
        <v>5</v>
      </c>
      <c r="C11" s="90">
        <v>8</v>
      </c>
      <c r="D11" s="94">
        <v>1874196</v>
      </c>
      <c r="E11" s="94">
        <v>1897600</v>
      </c>
    </row>
    <row r="12" spans="2:5" x14ac:dyDescent="0.25">
      <c r="B12" s="90" t="s">
        <v>6</v>
      </c>
      <c r="C12" s="90">
        <v>7</v>
      </c>
      <c r="D12" s="94">
        <v>150710</v>
      </c>
      <c r="E12" s="94">
        <v>151622</v>
      </c>
    </row>
    <row r="13" spans="2:5" x14ac:dyDescent="0.25">
      <c r="B13" s="95" t="s">
        <v>7</v>
      </c>
      <c r="C13" s="95"/>
      <c r="D13" s="96">
        <v>2687014</v>
      </c>
      <c r="E13" s="96">
        <v>36075</v>
      </c>
    </row>
    <row r="14" spans="2:5" ht="15.75" x14ac:dyDescent="0.3">
      <c r="B14" s="97" t="s">
        <v>8</v>
      </c>
      <c r="C14" s="97"/>
      <c r="D14" s="98">
        <f>SUM(D10:D13)</f>
        <v>49671673</v>
      </c>
      <c r="E14" s="98">
        <f>SUM(E10:E13)</f>
        <v>46701431</v>
      </c>
    </row>
    <row r="15" spans="2:5" x14ac:dyDescent="0.25">
      <c r="B15" s="90"/>
      <c r="C15" s="90"/>
      <c r="D15" s="91"/>
      <c r="E15" s="91"/>
    </row>
    <row r="16" spans="2:5" ht="15.75" x14ac:dyDescent="0.3">
      <c r="B16" s="93" t="s">
        <v>9</v>
      </c>
      <c r="C16" s="93"/>
      <c r="D16" s="91"/>
      <c r="E16" s="91"/>
    </row>
    <row r="17" spans="2:8" x14ac:dyDescent="0.25">
      <c r="B17" s="90" t="s">
        <v>10</v>
      </c>
      <c r="C17" s="90">
        <v>9</v>
      </c>
      <c r="D17" s="99">
        <v>31336202</v>
      </c>
      <c r="E17" s="94">
        <v>27369164</v>
      </c>
    </row>
    <row r="18" spans="2:8" x14ac:dyDescent="0.25">
      <c r="B18" s="90" t="s">
        <v>5</v>
      </c>
      <c r="C18" s="90">
        <v>8</v>
      </c>
      <c r="D18" s="94"/>
      <c r="E18" s="94">
        <v>383511</v>
      </c>
    </row>
    <row r="19" spans="2:8" x14ac:dyDescent="0.25">
      <c r="B19" s="100" t="s">
        <v>11</v>
      </c>
      <c r="C19" s="100">
        <v>10</v>
      </c>
      <c r="D19" s="94">
        <f>6488917+6390</f>
        <v>6495307</v>
      </c>
      <c r="E19" s="94">
        <v>7346976</v>
      </c>
    </row>
    <row r="20" spans="2:8" x14ac:dyDescent="0.25">
      <c r="B20" s="100" t="s">
        <v>12</v>
      </c>
      <c r="C20" s="100"/>
      <c r="D20" s="94">
        <v>281588</v>
      </c>
      <c r="E20" s="94">
        <v>191202</v>
      </c>
    </row>
    <row r="21" spans="2:8" x14ac:dyDescent="0.25">
      <c r="B21" s="90" t="s">
        <v>112</v>
      </c>
      <c r="C21" s="90"/>
      <c r="D21" s="94"/>
      <c r="E21" s="94"/>
    </row>
    <row r="22" spans="2:8" x14ac:dyDescent="0.25">
      <c r="B22" s="101" t="s">
        <v>13</v>
      </c>
      <c r="C22" s="101">
        <v>11</v>
      </c>
      <c r="D22" s="94">
        <f>825660+2</f>
        <v>825662</v>
      </c>
      <c r="E22" s="94">
        <v>2939730</v>
      </c>
    </row>
    <row r="23" spans="2:8" x14ac:dyDescent="0.25">
      <c r="B23" s="95" t="s">
        <v>106</v>
      </c>
      <c r="C23" s="95"/>
      <c r="D23" s="96"/>
      <c r="E23" s="96"/>
    </row>
    <row r="24" spans="2:8" ht="15.75" x14ac:dyDescent="0.3">
      <c r="B24" s="97" t="s">
        <v>14</v>
      </c>
      <c r="C24" s="97"/>
      <c r="D24" s="98">
        <f>SUM(D17:D23)</f>
        <v>38938759</v>
      </c>
      <c r="E24" s="98">
        <f>SUM(E17:E23)</f>
        <v>38230583</v>
      </c>
    </row>
    <row r="25" spans="2:8" ht="16.5" thickBot="1" x14ac:dyDescent="0.35">
      <c r="B25" s="102" t="s">
        <v>15</v>
      </c>
      <c r="C25" s="102"/>
      <c r="D25" s="103">
        <f>D24+D14</f>
        <v>88610432</v>
      </c>
      <c r="E25" s="103">
        <f>E24+E14</f>
        <v>84932014</v>
      </c>
    </row>
    <row r="26" spans="2:8" x14ac:dyDescent="0.25">
      <c r="B26" s="90"/>
      <c r="C26" s="90"/>
      <c r="D26" s="91"/>
      <c r="E26" s="91"/>
    </row>
    <row r="27" spans="2:8" ht="15.75" x14ac:dyDescent="0.3">
      <c r="B27" s="93" t="s">
        <v>16</v>
      </c>
      <c r="C27" s="93"/>
      <c r="D27" s="104"/>
      <c r="E27" s="104"/>
    </row>
    <row r="28" spans="2:8" x14ac:dyDescent="0.25">
      <c r="B28" s="90" t="s">
        <v>104</v>
      </c>
      <c r="C28" s="90">
        <v>5</v>
      </c>
      <c r="D28" s="105">
        <v>14254483</v>
      </c>
      <c r="E28" s="105">
        <v>14254483</v>
      </c>
    </row>
    <row r="29" spans="2:8" x14ac:dyDescent="0.25">
      <c r="B29" s="90" t="s">
        <v>18</v>
      </c>
      <c r="C29" s="90"/>
      <c r="D29" s="106">
        <v>-35700</v>
      </c>
      <c r="E29" s="106">
        <v>-35700</v>
      </c>
    </row>
    <row r="30" spans="2:8" x14ac:dyDescent="0.25">
      <c r="B30" s="90" t="s">
        <v>19</v>
      </c>
      <c r="C30" s="90"/>
      <c r="D30" s="105">
        <v>15759874</v>
      </c>
      <c r="E30" s="105">
        <v>17639437</v>
      </c>
      <c r="H30" s="77"/>
    </row>
    <row r="31" spans="2:8" x14ac:dyDescent="0.25">
      <c r="B31" s="95" t="s">
        <v>20</v>
      </c>
      <c r="C31" s="95"/>
      <c r="D31" s="96">
        <v>-13532390</v>
      </c>
      <c r="E31" s="96">
        <f>-17136831-120272</f>
        <v>-17257103</v>
      </c>
      <c r="H31" s="77"/>
    </row>
    <row r="32" spans="2:8" x14ac:dyDescent="0.25">
      <c r="B32" s="107" t="s">
        <v>21</v>
      </c>
      <c r="C32" s="107"/>
      <c r="D32" s="108">
        <f>SUM(D28:D31)</f>
        <v>16446267</v>
      </c>
      <c r="E32" s="127">
        <f>SUM(E26:E31)</f>
        <v>14601117</v>
      </c>
      <c r="H32" s="77"/>
    </row>
    <row r="33" spans="2:8" ht="15.75" x14ac:dyDescent="0.3">
      <c r="B33" s="97" t="s">
        <v>22</v>
      </c>
      <c r="C33" s="97"/>
      <c r="D33" s="109">
        <v>2101118</v>
      </c>
      <c r="E33" s="109">
        <f>2084534-1034</f>
        <v>2083500</v>
      </c>
      <c r="H33" s="77"/>
    </row>
    <row r="34" spans="2:8" ht="16.5" thickBot="1" x14ac:dyDescent="0.35">
      <c r="B34" s="102" t="s">
        <v>23</v>
      </c>
      <c r="C34" s="102"/>
      <c r="D34" s="103">
        <f>SUM(D32:D33)</f>
        <v>18547385</v>
      </c>
      <c r="E34" s="103">
        <f>SUM(E32:E33)</f>
        <v>16684617</v>
      </c>
    </row>
    <row r="35" spans="2:8" x14ac:dyDescent="0.25">
      <c r="B35" s="90"/>
      <c r="C35" s="90"/>
      <c r="D35" s="110"/>
      <c r="E35" s="110"/>
    </row>
    <row r="36" spans="2:8" ht="15.75" x14ac:dyDescent="0.3">
      <c r="B36" s="93" t="s">
        <v>24</v>
      </c>
      <c r="C36" s="93"/>
      <c r="D36" s="91"/>
      <c r="E36" s="91"/>
    </row>
    <row r="37" spans="2:8" ht="15.75" x14ac:dyDescent="0.3">
      <c r="B37" s="93" t="s">
        <v>25</v>
      </c>
      <c r="C37" s="93"/>
      <c r="D37" s="91"/>
      <c r="E37" s="91"/>
    </row>
    <row r="38" spans="2:8" x14ac:dyDescent="0.25">
      <c r="B38" s="90" t="s">
        <v>26</v>
      </c>
      <c r="C38" s="90"/>
      <c r="D38" s="94">
        <v>5865121</v>
      </c>
      <c r="E38" s="94">
        <v>5865121</v>
      </c>
    </row>
    <row r="39" spans="2:8" x14ac:dyDescent="0.25">
      <c r="B39" s="90" t="s">
        <v>27</v>
      </c>
      <c r="C39" s="90">
        <v>12</v>
      </c>
      <c r="D39" s="94">
        <v>25352156</v>
      </c>
      <c r="E39" s="94">
        <v>24447459</v>
      </c>
    </row>
    <row r="40" spans="2:8" x14ac:dyDescent="0.25">
      <c r="B40" s="101" t="s">
        <v>107</v>
      </c>
      <c r="C40" s="101"/>
      <c r="D40" s="94">
        <v>26411641</v>
      </c>
      <c r="E40" s="94">
        <v>26411101</v>
      </c>
    </row>
    <row r="41" spans="2:8" x14ac:dyDescent="0.25">
      <c r="B41" s="101" t="s">
        <v>28</v>
      </c>
      <c r="C41" s="101"/>
      <c r="D41" s="106">
        <v>1129210</v>
      </c>
      <c r="E41" s="106">
        <v>587702</v>
      </c>
    </row>
    <row r="42" spans="2:8" x14ac:dyDescent="0.25">
      <c r="B42" s="95" t="s">
        <v>31</v>
      </c>
      <c r="C42" s="95"/>
      <c r="D42" s="96">
        <v>1801471</v>
      </c>
      <c r="E42" s="96">
        <v>10997</v>
      </c>
    </row>
    <row r="43" spans="2:8" ht="15.75" x14ac:dyDescent="0.3">
      <c r="B43" s="97" t="s">
        <v>29</v>
      </c>
      <c r="C43" s="97"/>
      <c r="D43" s="98">
        <f>SUM(D38:D42)</f>
        <v>60559599</v>
      </c>
      <c r="E43" s="98">
        <f>SUM(E38:E42)</f>
        <v>57322380</v>
      </c>
    </row>
    <row r="44" spans="2:8" x14ac:dyDescent="0.25">
      <c r="B44" s="90"/>
      <c r="C44" s="90"/>
      <c r="D44" s="91"/>
      <c r="E44" s="91"/>
    </row>
    <row r="45" spans="2:8" ht="15.75" x14ac:dyDescent="0.3">
      <c r="B45" s="93" t="s">
        <v>30</v>
      </c>
      <c r="C45" s="93"/>
      <c r="D45" s="91"/>
      <c r="E45" s="91"/>
    </row>
    <row r="46" spans="2:8" x14ac:dyDescent="0.25">
      <c r="B46" s="90" t="s">
        <v>27</v>
      </c>
      <c r="C46" s="90">
        <v>12</v>
      </c>
      <c r="D46" s="94">
        <v>188403</v>
      </c>
      <c r="E46" s="94">
        <v>1998790</v>
      </c>
    </row>
    <row r="47" spans="2:8" x14ac:dyDescent="0.25">
      <c r="B47" s="101" t="s">
        <v>107</v>
      </c>
      <c r="C47" s="101"/>
      <c r="D47" s="94">
        <v>2656455</v>
      </c>
      <c r="E47" s="94">
        <v>2656274</v>
      </c>
    </row>
    <row r="48" spans="2:8" x14ac:dyDescent="0.25">
      <c r="B48" s="101" t="s">
        <v>108</v>
      </c>
      <c r="C48" s="101"/>
      <c r="D48" s="94">
        <v>6124</v>
      </c>
      <c r="E48" s="94">
        <v>53331</v>
      </c>
    </row>
    <row r="49" spans="2:5" x14ac:dyDescent="0.25">
      <c r="B49" s="95" t="s">
        <v>31</v>
      </c>
      <c r="C49" s="95">
        <v>13</v>
      </c>
      <c r="D49" s="96">
        <v>6652466</v>
      </c>
      <c r="E49" s="96">
        <f>6095309+7+121306</f>
        <v>6216622</v>
      </c>
    </row>
    <row r="50" spans="2:5" ht="15.75" x14ac:dyDescent="0.3">
      <c r="B50" s="97" t="s">
        <v>32</v>
      </c>
      <c r="C50" s="97"/>
      <c r="D50" s="98">
        <f>SUM(D46:D49)</f>
        <v>9503448</v>
      </c>
      <c r="E50" s="98">
        <f>SUM(E46:E49)</f>
        <v>10925017</v>
      </c>
    </row>
    <row r="51" spans="2:5" ht="16.5" thickBot="1" x14ac:dyDescent="0.35">
      <c r="B51" s="102" t="s">
        <v>33</v>
      </c>
      <c r="C51" s="102"/>
      <c r="D51" s="103">
        <f>D50+D43</f>
        <v>70063047</v>
      </c>
      <c r="E51" s="103">
        <f>E50+E43</f>
        <v>68247397</v>
      </c>
    </row>
    <row r="52" spans="2:5" ht="16.5" thickBot="1" x14ac:dyDescent="0.35">
      <c r="B52" s="102" t="s">
        <v>34</v>
      </c>
      <c r="C52" s="102"/>
      <c r="D52" s="111">
        <f>D51+D34</f>
        <v>88610432</v>
      </c>
      <c r="E52" s="111">
        <f>E51+E34</f>
        <v>84932014</v>
      </c>
    </row>
    <row r="54" spans="2:5" ht="15.75" x14ac:dyDescent="0.3">
      <c r="B54" s="112"/>
      <c r="C54" s="112"/>
      <c r="D54" s="113"/>
      <c r="E54" s="113"/>
    </row>
    <row r="55" spans="2:5" x14ac:dyDescent="0.25">
      <c r="B55" s="101" t="s">
        <v>35</v>
      </c>
      <c r="C55" s="101"/>
      <c r="D55" s="114">
        <f>Лист1!D10</f>
        <v>368.62675351340255</v>
      </c>
      <c r="E55" s="114">
        <f>Лист1!E10</f>
        <v>244.20366936205062</v>
      </c>
    </row>
    <row r="56" spans="2:5" ht="27.75" thickBot="1" x14ac:dyDescent="0.3">
      <c r="B56" s="115" t="s">
        <v>36</v>
      </c>
      <c r="C56" s="115"/>
      <c r="D56" s="116">
        <f>Лист1!D21</f>
        <v>12938.108621795471</v>
      </c>
      <c r="E56" s="116">
        <f>Лист1!E21</f>
        <v>12938.108621795471</v>
      </c>
    </row>
    <row r="57" spans="2:5" x14ac:dyDescent="0.25">
      <c r="B57" s="90"/>
      <c r="C57" s="90"/>
      <c r="D57" s="117"/>
      <c r="E57" s="118"/>
    </row>
    <row r="58" spans="2:5" x14ac:dyDescent="0.25">
      <c r="B58" s="90"/>
      <c r="C58" s="90"/>
      <c r="D58" s="117"/>
      <c r="E58" s="118"/>
    </row>
    <row r="59" spans="2:5" ht="15.75" x14ac:dyDescent="0.3">
      <c r="B59" s="119" t="s">
        <v>144</v>
      </c>
      <c r="C59" s="119"/>
      <c r="D59" s="171" t="s">
        <v>145</v>
      </c>
      <c r="E59" s="171"/>
    </row>
    <row r="60" spans="2:5" ht="15.75" x14ac:dyDescent="0.3">
      <c r="B60" s="119"/>
      <c r="C60" s="119"/>
      <c r="D60" s="84"/>
      <c r="E60" s="120"/>
    </row>
    <row r="61" spans="2:5" ht="15.75" x14ac:dyDescent="0.3">
      <c r="B61" s="119" t="s">
        <v>135</v>
      </c>
      <c r="C61" s="119"/>
      <c r="D61" s="171" t="s">
        <v>136</v>
      </c>
      <c r="E61" s="171"/>
    </row>
    <row r="62" spans="2:5" x14ac:dyDescent="0.25">
      <c r="B62" s="90"/>
      <c r="C62" s="90"/>
      <c r="D62" s="84"/>
      <c r="E62" s="84"/>
    </row>
    <row r="63" spans="2:5" ht="15.75" x14ac:dyDescent="0.3">
      <c r="B63" s="93" t="s">
        <v>37</v>
      </c>
      <c r="C63" s="93"/>
      <c r="D63" s="84"/>
      <c r="E63" s="118"/>
    </row>
    <row r="64" spans="2:5" ht="15.75" x14ac:dyDescent="0.3">
      <c r="B64" s="93" t="s">
        <v>152</v>
      </c>
      <c r="C64" s="93"/>
      <c r="D64" s="84"/>
      <c r="E64" s="84"/>
    </row>
    <row r="66" spans="2:5" x14ac:dyDescent="0.25">
      <c r="D66" s="124">
        <f>D25-D52</f>
        <v>0</v>
      </c>
      <c r="E66" s="124">
        <f>E25-E52</f>
        <v>0</v>
      </c>
    </row>
    <row r="68" spans="2:5" ht="15.75" x14ac:dyDescent="0.3">
      <c r="B68" s="121"/>
      <c r="C68" s="121"/>
      <c r="D68" s="122"/>
      <c r="E68" s="122"/>
    </row>
  </sheetData>
  <mergeCells count="3">
    <mergeCell ref="D61:E61"/>
    <mergeCell ref="D59:E59"/>
    <mergeCell ref="B3:E4"/>
  </mergeCells>
  <pageMargins left="0.98425196850393704" right="0.19685039370078741" top="0.59055118110236227" bottom="0.39370078740157483" header="0" footer="0"/>
  <pageSetup paperSize="9" scale="8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55"/>
  <sheetViews>
    <sheetView workbookViewId="0">
      <pane xSplit="5" ySplit="6" topLeftCell="F28" activePane="bottomRight" state="frozen"/>
      <selection pane="topRight" activeCell="E1" sqref="E1"/>
      <selection pane="bottomLeft" activeCell="A7" sqref="A7"/>
      <selection pane="bottomRight" activeCell="B2" sqref="B2:E3"/>
    </sheetView>
  </sheetViews>
  <sheetFormatPr defaultColWidth="9.140625" defaultRowHeight="12.75" x14ac:dyDescent="0.2"/>
  <cols>
    <col min="1" max="1" width="3.85546875" style="131" customWidth="1"/>
    <col min="2" max="2" width="37.42578125" style="170" customWidth="1"/>
    <col min="3" max="3" width="10.28515625" style="170" customWidth="1"/>
    <col min="4" max="4" width="22.28515625" style="170" customWidth="1"/>
    <col min="5" max="5" width="21" style="170" customWidth="1"/>
    <col min="6" max="16384" width="9.140625" style="131"/>
  </cols>
  <sheetData>
    <row r="1" spans="2:5" x14ac:dyDescent="0.2">
      <c r="B1" s="129" t="s">
        <v>0</v>
      </c>
      <c r="C1" s="129"/>
      <c r="D1" s="130"/>
      <c r="E1" s="130"/>
    </row>
    <row r="2" spans="2:5" ht="15" customHeight="1" x14ac:dyDescent="0.2">
      <c r="B2" s="174" t="s">
        <v>154</v>
      </c>
      <c r="C2" s="174"/>
      <c r="D2" s="174"/>
      <c r="E2" s="174"/>
    </row>
    <row r="3" spans="2:5" ht="15" customHeight="1" x14ac:dyDescent="0.2">
      <c r="B3" s="174"/>
      <c r="C3" s="174"/>
      <c r="D3" s="174"/>
      <c r="E3" s="174"/>
    </row>
    <row r="4" spans="2:5" x14ac:dyDescent="0.2">
      <c r="B4" s="132"/>
      <c r="C4" s="132"/>
      <c r="D4" s="133"/>
      <c r="E4" s="133"/>
    </row>
    <row r="5" spans="2:5" ht="13.5" customHeight="1" x14ac:dyDescent="0.2">
      <c r="B5" s="175" t="s">
        <v>1</v>
      </c>
      <c r="C5" s="177" t="s">
        <v>153</v>
      </c>
      <c r="D5" s="177" t="s">
        <v>148</v>
      </c>
      <c r="E5" s="177" t="s">
        <v>149</v>
      </c>
    </row>
    <row r="6" spans="2:5" ht="14.25" customHeight="1" thickBot="1" x14ac:dyDescent="0.25">
      <c r="B6" s="176"/>
      <c r="C6" s="178"/>
      <c r="D6" s="178"/>
      <c r="E6" s="178"/>
    </row>
    <row r="7" spans="2:5" ht="9" customHeight="1" x14ac:dyDescent="0.2">
      <c r="B7" s="134"/>
      <c r="C7" s="134"/>
      <c r="D7" s="135"/>
      <c r="E7" s="136"/>
    </row>
    <row r="8" spans="2:5" x14ac:dyDescent="0.2">
      <c r="B8" s="134" t="s">
        <v>38</v>
      </c>
      <c r="C8" s="134">
        <v>14</v>
      </c>
      <c r="D8" s="137">
        <v>17624148</v>
      </c>
      <c r="E8" s="138">
        <v>16168785</v>
      </c>
    </row>
    <row r="9" spans="2:5" x14ac:dyDescent="0.2">
      <c r="B9" s="134" t="s">
        <v>114</v>
      </c>
      <c r="C9" s="134"/>
      <c r="D9" s="139">
        <v>430</v>
      </c>
      <c r="E9" s="140"/>
    </row>
    <row r="10" spans="2:5" x14ac:dyDescent="0.2">
      <c r="B10" s="141" t="s">
        <v>39</v>
      </c>
      <c r="C10" s="141">
        <v>17</v>
      </c>
      <c r="D10" s="142">
        <v>-13900708</v>
      </c>
      <c r="E10" s="143">
        <v>-11215237</v>
      </c>
    </row>
    <row r="11" spans="2:5" x14ac:dyDescent="0.2">
      <c r="B11" s="134"/>
      <c r="C11" s="134"/>
      <c r="D11" s="136"/>
      <c r="E11" s="136"/>
    </row>
    <row r="12" spans="2:5" ht="13.5" thickBot="1" x14ac:dyDescent="0.25">
      <c r="B12" s="144" t="s">
        <v>40</v>
      </c>
      <c r="C12" s="144"/>
      <c r="D12" s="145">
        <f>SUM(D8:D10)</f>
        <v>3723870</v>
      </c>
      <c r="E12" s="145">
        <v>4953548</v>
      </c>
    </row>
    <row r="13" spans="2:5" x14ac:dyDescent="0.2">
      <c r="B13" s="134"/>
      <c r="C13" s="134"/>
      <c r="D13" s="136"/>
      <c r="E13" s="136"/>
    </row>
    <row r="14" spans="2:5" x14ac:dyDescent="0.2">
      <c r="B14" s="134" t="s">
        <v>41</v>
      </c>
      <c r="C14" s="134"/>
      <c r="D14" s="137">
        <v>1499488</v>
      </c>
      <c r="E14" s="138">
        <v>1367303</v>
      </c>
    </row>
    <row r="15" spans="2:5" x14ac:dyDescent="0.2">
      <c r="B15" s="134" t="s">
        <v>42</v>
      </c>
      <c r="C15" s="134">
        <v>16</v>
      </c>
      <c r="D15" s="137">
        <v>332970</v>
      </c>
      <c r="E15" s="138">
        <v>1034128</v>
      </c>
    </row>
    <row r="16" spans="2:5" x14ac:dyDescent="0.2">
      <c r="B16" s="134" t="s">
        <v>43</v>
      </c>
      <c r="C16" s="134">
        <v>18</v>
      </c>
      <c r="D16" s="146">
        <v>-1677849</v>
      </c>
      <c r="E16" s="147">
        <v>-1118490</v>
      </c>
    </row>
    <row r="17" spans="2:5" x14ac:dyDescent="0.2">
      <c r="B17" s="134" t="s">
        <v>44</v>
      </c>
      <c r="C17" s="134"/>
      <c r="D17" s="146">
        <v>-578264</v>
      </c>
      <c r="E17" s="147">
        <v>-1200853</v>
      </c>
    </row>
    <row r="18" spans="2:5" x14ac:dyDescent="0.2">
      <c r="B18" s="141" t="s">
        <v>45</v>
      </c>
      <c r="C18" s="141">
        <v>20</v>
      </c>
      <c r="D18" s="142">
        <v>-484527</v>
      </c>
      <c r="E18" s="143">
        <v>-345111</v>
      </c>
    </row>
    <row r="19" spans="2:5" x14ac:dyDescent="0.2">
      <c r="B19" s="134"/>
      <c r="C19" s="134"/>
      <c r="D19" s="136"/>
      <c r="E19" s="136"/>
    </row>
    <row r="20" spans="2:5" ht="13.5" thickBot="1" x14ac:dyDescent="0.25">
      <c r="B20" s="144" t="s">
        <v>46</v>
      </c>
      <c r="C20" s="144"/>
      <c r="D20" s="145">
        <f>SUM(D12:D18)</f>
        <v>2815688</v>
      </c>
      <c r="E20" s="145">
        <v>4690525</v>
      </c>
    </row>
    <row r="21" spans="2:5" x14ac:dyDescent="0.2">
      <c r="B21" s="134"/>
      <c r="C21" s="134"/>
      <c r="D21" s="136"/>
      <c r="E21" s="136"/>
    </row>
    <row r="22" spans="2:5" ht="15" x14ac:dyDescent="0.25">
      <c r="B22" s="134" t="s">
        <v>47</v>
      </c>
      <c r="C22" s="134">
        <v>15</v>
      </c>
      <c r="D22" s="148">
        <v>32023</v>
      </c>
      <c r="E22" s="149">
        <v>36195</v>
      </c>
    </row>
    <row r="23" spans="2:5" x14ac:dyDescent="0.2">
      <c r="B23" s="141" t="s">
        <v>48</v>
      </c>
      <c r="C23" s="141">
        <v>19</v>
      </c>
      <c r="D23" s="142">
        <v>-969386</v>
      </c>
      <c r="E23" s="143">
        <v>-1047156</v>
      </c>
    </row>
    <row r="24" spans="2:5" x14ac:dyDescent="0.2">
      <c r="B24" s="134"/>
      <c r="C24" s="134"/>
      <c r="D24" s="136"/>
      <c r="E24" s="136"/>
    </row>
    <row r="25" spans="2:5" ht="13.5" thickBot="1" x14ac:dyDescent="0.25">
      <c r="B25" s="144" t="s">
        <v>49</v>
      </c>
      <c r="C25" s="144"/>
      <c r="D25" s="145">
        <f>SUM(D20:D23)</f>
        <v>1878325</v>
      </c>
      <c r="E25" s="145">
        <v>3679564</v>
      </c>
    </row>
    <row r="26" spans="2:5" x14ac:dyDescent="0.2">
      <c r="B26" s="134"/>
      <c r="C26" s="134"/>
      <c r="D26" s="136"/>
      <c r="E26" s="136"/>
    </row>
    <row r="27" spans="2:5" x14ac:dyDescent="0.2">
      <c r="B27" s="141" t="s">
        <v>50</v>
      </c>
      <c r="C27" s="141"/>
      <c r="D27" s="142">
        <v>-12458</v>
      </c>
      <c r="E27" s="143">
        <v>-7508</v>
      </c>
    </row>
    <row r="28" spans="2:5" x14ac:dyDescent="0.2">
      <c r="B28" s="134"/>
      <c r="C28" s="134"/>
      <c r="D28" s="136"/>
      <c r="E28" s="136"/>
    </row>
    <row r="29" spans="2:5" ht="13.5" thickBot="1" x14ac:dyDescent="0.25">
      <c r="B29" s="144" t="s">
        <v>51</v>
      </c>
      <c r="C29" s="144"/>
      <c r="D29" s="145">
        <f>D25+D27</f>
        <v>1865867</v>
      </c>
      <c r="E29" s="145">
        <v>3672056</v>
      </c>
    </row>
    <row r="30" spans="2:5" x14ac:dyDescent="0.2">
      <c r="B30" s="134"/>
      <c r="C30" s="134"/>
      <c r="D30" s="135"/>
      <c r="E30" s="136"/>
    </row>
    <row r="31" spans="2:5" ht="13.5" thickBot="1" x14ac:dyDescent="0.25">
      <c r="B31" s="144" t="s">
        <v>52</v>
      </c>
      <c r="C31" s="144"/>
      <c r="D31" s="145"/>
      <c r="E31" s="145"/>
    </row>
    <row r="32" spans="2:5" x14ac:dyDescent="0.2">
      <c r="B32" s="134" t="s">
        <v>109</v>
      </c>
      <c r="C32" s="134"/>
      <c r="D32" s="139">
        <v>1844826</v>
      </c>
      <c r="E32" s="140">
        <v>3456391</v>
      </c>
    </row>
    <row r="33" spans="2:6" x14ac:dyDescent="0.2">
      <c r="B33" s="141" t="s">
        <v>53</v>
      </c>
      <c r="C33" s="141"/>
      <c r="D33" s="142">
        <v>21041</v>
      </c>
      <c r="E33" s="143">
        <v>215665</v>
      </c>
    </row>
    <row r="34" spans="2:6" x14ac:dyDescent="0.2">
      <c r="B34" s="134"/>
      <c r="C34" s="134"/>
      <c r="D34" s="135"/>
      <c r="E34" s="136"/>
    </row>
    <row r="35" spans="2:6" ht="13.5" thickBot="1" x14ac:dyDescent="0.25">
      <c r="B35" s="144" t="s">
        <v>54</v>
      </c>
      <c r="C35" s="144"/>
      <c r="D35" s="145">
        <f>D32+D33</f>
        <v>1865867</v>
      </c>
      <c r="E35" s="145">
        <v>3672056</v>
      </c>
    </row>
    <row r="36" spans="2:6" x14ac:dyDescent="0.2">
      <c r="B36" s="134"/>
      <c r="C36" s="134"/>
      <c r="D36" s="135"/>
      <c r="E36" s="136"/>
    </row>
    <row r="37" spans="2:6" x14ac:dyDescent="0.2">
      <c r="B37" s="134" t="s">
        <v>55</v>
      </c>
      <c r="C37" s="134"/>
      <c r="D37" s="146">
        <v>0</v>
      </c>
      <c r="E37" s="137">
        <v>0</v>
      </c>
    </row>
    <row r="38" spans="2:6" x14ac:dyDescent="0.2">
      <c r="B38" s="150" t="s">
        <v>56</v>
      </c>
      <c r="C38" s="150"/>
      <c r="D38" s="151">
        <f>D35+D37</f>
        <v>1865867</v>
      </c>
      <c r="E38" s="152">
        <v>3672056</v>
      </c>
    </row>
    <row r="39" spans="2:6" ht="25.5" x14ac:dyDescent="0.2">
      <c r="B39" s="153" t="s">
        <v>110</v>
      </c>
      <c r="C39" s="153"/>
      <c r="D39" s="154"/>
      <c r="E39" s="155"/>
    </row>
    <row r="40" spans="2:6" ht="21.75" customHeight="1" x14ac:dyDescent="0.2">
      <c r="B40" s="134" t="s">
        <v>109</v>
      </c>
      <c r="C40" s="134"/>
      <c r="D40" s="139">
        <f>D38-D41</f>
        <v>1844826</v>
      </c>
      <c r="E40" s="140">
        <v>3456391</v>
      </c>
    </row>
    <row r="41" spans="2:6" x14ac:dyDescent="0.2">
      <c r="B41" s="141" t="s">
        <v>53</v>
      </c>
      <c r="C41" s="141"/>
      <c r="D41" s="142">
        <f>D33</f>
        <v>21041</v>
      </c>
      <c r="E41" s="142">
        <v>215665</v>
      </c>
    </row>
    <row r="42" spans="2:6" ht="26.25" thickBot="1" x14ac:dyDescent="0.25">
      <c r="B42" s="156" t="s">
        <v>111</v>
      </c>
      <c r="C42" s="156"/>
      <c r="D42" s="145">
        <f>D40+D41</f>
        <v>1865867</v>
      </c>
      <c r="E42" s="145">
        <v>3672056</v>
      </c>
    </row>
    <row r="43" spans="2:6" x14ac:dyDescent="0.2">
      <c r="B43" s="153"/>
      <c r="C43" s="153"/>
      <c r="D43" s="157"/>
      <c r="E43" s="157"/>
    </row>
    <row r="44" spans="2:6" ht="31.5" x14ac:dyDescent="0.2">
      <c r="B44" s="158" t="s">
        <v>133</v>
      </c>
      <c r="C44" s="158"/>
      <c r="D44" s="157"/>
      <c r="E44" s="157"/>
    </row>
    <row r="45" spans="2:6" x14ac:dyDescent="0.2">
      <c r="B45" s="159" t="s">
        <v>134</v>
      </c>
      <c r="C45" s="159"/>
      <c r="D45" s="160">
        <f>D35/Лист1!D7*1000</f>
        <v>124.56909273922058</v>
      </c>
      <c r="E45" s="160">
        <f>E35/Лист1!E7*1000</f>
        <v>245.15396028099076</v>
      </c>
      <c r="F45" s="161"/>
    </row>
    <row r="46" spans="2:6" ht="13.5" thickBot="1" x14ac:dyDescent="0.25">
      <c r="B46" s="162"/>
      <c r="C46" s="162"/>
      <c r="D46" s="162"/>
      <c r="E46" s="162"/>
    </row>
    <row r="47" spans="2:6" ht="13.5" thickTop="1" x14ac:dyDescent="0.2">
      <c r="B47" s="163"/>
      <c r="C47" s="163"/>
      <c r="D47" s="164"/>
      <c r="E47" s="164"/>
    </row>
    <row r="48" spans="2:6" x14ac:dyDescent="0.2">
      <c r="B48" s="163"/>
      <c r="C48" s="163"/>
      <c r="D48" s="164"/>
      <c r="E48" s="164"/>
    </row>
    <row r="49" spans="2:5" x14ac:dyDescent="0.2">
      <c r="B49" s="163"/>
      <c r="C49" s="163"/>
      <c r="D49" s="164"/>
      <c r="E49" s="164"/>
    </row>
    <row r="50" spans="2:5" x14ac:dyDescent="0.2">
      <c r="B50" s="165" t="s">
        <v>144</v>
      </c>
      <c r="C50" s="165"/>
      <c r="D50" s="173" t="s">
        <v>145</v>
      </c>
      <c r="E50" s="173"/>
    </row>
    <row r="51" spans="2:5" x14ac:dyDescent="0.2">
      <c r="B51" s="165"/>
      <c r="C51" s="165"/>
      <c r="D51" s="166"/>
      <c r="E51" s="167"/>
    </row>
    <row r="52" spans="2:5" x14ac:dyDescent="0.2">
      <c r="B52" s="165" t="s">
        <v>135</v>
      </c>
      <c r="C52" s="165"/>
      <c r="D52" s="173" t="s">
        <v>136</v>
      </c>
      <c r="E52" s="173"/>
    </row>
    <row r="53" spans="2:5" x14ac:dyDescent="0.2">
      <c r="B53" s="134"/>
      <c r="C53" s="134"/>
      <c r="D53" s="130"/>
      <c r="E53" s="130"/>
    </row>
    <row r="54" spans="2:5" x14ac:dyDescent="0.2">
      <c r="B54" s="168" t="s">
        <v>37</v>
      </c>
      <c r="C54" s="168"/>
      <c r="D54" s="130"/>
      <c r="E54" s="169"/>
    </row>
    <row r="55" spans="2:5" x14ac:dyDescent="0.2">
      <c r="B55" s="168" t="s">
        <v>152</v>
      </c>
      <c r="C55" s="168"/>
      <c r="D55" s="130"/>
      <c r="E55" s="130"/>
    </row>
  </sheetData>
  <mergeCells count="7">
    <mergeCell ref="D52:E52"/>
    <mergeCell ref="B2:E3"/>
    <mergeCell ref="B5:B6"/>
    <mergeCell ref="D5:D6"/>
    <mergeCell ref="E5:E6"/>
    <mergeCell ref="D50:E50"/>
    <mergeCell ref="C5:C6"/>
  </mergeCells>
  <pageMargins left="0.9055118110236221" right="0.70866141732283472" top="1.1417322834645669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0"/>
  <sheetViews>
    <sheetView workbookViewId="0">
      <pane xSplit="4" ySplit="5" topLeftCell="J33" activePane="bottomRight" state="frozen"/>
      <selection pane="topRight" activeCell="E1" sqref="E1"/>
      <selection pane="bottomLeft" activeCell="A6" sqref="A6"/>
      <selection pane="bottomRight" activeCell="A2" sqref="A2:B3"/>
    </sheetView>
  </sheetViews>
  <sheetFormatPr defaultColWidth="9.140625" defaultRowHeight="13.5" x14ac:dyDescent="0.25"/>
  <cols>
    <col min="1" max="1" width="62.85546875" style="2" customWidth="1"/>
    <col min="2" max="2" width="21.42578125" style="29" customWidth="1"/>
    <col min="3" max="3" width="21.7109375" style="29" customWidth="1"/>
    <col min="4" max="4" width="3.28515625" style="2" customWidth="1"/>
    <col min="5" max="5" width="9.140625" style="2"/>
    <col min="6" max="6" width="10.85546875" style="2" bestFit="1" customWidth="1"/>
    <col min="7" max="16384" width="9.140625" style="2"/>
  </cols>
  <sheetData>
    <row r="1" spans="1:6" ht="15" x14ac:dyDescent="0.25">
      <c r="A1" s="1" t="s">
        <v>0</v>
      </c>
    </row>
    <row r="2" spans="1:6" ht="15" customHeight="1" x14ac:dyDescent="0.25">
      <c r="A2" s="179" t="s">
        <v>156</v>
      </c>
      <c r="B2" s="179"/>
    </row>
    <row r="3" spans="1:6" ht="15" customHeight="1" x14ac:dyDescent="0.25">
      <c r="A3" s="179"/>
      <c r="B3" s="179"/>
    </row>
    <row r="4" spans="1:6" ht="15" customHeight="1" x14ac:dyDescent="0.25">
      <c r="A4" s="45"/>
      <c r="B4" s="180" t="s">
        <v>150</v>
      </c>
      <c r="C4" s="180" t="s">
        <v>151</v>
      </c>
    </row>
    <row r="5" spans="1:6" ht="15.75" thickBot="1" x14ac:dyDescent="0.35">
      <c r="A5" s="46" t="s">
        <v>1</v>
      </c>
      <c r="B5" s="181"/>
      <c r="C5" s="181"/>
    </row>
    <row r="6" spans="1:6" ht="15" x14ac:dyDescent="0.3">
      <c r="A6" s="4" t="s">
        <v>58</v>
      </c>
      <c r="B6" s="33"/>
      <c r="C6" s="33"/>
    </row>
    <row r="7" spans="1:6" ht="15" x14ac:dyDescent="0.25">
      <c r="A7" s="2" t="s">
        <v>59</v>
      </c>
      <c r="B7" s="34">
        <f>'форма 2'!D25</f>
        <v>1878325</v>
      </c>
      <c r="C7" s="34">
        <v>3679564</v>
      </c>
      <c r="E7" s="8"/>
      <c r="F7" s="80"/>
    </row>
    <row r="8" spans="1:6" x14ac:dyDescent="0.25">
      <c r="A8" s="2" t="s">
        <v>60</v>
      </c>
      <c r="B8" s="32"/>
      <c r="C8" s="32"/>
    </row>
    <row r="9" spans="1:6" x14ac:dyDescent="0.25">
      <c r="A9" s="2" t="s">
        <v>99</v>
      </c>
      <c r="B9" s="30">
        <v>2855732</v>
      </c>
      <c r="C9" s="30">
        <v>2980114</v>
      </c>
    </row>
    <row r="10" spans="1:6" x14ac:dyDescent="0.25">
      <c r="A10" s="2" t="s">
        <v>86</v>
      </c>
      <c r="B10" s="36">
        <v>-5980</v>
      </c>
      <c r="C10" s="36">
        <v>-305732</v>
      </c>
    </row>
    <row r="11" spans="1:6" x14ac:dyDescent="0.25">
      <c r="A11" s="3" t="s">
        <v>98</v>
      </c>
      <c r="B11" s="36"/>
      <c r="C11" s="36"/>
    </row>
    <row r="12" spans="1:6" x14ac:dyDescent="0.25">
      <c r="A12" s="3" t="s">
        <v>47</v>
      </c>
      <c r="B12" s="36">
        <v>-32023</v>
      </c>
      <c r="C12" s="36">
        <v>-36195</v>
      </c>
    </row>
    <row r="13" spans="1:6" x14ac:dyDescent="0.25">
      <c r="A13" s="3" t="s">
        <v>87</v>
      </c>
      <c r="B13" s="36">
        <v>969386</v>
      </c>
      <c r="C13" s="36">
        <v>1047156</v>
      </c>
    </row>
    <row r="14" spans="1:6" x14ac:dyDescent="0.25">
      <c r="A14" s="3" t="s">
        <v>88</v>
      </c>
      <c r="B14" s="36">
        <v>-44284</v>
      </c>
      <c r="C14" s="36">
        <v>-48890</v>
      </c>
    </row>
    <row r="15" spans="1:6" x14ac:dyDescent="0.25">
      <c r="A15" s="6" t="s">
        <v>100</v>
      </c>
      <c r="B15" s="31">
        <v>1070643</v>
      </c>
      <c r="C15" s="31">
        <v>646520</v>
      </c>
    </row>
    <row r="16" spans="1:6" ht="30" x14ac:dyDescent="0.3">
      <c r="A16" s="13" t="s">
        <v>61</v>
      </c>
      <c r="B16" s="34">
        <f>SUM(B7:B15)</f>
        <v>6691799</v>
      </c>
      <c r="C16" s="34">
        <v>7962537</v>
      </c>
    </row>
    <row r="17" spans="1:3" x14ac:dyDescent="0.25">
      <c r="A17" s="5" t="s">
        <v>62</v>
      </c>
      <c r="B17" s="30">
        <v>3174986</v>
      </c>
      <c r="C17" s="30">
        <v>25837674</v>
      </c>
    </row>
    <row r="18" spans="1:3" x14ac:dyDescent="0.25">
      <c r="A18" s="5" t="s">
        <v>63</v>
      </c>
      <c r="B18" s="30">
        <v>-3660123</v>
      </c>
      <c r="C18" s="30">
        <v>-3296662</v>
      </c>
    </row>
    <row r="19" spans="1:3" x14ac:dyDescent="0.25">
      <c r="A19" s="28" t="s">
        <v>64</v>
      </c>
      <c r="B19" s="36">
        <v>-534996</v>
      </c>
      <c r="C19" s="36">
        <v>1480942</v>
      </c>
    </row>
    <row r="20" spans="1:3" x14ac:dyDescent="0.25">
      <c r="A20" s="14" t="s">
        <v>89</v>
      </c>
      <c r="B20" s="31">
        <v>-2650939</v>
      </c>
      <c r="C20" s="31">
        <v>-2502</v>
      </c>
    </row>
    <row r="21" spans="1:3" ht="15" x14ac:dyDescent="0.3">
      <c r="A21" s="15" t="s">
        <v>65</v>
      </c>
      <c r="B21" s="37">
        <f>SUM(B16:B20)</f>
        <v>3020727</v>
      </c>
      <c r="C21" s="37">
        <v>31981989</v>
      </c>
    </row>
    <row r="22" spans="1:3" x14ac:dyDescent="0.25">
      <c r="A22" s="27" t="s">
        <v>66</v>
      </c>
      <c r="B22" s="38">
        <v>-127691</v>
      </c>
      <c r="C22" s="38">
        <v>-63370</v>
      </c>
    </row>
    <row r="23" spans="1:3" x14ac:dyDescent="0.25">
      <c r="A23" s="28" t="s">
        <v>90</v>
      </c>
      <c r="B23" s="36">
        <v>-290947</v>
      </c>
      <c r="C23" s="36">
        <v>-281816</v>
      </c>
    </row>
    <row r="24" spans="1:3" x14ac:dyDescent="0.25">
      <c r="A24" s="14" t="s">
        <v>91</v>
      </c>
      <c r="B24" s="31">
        <v>165594</v>
      </c>
      <c r="C24" s="31">
        <v>94999</v>
      </c>
    </row>
    <row r="25" spans="1:3" ht="30" x14ac:dyDescent="0.3">
      <c r="A25" s="16" t="s">
        <v>67</v>
      </c>
      <c r="B25" s="37">
        <f>SUM(B21:B24)</f>
        <v>2767683</v>
      </c>
      <c r="C25" s="37">
        <v>31731802</v>
      </c>
    </row>
    <row r="26" spans="1:3" x14ac:dyDescent="0.25">
      <c r="A26" s="5"/>
      <c r="B26" s="35"/>
      <c r="C26" s="32"/>
    </row>
    <row r="27" spans="1:3" ht="15" x14ac:dyDescent="0.3">
      <c r="A27" s="17" t="s">
        <v>68</v>
      </c>
      <c r="B27" s="35"/>
      <c r="C27" s="32"/>
    </row>
    <row r="28" spans="1:3" x14ac:dyDescent="0.25">
      <c r="A28" s="42" t="s">
        <v>131</v>
      </c>
      <c r="B28" s="30">
        <v>-620585</v>
      </c>
      <c r="C28" s="30">
        <v>-665933</v>
      </c>
    </row>
    <row r="29" spans="1:3" x14ac:dyDescent="0.25">
      <c r="A29" s="5" t="s">
        <v>69</v>
      </c>
      <c r="B29" s="12">
        <v>328383</v>
      </c>
      <c r="C29" s="12">
        <v>53342</v>
      </c>
    </row>
    <row r="30" spans="1:3" x14ac:dyDescent="0.25">
      <c r="A30" s="5" t="s">
        <v>96</v>
      </c>
      <c r="B30" s="30">
        <v>39526225</v>
      </c>
      <c r="C30" s="30">
        <v>-19932813</v>
      </c>
    </row>
    <row r="31" spans="1:3" x14ac:dyDescent="0.25">
      <c r="A31" s="5" t="s">
        <v>97</v>
      </c>
      <c r="B31" s="30">
        <v>-41793899</v>
      </c>
      <c r="C31" s="30">
        <v>-9589028</v>
      </c>
    </row>
    <row r="32" spans="1:3" x14ac:dyDescent="0.25">
      <c r="A32" s="5" t="s">
        <v>70</v>
      </c>
      <c r="B32" s="30"/>
      <c r="C32" s="30"/>
    </row>
    <row r="33" spans="1:6" x14ac:dyDescent="0.25">
      <c r="A33" s="5" t="s">
        <v>71</v>
      </c>
      <c r="B33" s="30">
        <v>324</v>
      </c>
      <c r="C33" s="30"/>
    </row>
    <row r="34" spans="1:6" ht="30" x14ac:dyDescent="0.3">
      <c r="A34" s="18" t="s">
        <v>72</v>
      </c>
      <c r="B34" s="39">
        <f>SUM(B28:B33)</f>
        <v>-2559552</v>
      </c>
      <c r="C34" s="39">
        <v>-30134432</v>
      </c>
    </row>
    <row r="35" spans="1:6" x14ac:dyDescent="0.25">
      <c r="A35" s="5"/>
      <c r="B35" s="35"/>
      <c r="C35" s="32"/>
    </row>
    <row r="36" spans="1:6" ht="15" x14ac:dyDescent="0.3">
      <c r="A36" s="17" t="s">
        <v>73</v>
      </c>
      <c r="B36" s="35"/>
      <c r="C36" s="32"/>
    </row>
    <row r="37" spans="1:6" x14ac:dyDescent="0.25">
      <c r="A37" s="5" t="s">
        <v>101</v>
      </c>
      <c r="B37" s="30">
        <v>0</v>
      </c>
      <c r="C37" s="12"/>
    </row>
    <row r="38" spans="1:6" x14ac:dyDescent="0.25">
      <c r="A38" s="5" t="s">
        <v>92</v>
      </c>
      <c r="B38" s="30">
        <v>-1811768</v>
      </c>
      <c r="C38" s="30">
        <v>-3631549</v>
      </c>
    </row>
    <row r="39" spans="1:6" x14ac:dyDescent="0.25">
      <c r="A39" s="5" t="s">
        <v>93</v>
      </c>
      <c r="B39" s="30">
        <v>-516368</v>
      </c>
      <c r="C39" s="30">
        <v>-376654</v>
      </c>
    </row>
    <row r="40" spans="1:6" ht="15" x14ac:dyDescent="0.3">
      <c r="A40" s="19" t="s">
        <v>74</v>
      </c>
      <c r="B40" s="39">
        <f>SUM(B36:B39)</f>
        <v>-2328136</v>
      </c>
      <c r="C40" s="39">
        <v>-4008203</v>
      </c>
    </row>
    <row r="41" spans="1:6" x14ac:dyDescent="0.25">
      <c r="A41" s="20" t="s">
        <v>102</v>
      </c>
      <c r="B41" s="51">
        <v>5937</v>
      </c>
      <c r="C41" s="67">
        <v>15860</v>
      </c>
    </row>
    <row r="42" spans="1:6" ht="15" x14ac:dyDescent="0.3">
      <c r="A42" s="7" t="s">
        <v>75</v>
      </c>
      <c r="B42" s="21">
        <f>B25+B34+B40+B41</f>
        <v>-2114068</v>
      </c>
      <c r="C42" s="68">
        <v>-2394973</v>
      </c>
      <c r="F42" s="80"/>
    </row>
    <row r="43" spans="1:6" ht="15" x14ac:dyDescent="0.3">
      <c r="A43" s="7" t="s">
        <v>76</v>
      </c>
      <c r="B43" s="40">
        <v>2939730</v>
      </c>
      <c r="C43" s="40">
        <v>3227577</v>
      </c>
    </row>
    <row r="44" spans="1:6" x14ac:dyDescent="0.25">
      <c r="B44" s="32"/>
      <c r="C44" s="32"/>
    </row>
    <row r="45" spans="1:6" ht="15.75" thickBot="1" x14ac:dyDescent="0.35">
      <c r="A45" s="9" t="s">
        <v>77</v>
      </c>
      <c r="B45" s="81">
        <f>B42+B43</f>
        <v>825662</v>
      </c>
      <c r="C45" s="41">
        <v>832604</v>
      </c>
      <c r="F45" s="22"/>
    </row>
    <row r="46" spans="1:6" ht="15" x14ac:dyDescent="0.25">
      <c r="A46"/>
      <c r="B46" s="33"/>
    </row>
    <row r="47" spans="1:6" ht="15" x14ac:dyDescent="0.25">
      <c r="A47"/>
      <c r="B47" s="33">
        <f>B45-'форма 1'!D22</f>
        <v>0</v>
      </c>
    </row>
    <row r="48" spans="1:6" ht="15" x14ac:dyDescent="0.3">
      <c r="A48" s="119" t="s">
        <v>144</v>
      </c>
      <c r="B48" s="171" t="s">
        <v>145</v>
      </c>
      <c r="C48" s="171"/>
    </row>
    <row r="49" spans="1:3" ht="9.75" customHeight="1" x14ac:dyDescent="0.3">
      <c r="A49" s="119"/>
      <c r="B49" s="84"/>
      <c r="C49" s="120"/>
    </row>
    <row r="50" spans="1:3" ht="15" x14ac:dyDescent="0.3">
      <c r="A50" s="119" t="s">
        <v>135</v>
      </c>
      <c r="B50" s="171" t="s">
        <v>136</v>
      </c>
      <c r="C50" s="171"/>
    </row>
    <row r="51" spans="1:3" x14ac:dyDescent="0.25">
      <c r="A51" s="90"/>
      <c r="B51" s="84"/>
      <c r="C51" s="84"/>
    </row>
    <row r="52" spans="1:3" ht="15" x14ac:dyDescent="0.3">
      <c r="A52" s="93" t="s">
        <v>37</v>
      </c>
      <c r="B52" s="84"/>
      <c r="C52" s="118"/>
    </row>
    <row r="53" spans="1:3" ht="15" x14ac:dyDescent="0.3">
      <c r="A53" s="93" t="s">
        <v>152</v>
      </c>
      <c r="B53" s="84"/>
      <c r="C53" s="84"/>
    </row>
    <row r="54" spans="1:3" ht="15" x14ac:dyDescent="0.3">
      <c r="A54" s="93"/>
    </row>
    <row r="57" spans="1:3" x14ac:dyDescent="0.25">
      <c r="B57" s="48"/>
      <c r="C57" s="33"/>
    </row>
    <row r="59" spans="1:3" x14ac:dyDescent="0.25">
      <c r="B59" s="33"/>
    </row>
    <row r="60" spans="1:3" x14ac:dyDescent="0.25">
      <c r="B60" s="50"/>
    </row>
  </sheetData>
  <mergeCells count="5">
    <mergeCell ref="A2:B3"/>
    <mergeCell ref="B4:B5"/>
    <mergeCell ref="C4:C5"/>
    <mergeCell ref="B48:C48"/>
    <mergeCell ref="B50:C50"/>
  </mergeCells>
  <pageMargins left="1.0236220472440944" right="0.43307086614173229" top="0.94488188976377963" bottom="0.35433070866141736" header="0.19685039370078741" footer="0.11811023622047245"/>
  <pageSetup paperSize="9" scale="8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41"/>
  <sheetViews>
    <sheetView tabSelected="1" workbookViewId="0">
      <selection activeCell="H21" sqref="H21"/>
    </sheetView>
  </sheetViews>
  <sheetFormatPr defaultColWidth="9.140625" defaultRowHeight="15" x14ac:dyDescent="0.3"/>
  <cols>
    <col min="1" max="1" width="36.28515625" style="2" customWidth="1"/>
    <col min="2" max="2" width="12" style="2" customWidth="1"/>
    <col min="3" max="3" width="16.28515625" style="2" customWidth="1"/>
    <col min="4" max="4" width="15.85546875" style="2" customWidth="1"/>
    <col min="5" max="5" width="12.28515625" style="2" bestFit="1" customWidth="1"/>
    <col min="6" max="6" width="22.42578125" style="2" customWidth="1"/>
    <col min="7" max="7" width="13.140625" style="4" customWidth="1"/>
    <col min="8" max="8" width="14.140625" style="2" customWidth="1"/>
    <col min="9" max="9" width="19.5703125" style="2" bestFit="1" customWidth="1"/>
    <col min="10" max="16384" width="9.140625" style="2"/>
  </cols>
  <sheetData>
    <row r="2" spans="1:11" x14ac:dyDescent="0.3">
      <c r="A2" s="4" t="s">
        <v>78</v>
      </c>
    </row>
    <row r="3" spans="1:11" x14ac:dyDescent="0.3">
      <c r="A3" s="11" t="s">
        <v>157</v>
      </c>
      <c r="B3" s="11"/>
      <c r="C3" s="11"/>
      <c r="D3" s="11"/>
      <c r="E3" s="11"/>
      <c r="F3" s="11"/>
      <c r="G3" s="11"/>
      <c r="H3" s="11"/>
      <c r="I3" s="11"/>
    </row>
    <row r="4" spans="1:11" x14ac:dyDescent="0.3">
      <c r="A4" s="4" t="s">
        <v>147</v>
      </c>
      <c r="B4" s="11"/>
      <c r="C4" s="11"/>
      <c r="D4" s="11"/>
      <c r="E4" s="11"/>
      <c r="F4" s="128"/>
      <c r="G4" s="11"/>
      <c r="H4" s="128"/>
      <c r="I4" s="11"/>
    </row>
    <row r="5" spans="1:11" x14ac:dyDescent="0.3">
      <c r="E5" s="5"/>
    </row>
    <row r="6" spans="1:11" ht="15" customHeight="1" x14ac:dyDescent="0.3">
      <c r="A6" s="187" t="s">
        <v>79</v>
      </c>
      <c r="B6" s="188"/>
      <c r="C6" s="188"/>
      <c r="D6" s="188"/>
      <c r="E6" s="188"/>
      <c r="F6" s="188"/>
      <c r="G6" s="189"/>
      <c r="H6" s="182" t="s">
        <v>80</v>
      </c>
      <c r="I6" s="182" t="s">
        <v>23</v>
      </c>
    </row>
    <row r="7" spans="1:11" ht="30" customHeight="1" x14ac:dyDescent="0.25">
      <c r="A7" s="44"/>
      <c r="B7" s="192" t="s">
        <v>104</v>
      </c>
      <c r="C7" s="193"/>
      <c r="D7" s="190" t="s">
        <v>103</v>
      </c>
      <c r="E7" s="185" t="s">
        <v>19</v>
      </c>
      <c r="F7" s="185" t="s">
        <v>81</v>
      </c>
      <c r="G7" s="182" t="s">
        <v>82</v>
      </c>
      <c r="H7" s="183"/>
      <c r="I7" s="183"/>
    </row>
    <row r="8" spans="1:11" ht="30" x14ac:dyDescent="0.25">
      <c r="A8" s="23" t="s">
        <v>83</v>
      </c>
      <c r="B8" s="43" t="s">
        <v>57</v>
      </c>
      <c r="C8" s="43" t="s">
        <v>84</v>
      </c>
      <c r="D8" s="191"/>
      <c r="E8" s="186"/>
      <c r="F8" s="186"/>
      <c r="G8" s="184"/>
      <c r="H8" s="184"/>
      <c r="I8" s="184"/>
    </row>
    <row r="9" spans="1:11" s="10" customFormat="1" x14ac:dyDescent="0.25">
      <c r="A9" s="24" t="s">
        <v>140</v>
      </c>
      <c r="B9" s="69">
        <v>1379310</v>
      </c>
      <c r="C9" s="69">
        <v>12875173</v>
      </c>
      <c r="D9" s="70">
        <v>-35700</v>
      </c>
      <c r="E9" s="69">
        <v>17639437</v>
      </c>
      <c r="F9" s="70">
        <f>-17257103</f>
        <v>-17257103</v>
      </c>
      <c r="G9" s="70">
        <f t="shared" ref="G9:G15" si="0">SUM(B9:F9)</f>
        <v>14601117</v>
      </c>
      <c r="H9" s="70">
        <f>2083694-194</f>
        <v>2083500</v>
      </c>
      <c r="I9" s="70">
        <f>G9+H9</f>
        <v>16684617</v>
      </c>
    </row>
    <row r="10" spans="1:11" s="10" customFormat="1" x14ac:dyDescent="0.25">
      <c r="A10" s="25" t="s">
        <v>94</v>
      </c>
      <c r="B10" s="71"/>
      <c r="C10" s="69"/>
      <c r="D10" s="72"/>
      <c r="E10" s="69"/>
      <c r="F10" s="70"/>
      <c r="G10" s="70">
        <f t="shared" si="0"/>
        <v>0</v>
      </c>
      <c r="H10" s="70"/>
      <c r="I10" s="70">
        <f t="shared" ref="I10:I15" si="1">G10+H10</f>
        <v>0</v>
      </c>
    </row>
    <row r="11" spans="1:11" s="26" customFormat="1" x14ac:dyDescent="0.25">
      <c r="A11" s="25" t="s">
        <v>85</v>
      </c>
      <c r="B11" s="73" t="s">
        <v>17</v>
      </c>
      <c r="C11" s="73" t="s">
        <v>17</v>
      </c>
      <c r="D11" s="74"/>
      <c r="E11" s="73"/>
      <c r="F11" s="75">
        <f>'форма 2'!D40</f>
        <v>1844826</v>
      </c>
      <c r="G11" s="70">
        <f t="shared" si="0"/>
        <v>1844826</v>
      </c>
      <c r="H11" s="75">
        <f>'форма 2'!D41</f>
        <v>21041</v>
      </c>
      <c r="I11" s="70">
        <f t="shared" si="1"/>
        <v>1865867</v>
      </c>
      <c r="K11" s="126"/>
    </row>
    <row r="12" spans="1:11" s="26" customFormat="1" x14ac:dyDescent="0.25">
      <c r="A12" s="25" t="s">
        <v>105</v>
      </c>
      <c r="B12" s="73"/>
      <c r="C12" s="73"/>
      <c r="D12" s="74"/>
      <c r="E12" s="79">
        <v>-1881874</v>
      </c>
      <c r="F12" s="75">
        <f>-E12</f>
        <v>1881874</v>
      </c>
      <c r="G12" s="70">
        <f t="shared" si="0"/>
        <v>0</v>
      </c>
      <c r="H12" s="75"/>
      <c r="I12" s="70">
        <f t="shared" si="1"/>
        <v>0</v>
      </c>
    </row>
    <row r="13" spans="1:11" s="26" customFormat="1" hidden="1" x14ac:dyDescent="0.25">
      <c r="A13" s="25" t="s">
        <v>113</v>
      </c>
      <c r="B13" s="73"/>
      <c r="C13" s="73"/>
      <c r="D13" s="74"/>
      <c r="E13" s="74"/>
      <c r="F13" s="71"/>
      <c r="G13" s="70">
        <f t="shared" si="0"/>
        <v>0</v>
      </c>
      <c r="H13" s="75"/>
      <c r="I13" s="70">
        <f t="shared" si="1"/>
        <v>0</v>
      </c>
    </row>
    <row r="14" spans="1:11" s="26" customFormat="1" ht="27" x14ac:dyDescent="0.25">
      <c r="A14" s="25" t="s">
        <v>95</v>
      </c>
      <c r="B14" s="73"/>
      <c r="C14" s="73"/>
      <c r="D14" s="74"/>
      <c r="E14" s="76">
        <v>2311</v>
      </c>
      <c r="F14" s="75">
        <v>-1987</v>
      </c>
      <c r="G14" s="70">
        <f>SUM(B14:F14)</f>
        <v>324</v>
      </c>
      <c r="H14" s="75">
        <v>-3423</v>
      </c>
      <c r="I14" s="70">
        <f>G14+H14</f>
        <v>-3099</v>
      </c>
    </row>
    <row r="15" spans="1:11" s="26" customFormat="1" x14ac:dyDescent="0.25">
      <c r="A15" s="25" t="s">
        <v>132</v>
      </c>
      <c r="B15" s="73"/>
      <c r="C15" s="73"/>
      <c r="D15" s="74"/>
      <c r="E15" s="76"/>
      <c r="F15" s="75"/>
      <c r="G15" s="70">
        <f t="shared" si="0"/>
        <v>0</v>
      </c>
      <c r="H15" s="75"/>
      <c r="I15" s="70">
        <f t="shared" si="1"/>
        <v>0</v>
      </c>
    </row>
    <row r="16" spans="1:11" s="10" customFormat="1" x14ac:dyDescent="0.25">
      <c r="A16" s="24" t="s">
        <v>139</v>
      </c>
      <c r="B16" s="69">
        <f t="shared" ref="B16:D16" si="2">SUM(B9:B14)</f>
        <v>1379310</v>
      </c>
      <c r="C16" s="69">
        <f t="shared" si="2"/>
        <v>12875173</v>
      </c>
      <c r="D16" s="69">
        <f t="shared" si="2"/>
        <v>-35700</v>
      </c>
      <c r="E16" s="69">
        <f>SUM(E9:E14)</f>
        <v>15759874</v>
      </c>
      <c r="F16" s="70">
        <f>SUM(F9:F15)</f>
        <v>-13532390</v>
      </c>
      <c r="G16" s="70">
        <f>SUM(G9:G15)</f>
        <v>16446267</v>
      </c>
      <c r="H16" s="70">
        <f>SUM(H9:H14)</f>
        <v>2101118</v>
      </c>
      <c r="I16" s="70">
        <f>SUM(I9:I15)</f>
        <v>18547385</v>
      </c>
    </row>
    <row r="17" spans="1:13" ht="13.5" x14ac:dyDescent="0.25">
      <c r="B17" s="22"/>
      <c r="C17" s="22"/>
      <c r="D17" s="22"/>
      <c r="E17" s="22"/>
      <c r="F17" s="22"/>
      <c r="G17" s="22"/>
      <c r="H17" s="22"/>
      <c r="I17" s="22"/>
      <c r="M17" s="8"/>
    </row>
    <row r="18" spans="1:13" ht="13.5" x14ac:dyDescent="0.25">
      <c r="B18" s="22"/>
      <c r="C18" s="22"/>
      <c r="D18" s="22"/>
      <c r="E18" s="22"/>
      <c r="F18" s="22"/>
      <c r="G18" s="22"/>
      <c r="H18" s="22"/>
      <c r="I18" s="22"/>
    </row>
    <row r="19" spans="1:13" ht="13.5" x14ac:dyDescent="0.25">
      <c r="B19" s="22"/>
      <c r="C19" s="22"/>
      <c r="D19" s="22"/>
      <c r="E19" s="22"/>
      <c r="F19" s="22"/>
      <c r="G19" s="22"/>
      <c r="H19" s="22"/>
      <c r="I19" s="22"/>
    </row>
    <row r="20" spans="1:13" x14ac:dyDescent="0.3">
      <c r="A20" s="119" t="s">
        <v>144</v>
      </c>
      <c r="B20" s="171"/>
      <c r="C20" s="171"/>
      <c r="E20" s="11" t="s">
        <v>145</v>
      </c>
    </row>
    <row r="21" spans="1:13" x14ac:dyDescent="0.3">
      <c r="A21" s="119"/>
      <c r="B21" s="84"/>
      <c r="C21" s="120"/>
      <c r="F21" s="4"/>
    </row>
    <row r="22" spans="1:13" x14ac:dyDescent="0.3">
      <c r="A22" s="119" t="s">
        <v>135</v>
      </c>
      <c r="B22" s="171"/>
      <c r="C22" s="171"/>
      <c r="E22" s="11" t="str">
        <f>'форма 1'!D61</f>
        <v>Штефанова К.Н.</v>
      </c>
      <c r="F22" s="4"/>
    </row>
    <row r="23" spans="1:13" x14ac:dyDescent="0.3">
      <c r="A23" s="90"/>
      <c r="B23" s="84"/>
      <c r="C23" s="84"/>
      <c r="F23" s="4" t="s">
        <v>17</v>
      </c>
    </row>
    <row r="24" spans="1:13" x14ac:dyDescent="0.3">
      <c r="A24" s="93" t="s">
        <v>37</v>
      </c>
      <c r="B24" s="84"/>
      <c r="C24" s="118"/>
    </row>
    <row r="25" spans="1:13" x14ac:dyDescent="0.3">
      <c r="A25" s="93" t="s">
        <v>146</v>
      </c>
      <c r="B25" s="84"/>
      <c r="C25" s="84"/>
      <c r="H25" s="47"/>
    </row>
    <row r="26" spans="1:13" x14ac:dyDescent="0.3">
      <c r="A26" s="4"/>
      <c r="H26" s="47"/>
    </row>
    <row r="27" spans="1:13" x14ac:dyDescent="0.3">
      <c r="A27" s="4"/>
      <c r="H27" s="47"/>
    </row>
    <row r="28" spans="1:13" x14ac:dyDescent="0.3">
      <c r="A28" s="4"/>
      <c r="C28" s="5"/>
      <c r="E28" s="5"/>
      <c r="H28" s="47"/>
    </row>
    <row r="29" spans="1:13" x14ac:dyDescent="0.3">
      <c r="A29" s="4"/>
      <c r="C29" s="78"/>
      <c r="D29" s="78"/>
      <c r="E29" s="78"/>
      <c r="F29" s="78"/>
      <c r="G29" s="78"/>
      <c r="H29" s="78"/>
      <c r="I29" s="78"/>
    </row>
    <row r="30" spans="1:13" x14ac:dyDescent="0.3">
      <c r="A30" s="4"/>
      <c r="H30" s="47"/>
    </row>
    <row r="31" spans="1:13" x14ac:dyDescent="0.3">
      <c r="A31" s="4"/>
      <c r="H31" s="47"/>
    </row>
    <row r="32" spans="1:13" x14ac:dyDescent="0.3">
      <c r="A32" s="4"/>
      <c r="H32" s="47"/>
    </row>
    <row r="33" spans="3:9" x14ac:dyDescent="0.3">
      <c r="H33" s="47"/>
    </row>
    <row r="34" spans="3:9" ht="13.5" x14ac:dyDescent="0.25">
      <c r="C34" s="49"/>
      <c r="D34" s="5"/>
      <c r="E34" s="5"/>
      <c r="F34" s="8"/>
      <c r="G34" s="8"/>
      <c r="H34" s="8"/>
      <c r="I34" s="8"/>
    </row>
    <row r="35" spans="3:9" ht="13.5" x14ac:dyDescent="0.25">
      <c r="C35" s="5"/>
      <c r="D35" s="5"/>
      <c r="E35" s="5"/>
      <c r="F35" s="22"/>
      <c r="G35" s="22"/>
      <c r="H35" s="22"/>
      <c r="I35" s="22"/>
    </row>
    <row r="36" spans="3:9" x14ac:dyDescent="0.3">
      <c r="C36" s="49"/>
    </row>
    <row r="37" spans="3:9" x14ac:dyDescent="0.3">
      <c r="F37" s="8"/>
    </row>
    <row r="38" spans="3:9" x14ac:dyDescent="0.3">
      <c r="F38" s="8"/>
    </row>
    <row r="39" spans="3:9" x14ac:dyDescent="0.3">
      <c r="F39" s="8"/>
    </row>
    <row r="40" spans="3:9" x14ac:dyDescent="0.3">
      <c r="F40" s="42"/>
    </row>
    <row r="41" spans="3:9" x14ac:dyDescent="0.3">
      <c r="F41" s="8"/>
    </row>
  </sheetData>
  <mergeCells count="10">
    <mergeCell ref="I6:I8"/>
    <mergeCell ref="G7:G8"/>
    <mergeCell ref="D7:D8"/>
    <mergeCell ref="B7:C7"/>
    <mergeCell ref="B20:C20"/>
    <mergeCell ref="B22:C22"/>
    <mergeCell ref="H6:H8"/>
    <mergeCell ref="E7:E8"/>
    <mergeCell ref="F7:F8"/>
    <mergeCell ref="A6:G6"/>
  </mergeCells>
  <pageMargins left="0.82677165354330717" right="0.19685039370078741" top="0.94488188976377963" bottom="0.74803149606299213" header="0.31496062992125984" footer="0.31496062992125984"/>
  <pageSetup paperSize="9" scale="83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21"/>
  <sheetViews>
    <sheetView zoomScale="75" zoomScaleNormal="75" workbookViewId="0">
      <selection activeCell="B14" sqref="B14:E21"/>
    </sheetView>
  </sheetViews>
  <sheetFormatPr defaultRowHeight="15" x14ac:dyDescent="0.25"/>
  <cols>
    <col min="3" max="3" width="50.28515625" customWidth="1"/>
    <col min="4" max="4" width="21" customWidth="1"/>
    <col min="5" max="5" width="20.7109375" customWidth="1"/>
    <col min="7" max="7" width="11.140625" bestFit="1" customWidth="1"/>
  </cols>
  <sheetData>
    <row r="1" spans="2:7" x14ac:dyDescent="0.25">
      <c r="B1" t="s">
        <v>143</v>
      </c>
    </row>
    <row r="3" spans="2:7" ht="28.5" x14ac:dyDescent="0.25">
      <c r="B3" s="53" t="s">
        <v>115</v>
      </c>
      <c r="C3" s="53" t="s">
        <v>116</v>
      </c>
      <c r="D3" s="82" t="str">
        <f>'форма 1'!D6</f>
        <v>30 июня 2021 г. (неаудированные)</v>
      </c>
      <c r="E3" s="53" t="s">
        <v>137</v>
      </c>
    </row>
    <row r="4" spans="2:7" x14ac:dyDescent="0.25">
      <c r="B4" s="56">
        <v>1</v>
      </c>
      <c r="C4" s="57" t="s">
        <v>123</v>
      </c>
      <c r="D4" s="64">
        <f>'форма 1'!D25</f>
        <v>88610432</v>
      </c>
      <c r="E4" s="64">
        <f>'форма 1'!E25</f>
        <v>84932014</v>
      </c>
      <c r="F4" s="52"/>
    </row>
    <row r="5" spans="2:7" ht="30" x14ac:dyDescent="0.25">
      <c r="B5" s="56">
        <v>2</v>
      </c>
      <c r="C5" s="57" t="s">
        <v>124</v>
      </c>
      <c r="D5" s="64">
        <f>'форма 1'!D12</f>
        <v>150710</v>
      </c>
      <c r="E5" s="64">
        <f>'форма 1'!E12</f>
        <v>151622</v>
      </c>
      <c r="F5" s="52"/>
    </row>
    <row r="6" spans="2:7" ht="30" x14ac:dyDescent="0.25">
      <c r="B6" s="56">
        <v>3</v>
      </c>
      <c r="C6" s="57" t="s">
        <v>125</v>
      </c>
      <c r="D6" s="64">
        <f>'форма 1'!D51</f>
        <v>70063047</v>
      </c>
      <c r="E6" s="64">
        <f>'форма 1'!E51</f>
        <v>68247397</v>
      </c>
      <c r="F6" s="52"/>
    </row>
    <row r="7" spans="2:7" x14ac:dyDescent="0.25">
      <c r="B7" s="56">
        <v>4</v>
      </c>
      <c r="C7" s="57" t="s">
        <v>126</v>
      </c>
      <c r="D7" s="64">
        <v>14978571</v>
      </c>
      <c r="E7" s="64">
        <v>14978571</v>
      </c>
      <c r="F7" s="52"/>
    </row>
    <row r="8" spans="2:7" ht="30" x14ac:dyDescent="0.25">
      <c r="B8" s="56">
        <v>5</v>
      </c>
      <c r="C8" s="58" t="s">
        <v>127</v>
      </c>
      <c r="D8" s="64">
        <v>12875173</v>
      </c>
      <c r="E8" s="64">
        <v>12875173</v>
      </c>
      <c r="F8" s="52"/>
    </row>
    <row r="9" spans="2:7" ht="30" x14ac:dyDescent="0.25">
      <c r="B9" s="56">
        <v>6</v>
      </c>
      <c r="C9" s="57" t="s">
        <v>128</v>
      </c>
      <c r="D9" s="65">
        <f>D4-D5-D6-D8</f>
        <v>5521502</v>
      </c>
      <c r="E9" s="65">
        <f>E4-E5-E6-E8</f>
        <v>3657822</v>
      </c>
      <c r="F9" s="52"/>
    </row>
    <row r="10" spans="2:7" ht="25.5" customHeight="1" x14ac:dyDescent="0.25">
      <c r="B10" s="195" t="s">
        <v>129</v>
      </c>
      <c r="C10" s="195"/>
      <c r="D10" s="66">
        <f>D9/D7*1000</f>
        <v>368.62675351340255</v>
      </c>
      <c r="E10" s="66">
        <f>E9/E7*1000</f>
        <v>244.20366936205062</v>
      </c>
      <c r="F10" s="59"/>
      <c r="G10" s="52"/>
    </row>
    <row r="12" spans="2:7" x14ac:dyDescent="0.25">
      <c r="B12" t="s">
        <v>138</v>
      </c>
    </row>
    <row r="14" spans="2:7" ht="28.5" x14ac:dyDescent="0.25">
      <c r="B14" s="53" t="s">
        <v>115</v>
      </c>
      <c r="C14" s="53" t="s">
        <v>116</v>
      </c>
      <c r="D14" s="53" t="str">
        <f>D3</f>
        <v>30 июня 2021 г. (неаудированные)</v>
      </c>
      <c r="E14" s="53" t="s">
        <v>137</v>
      </c>
    </row>
    <row r="15" spans="2:7" ht="30" x14ac:dyDescent="0.25">
      <c r="B15" s="56">
        <v>1</v>
      </c>
      <c r="C15" s="60" t="s">
        <v>117</v>
      </c>
      <c r="D15" s="55">
        <f>D8</f>
        <v>12875173</v>
      </c>
      <c r="E15" s="55">
        <f>E8</f>
        <v>12875173</v>
      </c>
    </row>
    <row r="16" spans="2:7" x14ac:dyDescent="0.25">
      <c r="B16" s="56">
        <v>2</v>
      </c>
      <c r="C16" s="54" t="s">
        <v>118</v>
      </c>
      <c r="D16" s="54"/>
      <c r="E16" s="55"/>
    </row>
    <row r="17" spans="2:5" x14ac:dyDescent="0.25">
      <c r="B17" s="56">
        <v>3</v>
      </c>
      <c r="C17" s="54" t="s">
        <v>119</v>
      </c>
      <c r="D17" s="55"/>
      <c r="E17" s="125"/>
    </row>
    <row r="18" spans="2:5" x14ac:dyDescent="0.25">
      <c r="B18" s="56">
        <v>4</v>
      </c>
      <c r="C18" s="54" t="s">
        <v>120</v>
      </c>
      <c r="D18" s="63"/>
      <c r="E18" s="61"/>
    </row>
    <row r="19" spans="2:5" x14ac:dyDescent="0.25">
      <c r="B19" s="56">
        <v>5</v>
      </c>
      <c r="C19" s="54" t="s">
        <v>121</v>
      </c>
      <c r="D19" s="55">
        <v>1448457</v>
      </c>
      <c r="E19" s="55">
        <v>1448457</v>
      </c>
    </row>
    <row r="20" spans="2:5" ht="30" x14ac:dyDescent="0.25">
      <c r="B20" s="56">
        <v>6</v>
      </c>
      <c r="C20" s="54" t="s">
        <v>122</v>
      </c>
      <c r="D20" s="55">
        <f>'форма 1'!D38</f>
        <v>5865121</v>
      </c>
      <c r="E20" s="55">
        <f>'форма 1'!E38</f>
        <v>5865121</v>
      </c>
    </row>
    <row r="21" spans="2:5" ht="35.25" customHeight="1" x14ac:dyDescent="0.25">
      <c r="B21" s="194" t="s">
        <v>130</v>
      </c>
      <c r="C21" s="194"/>
      <c r="D21" s="62">
        <f>(D15+D18+D20)/D19*1000</f>
        <v>12938.108621795471</v>
      </c>
      <c r="E21" s="62">
        <f>(E15+E18+E20)/E19*1000</f>
        <v>12938.108621795471</v>
      </c>
    </row>
  </sheetData>
  <mergeCells count="2">
    <mergeCell ref="B21:C21"/>
    <mergeCell ref="B10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форма 1</vt:lpstr>
      <vt:lpstr>форма 2</vt:lpstr>
      <vt:lpstr>форма 3</vt:lpstr>
      <vt:lpstr>форма 4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Crown</dc:creator>
  <cp:lastModifiedBy>Исмаилова Гузель Адиловна</cp:lastModifiedBy>
  <cp:lastPrinted>2020-08-14T06:34:05Z</cp:lastPrinted>
  <dcterms:created xsi:type="dcterms:W3CDTF">2015-08-20T10:00:21Z</dcterms:created>
  <dcterms:modified xsi:type="dcterms:W3CDTF">2021-08-23T05:21:30Z</dcterms:modified>
</cp:coreProperties>
</file>