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atamekenagro-my.sharepoint.com/personal/a_tuyakova_a-agro_kz/Documents/Рабочий стол/Фин отчетность 1 квартал 2024/"/>
    </mc:Choice>
  </mc:AlternateContent>
  <xr:revisionPtr revIDLastSave="36" documentId="8_{832DBCB2-E007-4AA6-8521-45CD3E696D23}" xr6:coauthVersionLast="47" xr6:coauthVersionMax="47" xr10:uidLastSave="{FAA51F96-93BD-4B5F-AFD5-64516701C2FB}"/>
  <bookViews>
    <workbookView xWindow="-120" yWindow="-120" windowWidth="29040" windowHeight="1584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52" i="1"/>
  <c r="E58" i="1"/>
  <c r="D58" i="1"/>
  <c r="E24" i="1"/>
  <c r="F17" i="4" l="1"/>
  <c r="D3" i="5"/>
  <c r="C40" i="3"/>
  <c r="B40" i="3"/>
  <c r="C34" i="3"/>
  <c r="B34" i="3"/>
  <c r="I14" i="4" l="1"/>
  <c r="I16" i="4"/>
  <c r="G14" i="4"/>
  <c r="G15" i="4"/>
  <c r="I15" i="4" s="1"/>
  <c r="G16" i="4"/>
  <c r="C17" i="4"/>
  <c r="D17" i="4"/>
  <c r="E17" i="4"/>
  <c r="H17" i="4"/>
  <c r="B17" i="4"/>
  <c r="C17" i="3"/>
  <c r="C22" i="3" s="1"/>
  <c r="C27" i="3" s="1"/>
  <c r="B17" i="3"/>
  <c r="B22" i="3" s="1"/>
  <c r="B27" i="3" s="1"/>
  <c r="I17" i="4" l="1"/>
  <c r="B42" i="3"/>
  <c r="B45" i="3" s="1"/>
  <c r="C42" i="3"/>
  <c r="C45" i="3" s="1"/>
  <c r="G17" i="4"/>
  <c r="E40" i="2" l="1"/>
  <c r="E39" i="2"/>
  <c r="E43" i="2" s="1"/>
  <c r="D40" i="2"/>
  <c r="D39" i="2"/>
  <c r="E34" i="2"/>
  <c r="E37" i="2" s="1"/>
  <c r="D34" i="2"/>
  <c r="D37" i="2" s="1"/>
  <c r="E12" i="2"/>
  <c r="E19" i="2" s="1"/>
  <c r="E24" i="2" s="1"/>
  <c r="E28" i="2" s="1"/>
  <c r="D12" i="2"/>
  <c r="D52" i="1"/>
  <c r="E32" i="1"/>
  <c r="E34" i="1" s="1"/>
  <c r="D32" i="1"/>
  <c r="D34" i="1" s="1"/>
  <c r="D43" i="1"/>
  <c r="D24" i="1"/>
  <c r="E14" i="1"/>
  <c r="D14" i="1"/>
  <c r="D18" i="5"/>
  <c r="D20" i="5"/>
  <c r="E20" i="5"/>
  <c r="E21" i="5" s="1"/>
  <c r="D5" i="5"/>
  <c r="E5" i="5"/>
  <c r="D43" i="2" l="1"/>
  <c r="D41" i="2"/>
  <c r="D19" i="2"/>
  <c r="D24" i="2" s="1"/>
  <c r="D28" i="2" s="1"/>
  <c r="D21" i="5"/>
  <c r="E41" i="2"/>
  <c r="E25" i="1"/>
  <c r="E4" i="5" s="1"/>
  <c r="D53" i="1"/>
  <c r="D6" i="5" s="1"/>
  <c r="E53" i="1"/>
  <c r="E6" i="5" s="1"/>
  <c r="D25" i="1"/>
  <c r="D4" i="5"/>
  <c r="E9" i="5" l="1"/>
  <c r="E10" i="5" s="1"/>
  <c r="E57" i="1" s="1"/>
  <c r="D9" i="5"/>
  <c r="D10" i="5" s="1"/>
  <c r="D57" i="1" s="1"/>
  <c r="E54" i="1"/>
  <c r="D54" i="1"/>
  <c r="E15" i="5"/>
  <c r="D15" i="5"/>
  <c r="D14" i="5"/>
  <c r="E23" i="4" l="1"/>
</calcChain>
</file>

<file path=xl/sharedStrings.xml><?xml version="1.0" encoding="utf-8"?>
<sst xmlns="http://schemas.openxmlformats.org/spreadsheetml/2006/main" count="193" uniqueCount="159">
  <si>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</si>
  <si>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</si>
  <si>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</si>
  <si>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</si>
  <si>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</si>
  <si>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</si>
  <si>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</si>
  <si>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</si>
  <si>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</si>
  <si>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</si>
  <si>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</si>
  <si>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</si>
  <si>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</si>
  <si>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</si>
  <si>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</si>
  <si>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</si>
  <si>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</si>
  <si>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</si>
  <si>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</si>
  <si>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</si>
  <si>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</si>
  <si>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</si>
  <si>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</si>
  <si>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</si>
  <si>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</si>
  <si>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</si>
  <si>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</si>
  <si>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</si>
  <si>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</si>
  <si>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</si>
  <si>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</si>
  <si>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</si>
  <si>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</si>
  <si>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</si>
  <si>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</si>
  <si>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</si>
  <si>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</si>
  <si>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</si>
  <si>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</si>
  <si>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</si>
  <si>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</si>
  <si>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</si>
  <si>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</si>
  <si>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</si>
  <si>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</si>
  <si>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</si>
  <si>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</si>
  <si>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</si>
  <si>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</si>
  <si>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</si>
  <si>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</si>
  <si>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</si>
  <si>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</si>
  <si>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</si>
  <si>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</si>
  <si>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</si>
  <si>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</si>
  <si>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</si>
  <si>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</si>
  <si>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</si>
  <si>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</si>
  <si>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</si>
  <si>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</si>
  <si>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</si>
  <si>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</si>
  <si>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</si>
  <si>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</si>
  <si>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</si>
  <si>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</si>
  <si>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</si>
  <si>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</si>
  <si>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</si>
  <si>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</si>
  <si>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</si>
  <si>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</si>
  <si>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</si>
  <si>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</si>
  <si>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</si>
  <si>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</si>
  <si>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</si>
  <si>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Размещение депозитов</t>
  </si>
  <si>
    <t>Снятие депозитов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</si>
  <si>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</si>
  <si>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</si>
  <si>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</si>
  <si>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 xml:space="preserve">Погашение кредитов и займов </t>
  </si>
  <si>
    <t>Погашение обязательства по финансовой аренде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</si>
  <si>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</si>
  <si>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</si>
  <si>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</si>
  <si>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</si>
  <si>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</si>
  <si>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</si>
  <si>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</si>
  <si>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</si>
  <si>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</si>
  <si>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простые акции</t>
  </si>
  <si>
    <t>привилегированные акции</t>
  </si>
  <si>
    <t xml:space="preserve"> </t>
  </si>
  <si>
    <t>Прочий совокупный доход</t>
  </si>
  <si>
    <t>Движение входящего сальдо</t>
  </si>
  <si>
    <t>Присоединение компании</t>
  </si>
  <si>
    <t>№</t>
  </si>
  <si>
    <t>Показатели</t>
  </si>
  <si>
    <t>Нематериальные активы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</si>
  <si>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</si>
  <si>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</si>
  <si>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</si>
  <si>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</si>
  <si>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</si>
  <si>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</si>
  <si>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</si>
  <si>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</si>
  <si>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</si>
  <si>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</si>
  <si>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</si>
  <si>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Туякова А.Б.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</si>
  <si>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</si>
  <si>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</si>
  <si>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</si>
  <si>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</si>
  <si>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</si>
  <si>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</si>
  <si>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Начисленные обязательства</t>
  </si>
  <si>
    <t>Изменение запасов</t>
  </si>
  <si>
    <t>И.о. Председателя Правления</t>
  </si>
  <si>
    <t>Уланов М.В.</t>
  </si>
  <si>
    <t>Краткосрочные займы выданные</t>
  </si>
  <si>
    <t>Накопленная прибыль</t>
  </si>
  <si>
    <t>Резерв на обязательства по привилегированным акциям</t>
  </si>
  <si>
    <t>Прибыль/ (убыток) от переоценки с/х продукции</t>
  </si>
  <si>
    <t>Убытки/прибыль за вычетом прибылей по курсовой разнице</t>
  </si>
  <si>
    <t>Выплата дивидендов по привилегированным акциям</t>
  </si>
  <si>
    <t>Приобретение неконтролирующей доли</t>
  </si>
  <si>
    <t>Перенос на нераспределеную прибыль</t>
  </si>
  <si>
    <t>1,013,920</t>
  </si>
  <si>
    <r>
      <t>Промежуточный сокращенный консолидированный отчет о финансовом положении по состоянию на 31 марта 2024 года</t>
    </r>
    <r>
      <rPr>
        <sz val="10"/>
        <rFont val="Trebuchet MS"/>
        <family val="2"/>
        <charset val="204"/>
      </rPr>
      <t xml:space="preserve"> (неаудированный)</t>
    </r>
  </si>
  <si>
    <t>ВСЕГО ОБЯЗАТЕЛЬСТВА И КАПИТАЛ</t>
  </si>
  <si>
    <t>31 декабря 2023г. 
(не аудировано)</t>
  </si>
  <si>
    <t>31 марта 2024г. 
(не аудировано)</t>
  </si>
  <si>
    <t>Консолидированный сокращенный промежуточный отчет о совокупном доходе за 9 месяцев, закончившийся 31 марта 2024 года (неаудированный)</t>
  </si>
  <si>
    <t>за 1 квартал 2024 г. 
(не аудировано)</t>
  </si>
  <si>
    <t>за 1 квартал 2023 г. 
(не аудировано)</t>
  </si>
  <si>
    <t>за 1 квартал 2023 г.
(не аудировано)</t>
  </si>
  <si>
    <t>Дивиденды уплаченные</t>
  </si>
  <si>
    <t>Промежуточный сокращенный консолидированный отчет об изменениях в капитале 
за 3 месяца, закончившиеся 31 марта 2024 года (неаудированный)</t>
  </si>
  <si>
    <t>Промежуточный сокращенный консолидированный отчет о движении денежных средств за 3 месяца, закончившиеся 31 марта 2024 года (неаудированный)</t>
  </si>
  <si>
    <t>Остаток на 31 марта 2024 года
(не аудировано)</t>
  </si>
  <si>
    <t>Остаток на 31 декабря 2023 года
(не аудировано)</t>
  </si>
  <si>
    <t>Изменение в неконтролирующей доли дочерних компаний</t>
  </si>
  <si>
    <t>31 декабря 2023г.
(не аудировано)</t>
  </si>
  <si>
    <t>Активы в отчете о финансовом положении, 
тыс. тенге</t>
  </si>
  <si>
    <t>Краткосрочные и долгосрочные обязательства в отчете о финансовом положении, тыс. тенге</t>
  </si>
  <si>
    <t>в тысячах казахстанских тенге</t>
  </si>
  <si>
    <t>23.  Расчет балансовой стоимости одной привилегированной акции 1 группы на 31 марта 2024 года</t>
  </si>
  <si>
    <t>22.  Расчет балансовой стоимости одной простой акции на 31 марта 2024 года</t>
  </si>
  <si>
    <t>Балансовая стоимость одной привилигированной акции 1 группы (в тенге)</t>
  </si>
  <si>
    <t>Прибыль /(Убыток) на акцию, относимая на собственников Группы, базовая и разводненная (в тенге на акцию)</t>
  </si>
  <si>
    <t>Выпущенные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</si>
</sst>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0"/>
      <color rgb="FFFF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rgb="FF000000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i/>
      <sz val="9"/>
      <color theme="1"/>
      <name val="Trebuchet MS"/>
      <family val="2"/>
      <charset val="204"/>
    </font>
    <font>
      <sz val="9"/>
      <color rgb="FFFF0000"/>
      <name val="Trebuchet MS"/>
      <family val="2"/>
      <charset val="204"/>
    </font>
    <font>
      <b/>
      <sz val="9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02">
    <xf numFmtId="0" fontId="0" fillId="0" borderId="0" xfId="0"/>
    <xf numFmtId="0" fontId="4" fillId="0" borderId="0" xfId="2" applyFont="1"/>
    <xf numFmtId="0" fontId="4" fillId="0" borderId="0" xfId="0" applyFont="1"/>
    <xf numFmtId="165" fontId="4" fillId="0" borderId="0" xfId="0" applyNumberFormat="1" applyFont="1"/>
    <xf numFmtId="0" fontId="3" fillId="0" borderId="0" xfId="2" applyFont="1" applyAlignment="1">
      <alignment horizontal="left"/>
    </xf>
    <xf numFmtId="0" fontId="3" fillId="0" borderId="0" xfId="2" applyFont="1"/>
    <xf numFmtId="165" fontId="4" fillId="0" borderId="0" xfId="2" applyNumberFormat="1" applyFont="1"/>
    <xf numFmtId="172" fontId="3" fillId="0" borderId="0" xfId="2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167" fontId="7" fillId="0" borderId="0" xfId="0" applyNumberFormat="1" applyFont="1"/>
    <xf numFmtId="167" fontId="4" fillId="0" borderId="0" xfId="0" applyNumberFormat="1" applyFont="1"/>
    <xf numFmtId="3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1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71" fontId="10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2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2" borderId="6" xfId="0" applyFont="1" applyFill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top" wrapText="1"/>
    </xf>
    <xf numFmtId="165" fontId="3" fillId="0" borderId="0" xfId="2" applyNumberFormat="1" applyFont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5" fontId="3" fillId="0" borderId="3" xfId="2" applyNumberFormat="1" applyFont="1" applyBorder="1" applyAlignment="1">
      <alignment horizontal="right" wrapText="1"/>
    </xf>
    <xf numFmtId="0" fontId="16" fillId="0" borderId="2" xfId="2" applyFont="1" applyBorder="1"/>
    <xf numFmtId="165" fontId="17" fillId="0" borderId="2" xfId="2" applyNumberFormat="1" applyFont="1" applyBorder="1" applyAlignment="1">
      <alignment horizontal="right"/>
    </xf>
    <xf numFmtId="168" fontId="15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4" fontId="15" fillId="0" borderId="3" xfId="2" applyNumberFormat="1" applyFont="1" applyBorder="1" applyAlignment="1">
      <alignment horizontal="right"/>
    </xf>
    <xf numFmtId="165" fontId="7" fillId="0" borderId="0" xfId="2" applyNumberFormat="1" applyFont="1"/>
    <xf numFmtId="0" fontId="16" fillId="0" borderId="0" xfId="2" applyFont="1"/>
    <xf numFmtId="165" fontId="17" fillId="0" borderId="0" xfId="2" applyNumberFormat="1" applyFont="1" applyAlignment="1">
      <alignment horizontal="right"/>
    </xf>
    <xf numFmtId="165" fontId="18" fillId="0" borderId="0" xfId="2" applyNumberFormat="1" applyFont="1"/>
    <xf numFmtId="0" fontId="19" fillId="0" borderId="0" xfId="2" applyFont="1" applyAlignment="1">
      <alignment vertical="center"/>
    </xf>
    <xf numFmtId="0" fontId="20" fillId="0" borderId="0" xfId="2" applyFont="1"/>
    <xf numFmtId="0" fontId="20" fillId="0" borderId="0" xfId="0" applyFont="1"/>
    <xf numFmtId="3" fontId="20" fillId="0" borderId="0" xfId="2" applyNumberFormat="1" applyFont="1" applyAlignment="1">
      <alignment horizontal="right" vertical="center" wrapText="1"/>
    </xf>
    <xf numFmtId="0" fontId="20" fillId="0" borderId="0" xfId="2" applyFont="1" applyAlignment="1">
      <alignment horizontal="right" vertical="center" wrapText="1"/>
    </xf>
    <xf numFmtId="3" fontId="20" fillId="0" borderId="0" xfId="0" applyNumberFormat="1" applyFont="1"/>
    <xf numFmtId="165" fontId="20" fillId="0" borderId="0" xfId="3" applyNumberFormat="1" applyFont="1" applyFill="1" applyBorder="1" applyAlignment="1">
      <alignment horizontal="right" vertical="center" wrapText="1"/>
    </xf>
    <xf numFmtId="0" fontId="20" fillId="0" borderId="2" xfId="2" applyFont="1" applyBorder="1"/>
    <xf numFmtId="165" fontId="20" fillId="0" borderId="2" xfId="3" applyNumberFormat="1" applyFont="1" applyFill="1" applyBorder="1" applyAlignment="1">
      <alignment horizontal="right" vertical="center" wrapText="1"/>
    </xf>
    <xf numFmtId="0" fontId="19" fillId="0" borderId="3" xfId="2" applyFont="1" applyBorder="1"/>
    <xf numFmtId="165" fontId="19" fillId="0" borderId="3" xfId="2" applyNumberFormat="1" applyFont="1" applyBorder="1" applyAlignment="1">
      <alignment horizontal="right" vertical="center" wrapText="1"/>
    </xf>
    <xf numFmtId="0" fontId="19" fillId="0" borderId="2" xfId="2" applyFont="1" applyBorder="1"/>
    <xf numFmtId="165" fontId="20" fillId="0" borderId="2" xfId="2" applyNumberFormat="1" applyFont="1" applyBorder="1" applyAlignment="1">
      <alignment horizontal="right" vertical="center" wrapText="1"/>
    </xf>
    <xf numFmtId="0" fontId="19" fillId="0" borderId="0" xfId="2" applyFont="1" applyAlignment="1">
      <alignment wrapText="1"/>
    </xf>
    <xf numFmtId="3" fontId="19" fillId="0" borderId="0" xfId="2" applyNumberFormat="1" applyFont="1" applyAlignment="1">
      <alignment horizontal="right" vertical="center" wrapText="1"/>
    </xf>
    <xf numFmtId="0" fontId="19" fillId="0" borderId="3" xfId="2" applyFont="1" applyBorder="1" applyAlignment="1">
      <alignment wrapText="1"/>
    </xf>
    <xf numFmtId="165" fontId="20" fillId="0" borderId="0" xfId="0" applyNumberFormat="1" applyFont="1"/>
    <xf numFmtId="165" fontId="19" fillId="0" borderId="0" xfId="2" applyNumberFormat="1" applyFont="1" applyAlignment="1">
      <alignment horizontal="right" vertical="center" wrapText="1"/>
    </xf>
    <xf numFmtId="0" fontId="19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19" fillId="0" borderId="0" xfId="2" applyFont="1"/>
    <xf numFmtId="165" fontId="20" fillId="0" borderId="0" xfId="2" applyNumberFormat="1" applyFont="1"/>
    <xf numFmtId="0" fontId="20" fillId="0" borderId="0" xfId="6" applyFont="1"/>
    <xf numFmtId="166" fontId="20" fillId="0" borderId="0" xfId="2" applyNumberFormat="1" applyFont="1"/>
    <xf numFmtId="166" fontId="20" fillId="0" borderId="11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6" fontId="14" fillId="0" borderId="6" xfId="0" applyNumberFormat="1" applyFont="1" applyBorder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5" fillId="0" borderId="0" xfId="3" applyNumberFormat="1" applyFont="1" applyFill="1" applyAlignment="1">
      <alignment vertical="center" wrapText="1"/>
    </xf>
    <xf numFmtId="167" fontId="14" fillId="0" borderId="6" xfId="0" applyNumberFormat="1" applyFont="1" applyBorder="1" applyAlignment="1">
      <alignment vertical="top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7" fontId="15" fillId="0" borderId="6" xfId="0" applyNumberFormat="1" applyFont="1" applyBorder="1" applyAlignment="1">
      <alignment vertical="top" wrapText="1"/>
    </xf>
    <xf numFmtId="167" fontId="15" fillId="0" borderId="5" xfId="0" applyNumberFormat="1" applyFont="1" applyBorder="1" applyAlignment="1">
      <alignment vertical="top" wrapText="1"/>
    </xf>
    <xf numFmtId="165" fontId="15" fillId="0" borderId="6" xfId="3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166" fontId="15" fillId="0" borderId="6" xfId="0" applyNumberFormat="1" applyFont="1" applyBorder="1" applyAlignment="1">
      <alignment vertical="top" wrapText="1"/>
    </xf>
    <xf numFmtId="167" fontId="15" fillId="0" borderId="6" xfId="0" applyNumberFormat="1" applyFont="1" applyBorder="1" applyAlignment="1">
      <alignment vertical="center" wrapText="1"/>
    </xf>
    <xf numFmtId="0" fontId="22" fillId="0" borderId="0" xfId="0" applyFont="1"/>
    <xf numFmtId="0" fontId="21" fillId="0" borderId="0" xfId="0" applyFont="1" applyAlignment="1">
      <alignment vertical="center" wrapText="1"/>
    </xf>
    <xf numFmtId="0" fontId="23" fillId="0" borderId="3" xfId="0" applyFont="1" applyBorder="1" applyAlignment="1">
      <alignment wrapText="1"/>
    </xf>
    <xf numFmtId="0" fontId="21" fillId="0" borderId="0" xfId="0" applyFont="1"/>
    <xf numFmtId="3" fontId="22" fillId="0" borderId="0" xfId="0" applyNumberFormat="1" applyFont="1"/>
    <xf numFmtId="165" fontId="21" fillId="0" borderId="0" xfId="3" applyNumberFormat="1" applyFont="1" applyFill="1" applyAlignment="1">
      <alignment horizontal="right" vertical="center" wrapText="1"/>
    </xf>
    <xf numFmtId="165" fontId="22" fillId="0" borderId="0" xfId="0" applyNumberFormat="1" applyFont="1"/>
    <xf numFmtId="165" fontId="24" fillId="0" borderId="0" xfId="0" applyNumberFormat="1" applyFont="1"/>
    <xf numFmtId="3" fontId="22" fillId="0" borderId="0" xfId="0" applyNumberFormat="1" applyFont="1" applyAlignment="1">
      <alignment horizontal="right"/>
    </xf>
    <xf numFmtId="165" fontId="22" fillId="0" borderId="0" xfId="3" applyNumberFormat="1" applyFont="1" applyFill="1" applyAlignment="1">
      <alignment horizontal="right" vertical="center" wrapText="1"/>
    </xf>
    <xf numFmtId="165" fontId="22" fillId="0" borderId="0" xfId="3" applyNumberFormat="1" applyFont="1" applyFill="1" applyBorder="1" applyAlignment="1">
      <alignment horizontal="right" vertical="center" wrapText="1"/>
    </xf>
    <xf numFmtId="0" fontId="22" fillId="0" borderId="2" xfId="0" applyFont="1" applyBorder="1"/>
    <xf numFmtId="165" fontId="22" fillId="0" borderId="2" xfId="3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wrapText="1"/>
    </xf>
    <xf numFmtId="164" fontId="22" fillId="0" borderId="0" xfId="1" applyFont="1"/>
    <xf numFmtId="3" fontId="22" fillId="0" borderId="2" xfId="0" applyNumberFormat="1" applyFont="1" applyBorder="1"/>
    <xf numFmtId="3" fontId="21" fillId="0" borderId="2" xfId="0" applyNumberFormat="1" applyFont="1" applyBorder="1"/>
    <xf numFmtId="165" fontId="21" fillId="0" borderId="4" xfId="3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/>
    <xf numFmtId="165" fontId="22" fillId="0" borderId="1" xfId="3" applyNumberFormat="1" applyFont="1" applyFill="1" applyBorder="1" applyAlignment="1">
      <alignment horizontal="right" vertical="center" wrapText="1"/>
    </xf>
    <xf numFmtId="3" fontId="21" fillId="0" borderId="2" xfId="0" applyNumberFormat="1" applyFont="1" applyBorder="1" applyAlignment="1">
      <alignment wrapText="1"/>
    </xf>
    <xf numFmtId="3" fontId="21" fillId="0" borderId="0" xfId="0" applyNumberFormat="1" applyFont="1"/>
    <xf numFmtId="4" fontId="22" fillId="0" borderId="0" xfId="0" applyNumberFormat="1" applyFont="1" applyAlignment="1">
      <alignment horizontal="right"/>
    </xf>
    <xf numFmtId="3" fontId="21" fillId="0" borderId="4" xfId="0" applyNumberFormat="1" applyFont="1" applyBorder="1" applyAlignment="1">
      <alignment wrapText="1"/>
    </xf>
    <xf numFmtId="165" fontId="21" fillId="0" borderId="4" xfId="3" applyNumberFormat="1" applyFont="1" applyFill="1" applyBorder="1" applyAlignment="1">
      <alignment horizontal="right" wrapText="1"/>
    </xf>
    <xf numFmtId="165" fontId="22" fillId="0" borderId="0" xfId="10" applyNumberFormat="1" applyFont="1" applyFill="1" applyAlignment="1">
      <alignment horizontal="right" vertical="center" wrapText="1"/>
    </xf>
    <xf numFmtId="0" fontId="21" fillId="0" borderId="4" xfId="0" applyFont="1" applyBorder="1" applyAlignment="1">
      <alignment wrapText="1"/>
    </xf>
    <xf numFmtId="0" fontId="22" fillId="0" borderId="4" xfId="0" applyFont="1" applyBorder="1"/>
    <xf numFmtId="166" fontId="22" fillId="0" borderId="2" xfId="3" applyNumberFormat="1" applyFont="1" applyFill="1" applyBorder="1" applyAlignment="1">
      <alignment horizontal="right" vertical="center" wrapText="1"/>
    </xf>
    <xf numFmtId="0" fontId="21" fillId="0" borderId="2" xfId="0" applyFont="1" applyBorder="1"/>
    <xf numFmtId="165" fontId="21" fillId="0" borderId="2" xfId="3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/>
    </xf>
    <xf numFmtId="0" fontId="21" fillId="0" borderId="3" xfId="0" applyFont="1" applyBorder="1"/>
    <xf numFmtId="3" fontId="25" fillId="0" borderId="3" xfId="0" applyNumberFormat="1" applyFont="1" applyBorder="1" applyAlignment="1">
      <alignment horizontal="right"/>
    </xf>
    <xf numFmtId="3" fontId="24" fillId="0" borderId="0" xfId="0" applyNumberFormat="1" applyFont="1"/>
    <xf numFmtId="0" fontId="21" fillId="0" borderId="0" xfId="2" applyFont="1" applyAlignment="1">
      <alignment horizontal="left"/>
    </xf>
    <xf numFmtId="0" fontId="22" fillId="0" borderId="0" xfId="2" applyFont="1"/>
    <xf numFmtId="0" fontId="21" fillId="0" borderId="0" xfId="2" applyFont="1"/>
    <xf numFmtId="165" fontId="22" fillId="0" borderId="0" xfId="2" applyNumberFormat="1" applyFont="1"/>
    <xf numFmtId="169" fontId="22" fillId="0" borderId="0" xfId="0" applyNumberFormat="1" applyFont="1"/>
    <xf numFmtId="166" fontId="9" fillId="0" borderId="6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3" fillId="0" borderId="3" xfId="2" applyFont="1" applyBorder="1" applyAlignment="1">
      <alignment horizontal="center"/>
    </xf>
    <xf numFmtId="0" fontId="3" fillId="0" borderId="0" xfId="2" applyFont="1" applyAlignment="1">
      <alignment horizontal="center" vertical="top" wrapText="1"/>
    </xf>
    <xf numFmtId="0" fontId="16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 wrapText="1"/>
    </xf>
    <xf numFmtId="0" fontId="16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/>
    </xf>
    <xf numFmtId="0" fontId="20" fillId="0" borderId="2" xfId="2" applyFont="1" applyBorder="1" applyAlignment="1">
      <alignment horizontal="center"/>
    </xf>
    <xf numFmtId="0" fontId="19" fillId="0" borderId="3" xfId="2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0" xfId="2" applyFont="1" applyAlignment="1">
      <alignment horizontal="center" wrapText="1"/>
    </xf>
    <xf numFmtId="0" fontId="19" fillId="0" borderId="3" xfId="2" applyFont="1" applyBorder="1" applyAlignment="1">
      <alignment horizontal="center" wrapText="1"/>
    </xf>
    <xf numFmtId="166" fontId="20" fillId="0" borderId="11" xfId="0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center"/>
    </xf>
    <xf numFmtId="0" fontId="20" fillId="0" borderId="0" xfId="6" applyFont="1" applyAlignment="1">
      <alignment horizontal="center"/>
    </xf>
    <xf numFmtId="166" fontId="19" fillId="0" borderId="0" xfId="0" applyNumberFormat="1" applyFont="1" applyAlignment="1">
      <alignment vertical="center" wrapText="1"/>
    </xf>
    <xf numFmtId="166" fontId="19" fillId="0" borderId="0" xfId="0" applyNumberFormat="1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0" fontId="19" fillId="0" borderId="0" xfId="2" applyFont="1" applyAlignment="1">
      <alignment horizontal="right" indent="4"/>
    </xf>
    <xf numFmtId="0" fontId="1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9" fillId="0" borderId="0" xfId="2" applyFont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21" fillId="0" borderId="0" xfId="2" applyFont="1" applyAlignment="1">
      <alignment horizontal="left" indent="4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11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Обычный 7" xfId="9" xr:uid="{769471A2-1ECB-45A7-9998-593AB5F42E4F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  <cellStyle name="Финансовый 6" xfId="10" xr:uid="{030CAF07-55BA-483B-B9AC-09947BD6D26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0;&#1060;&#1054;%20&#1040;&#1040;_9%20&#1084;&#1077;&#1089;&#1103;&#1094;&#1077;&#1074;%202022/&#1050;&#1060;&#1054;_1&#1087;&#1086;&#1083;&#1091;&#1075;&#1086;&#1076;&#1080;&#1077;_%202022%20&#1040;&#1054;%20&#1040;.&#1040;.%20&#1050;&#1086;&#1088;&#1087;.&#1089;&#1077;&#1082;&#108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  <sheetName val="Расчет по акциям"/>
    </sheetNames>
    <sheetDataSet>
      <sheetData sheetId="0" refreshError="1">
        <row r="5">
          <cell r="D5" t="str">
            <v>30 июня 2022 г. (неаудировано)</v>
          </cell>
        </row>
        <row r="60">
          <cell r="D60" t="str">
            <v>Туякова А.Б.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9"/>
  <sheetViews>
    <sheetView showGridLines="0" tabSelected="1" workbookViewId="0">
      <pane xSplit="5" ySplit="5" topLeftCell="F38" activePane="bottomRight" state="frozen"/>
      <selection pane="topRight" activeCell="F1" sqref="F1"/>
      <selection pane="bottomLeft" activeCell="A8" sqref="A8"/>
      <selection pane="bottomRight" activeCell="G13" sqref="G13"/>
    </sheetView>
  </sheetViews>
  <sheetFormatPr defaultRowHeight="15" x14ac:dyDescent="0.3"/>
  <cols>
    <col min="1" max="1" width="4" style="2" customWidth="1"/>
    <col min="2" max="2" width="56.5703125" style="1" customWidth="1"/>
    <col min="3" max="3" width="10" style="150" customWidth="1"/>
    <col min="4" max="4" width="17.85546875" style="1" customWidth="1"/>
    <col min="5" max="5" width="18.28515625" style="1" customWidth="1"/>
    <col min="6" max="6" width="9.140625" style="2"/>
    <col min="7" max="22" width="25.5703125" style="2" customWidth="1"/>
    <col min="23" max="16384" width="9.140625" style="2"/>
  </cols>
  <sheetData>
    <row r="1" spans="2:5" x14ac:dyDescent="0.3">
      <c r="B1" s="38" t="s">
        <v>0</v>
      </c>
    </row>
    <row r="2" spans="2:5" x14ac:dyDescent="0.3">
      <c r="C2" s="149"/>
    </row>
    <row r="3" spans="2:5" ht="15" customHeight="1" x14ac:dyDescent="0.3">
      <c r="B3" s="172" t="s">
        <v>136</v>
      </c>
      <c r="C3" s="172"/>
      <c r="D3" s="172"/>
      <c r="E3" s="172"/>
    </row>
    <row r="4" spans="2:5" x14ac:dyDescent="0.3">
      <c r="B4" s="172"/>
      <c r="C4" s="172"/>
      <c r="D4" s="172"/>
      <c r="E4" s="172"/>
    </row>
    <row r="5" spans="2:5" ht="45" x14ac:dyDescent="0.3">
      <c r="B5" s="39" t="s">
        <v>1</v>
      </c>
      <c r="C5" s="40" t="s">
        <v>2</v>
      </c>
      <c r="D5" s="40" t="s">
        <v>139</v>
      </c>
      <c r="E5" s="40" t="s">
        <v>138</v>
      </c>
    </row>
    <row r="6" spans="2:5" x14ac:dyDescent="0.3">
      <c r="D6" s="41"/>
      <c r="E6" s="42"/>
    </row>
    <row r="7" spans="2:5" x14ac:dyDescent="0.3">
      <c r="B7" s="5" t="s">
        <v>3</v>
      </c>
      <c r="C7" s="151"/>
      <c r="D7" s="41"/>
      <c r="E7" s="42"/>
    </row>
    <row r="8" spans="2:5" x14ac:dyDescent="0.3">
      <c r="B8" s="5" t="s">
        <v>4</v>
      </c>
      <c r="C8" s="151"/>
      <c r="D8" s="41"/>
      <c r="E8" s="42"/>
    </row>
    <row r="9" spans="2:5" x14ac:dyDescent="0.3">
      <c r="B9" s="1" t="s">
        <v>5</v>
      </c>
      <c r="C9" s="150">
        <v>6</v>
      </c>
      <c r="D9" s="43">
        <v>53450300</v>
      </c>
      <c r="E9" s="43">
        <v>54824367</v>
      </c>
    </row>
    <row r="10" spans="2:5" x14ac:dyDescent="0.3">
      <c r="B10" s="1" t="s">
        <v>6</v>
      </c>
      <c r="C10" s="150">
        <v>8</v>
      </c>
      <c r="D10" s="43">
        <v>1787080</v>
      </c>
      <c r="E10" s="43">
        <v>1917625</v>
      </c>
    </row>
    <row r="11" spans="2:5" x14ac:dyDescent="0.3">
      <c r="B11" s="1" t="s">
        <v>7</v>
      </c>
      <c r="C11" s="150">
        <v>7</v>
      </c>
      <c r="D11" s="43">
        <v>129676</v>
      </c>
      <c r="E11" s="43">
        <v>131047</v>
      </c>
    </row>
    <row r="12" spans="2:5" x14ac:dyDescent="0.3">
      <c r="B12" s="1" t="s">
        <v>122</v>
      </c>
      <c r="D12" s="43">
        <v>648102</v>
      </c>
      <c r="E12" s="43">
        <v>648102</v>
      </c>
    </row>
    <row r="13" spans="2:5" x14ac:dyDescent="0.3">
      <c r="B13" s="44" t="s">
        <v>8</v>
      </c>
      <c r="C13" s="152"/>
      <c r="D13" s="45">
        <v>610858</v>
      </c>
      <c r="E13" s="45">
        <v>368829</v>
      </c>
    </row>
    <row r="14" spans="2:5" x14ac:dyDescent="0.3">
      <c r="B14" s="46" t="s">
        <v>9</v>
      </c>
      <c r="C14" s="153"/>
      <c r="D14" s="47">
        <f>SUM(D9:D13)</f>
        <v>56626016</v>
      </c>
      <c r="E14" s="47">
        <f>SUM(E9:E13)</f>
        <v>57889970</v>
      </c>
    </row>
    <row r="15" spans="2:5" x14ac:dyDescent="0.3">
      <c r="D15" s="41"/>
      <c r="E15" s="41"/>
    </row>
    <row r="16" spans="2:5" x14ac:dyDescent="0.3">
      <c r="B16" s="5" t="s">
        <v>10</v>
      </c>
      <c r="C16" s="151"/>
      <c r="D16" s="41"/>
      <c r="E16" s="41"/>
    </row>
    <row r="17" spans="2:8" x14ac:dyDescent="0.3">
      <c r="B17" s="1" t="s">
        <v>11</v>
      </c>
      <c r="C17" s="150">
        <v>9</v>
      </c>
      <c r="D17" s="48">
        <v>31225450</v>
      </c>
      <c r="E17" s="48">
        <v>28022404</v>
      </c>
    </row>
    <row r="18" spans="2:8" x14ac:dyDescent="0.3">
      <c r="B18" s="1" t="s">
        <v>6</v>
      </c>
      <c r="C18" s="150">
        <v>8</v>
      </c>
      <c r="D18" s="43">
        <v>188724</v>
      </c>
      <c r="E18" s="43">
        <v>1610257</v>
      </c>
    </row>
    <row r="19" spans="2:8" x14ac:dyDescent="0.3">
      <c r="B19" s="49" t="s">
        <v>12</v>
      </c>
      <c r="C19" s="154">
        <v>10</v>
      </c>
      <c r="D19" s="43">
        <v>13736410</v>
      </c>
      <c r="E19" s="43">
        <v>14030498</v>
      </c>
    </row>
    <row r="20" spans="2:8" x14ac:dyDescent="0.3">
      <c r="B20" s="49" t="s">
        <v>127</v>
      </c>
      <c r="C20" s="154"/>
      <c r="D20" s="43">
        <v>14552</v>
      </c>
      <c r="E20" s="43">
        <v>8333</v>
      </c>
    </row>
    <row r="21" spans="2:8" x14ac:dyDescent="0.3">
      <c r="B21" s="49" t="s">
        <v>13</v>
      </c>
      <c r="C21" s="154"/>
      <c r="D21" s="43">
        <v>1246102</v>
      </c>
      <c r="E21" s="43">
        <v>1070885</v>
      </c>
    </row>
    <row r="22" spans="2:8" x14ac:dyDescent="0.3">
      <c r="B22" s="1" t="s">
        <v>14</v>
      </c>
      <c r="C22" s="150">
        <v>11</v>
      </c>
      <c r="D22" s="43">
        <v>1597353</v>
      </c>
      <c r="E22" s="43">
        <v>1506545</v>
      </c>
    </row>
    <row r="23" spans="2:8" x14ac:dyDescent="0.3">
      <c r="B23" s="44" t="s">
        <v>15</v>
      </c>
      <c r="C23" s="152"/>
      <c r="D23" s="45">
        <v>0</v>
      </c>
      <c r="E23" s="45">
        <v>20810</v>
      </c>
    </row>
    <row r="24" spans="2:8" x14ac:dyDescent="0.3">
      <c r="B24" s="46" t="s">
        <v>16</v>
      </c>
      <c r="C24" s="153"/>
      <c r="D24" s="47">
        <f>SUM(D17:D22)</f>
        <v>48008591</v>
      </c>
      <c r="E24" s="47">
        <f>SUM(E17:E23)</f>
        <v>46269732</v>
      </c>
    </row>
    <row r="25" spans="2:8" ht="15.75" thickBot="1" x14ac:dyDescent="0.35">
      <c r="B25" s="50" t="s">
        <v>17</v>
      </c>
      <c r="C25" s="155"/>
      <c r="D25" s="51">
        <f>D14+D24</f>
        <v>104634607</v>
      </c>
      <c r="E25" s="51">
        <f>E14+E24</f>
        <v>104159702</v>
      </c>
    </row>
    <row r="26" spans="2:8" x14ac:dyDescent="0.3">
      <c r="D26" s="41"/>
      <c r="E26" s="41"/>
    </row>
    <row r="27" spans="2:8" x14ac:dyDescent="0.3">
      <c r="B27" s="5" t="s">
        <v>18</v>
      </c>
      <c r="C27" s="151"/>
      <c r="D27" s="52"/>
      <c r="E27" s="52"/>
    </row>
    <row r="28" spans="2:8" x14ac:dyDescent="0.3">
      <c r="B28" s="1" t="s">
        <v>19</v>
      </c>
      <c r="C28" s="150">
        <v>5</v>
      </c>
      <c r="D28" s="53">
        <v>14254483</v>
      </c>
      <c r="E28" s="53">
        <v>14254483</v>
      </c>
    </row>
    <row r="29" spans="2:8" x14ac:dyDescent="0.3">
      <c r="B29" s="1" t="s">
        <v>20</v>
      </c>
      <c r="D29" s="54">
        <v>-35700</v>
      </c>
      <c r="E29" s="54">
        <v>-35700</v>
      </c>
    </row>
    <row r="30" spans="2:8" x14ac:dyDescent="0.3">
      <c r="B30" s="1" t="s">
        <v>21</v>
      </c>
      <c r="D30" s="53">
        <v>8417661</v>
      </c>
      <c r="E30" s="53">
        <v>8897333</v>
      </c>
      <c r="G30" s="9"/>
    </row>
    <row r="31" spans="2:8" x14ac:dyDescent="0.3">
      <c r="B31" s="44" t="s">
        <v>128</v>
      </c>
      <c r="C31" s="152"/>
      <c r="D31" s="45">
        <v>-3507791</v>
      </c>
      <c r="E31" s="45">
        <v>-4455914</v>
      </c>
      <c r="G31" s="3"/>
    </row>
    <row r="32" spans="2:8" x14ac:dyDescent="0.3">
      <c r="B32" s="55" t="s">
        <v>22</v>
      </c>
      <c r="C32" s="156"/>
      <c r="D32" s="56">
        <f>SUM(D28:D31)</f>
        <v>19128653</v>
      </c>
      <c r="E32" s="56">
        <f>SUM(E28:E31)</f>
        <v>18660202</v>
      </c>
      <c r="H32" s="3"/>
    </row>
    <row r="33" spans="2:8" x14ac:dyDescent="0.3">
      <c r="B33" s="46" t="s">
        <v>23</v>
      </c>
      <c r="C33" s="153"/>
      <c r="D33" s="57">
        <v>789128</v>
      </c>
      <c r="E33" s="57">
        <v>778027</v>
      </c>
      <c r="G33" s="10"/>
      <c r="H33" s="3"/>
    </row>
    <row r="34" spans="2:8" ht="15.75" thickBot="1" x14ac:dyDescent="0.35">
      <c r="B34" s="50" t="s">
        <v>24</v>
      </c>
      <c r="C34" s="155"/>
      <c r="D34" s="51">
        <f>SUM(D32:D33)</f>
        <v>19917781</v>
      </c>
      <c r="E34" s="51">
        <f>SUM(E32:E33)</f>
        <v>19438229</v>
      </c>
      <c r="H34" s="3"/>
    </row>
    <row r="35" spans="2:8" x14ac:dyDescent="0.3">
      <c r="D35" s="52"/>
      <c r="E35" s="52"/>
    </row>
    <row r="36" spans="2:8" x14ac:dyDescent="0.3">
      <c r="B36" s="5" t="s">
        <v>25</v>
      </c>
      <c r="C36" s="151"/>
      <c r="D36" s="41"/>
      <c r="E36" s="41"/>
    </row>
    <row r="37" spans="2:8" x14ac:dyDescent="0.3">
      <c r="B37" s="5" t="s">
        <v>26</v>
      </c>
      <c r="C37" s="151"/>
      <c r="D37" s="41"/>
      <c r="E37" s="41"/>
    </row>
    <row r="38" spans="2:8" x14ac:dyDescent="0.3">
      <c r="B38" s="1" t="s">
        <v>27</v>
      </c>
      <c r="D38" s="43">
        <v>7268244</v>
      </c>
      <c r="E38" s="43">
        <v>7268244</v>
      </c>
    </row>
    <row r="39" spans="2:8" x14ac:dyDescent="0.3">
      <c r="B39" s="1" t="s">
        <v>28</v>
      </c>
      <c r="C39" s="150">
        <v>12</v>
      </c>
      <c r="D39" s="43">
        <v>25428569</v>
      </c>
      <c r="E39" s="43">
        <v>22442900</v>
      </c>
    </row>
    <row r="40" spans="2:8" x14ac:dyDescent="0.3">
      <c r="B40" s="1" t="s">
        <v>29</v>
      </c>
      <c r="D40" s="43">
        <v>21270521</v>
      </c>
      <c r="E40" s="43">
        <v>20598963</v>
      </c>
    </row>
    <row r="41" spans="2:8" x14ac:dyDescent="0.3">
      <c r="B41" s="1" t="s">
        <v>30</v>
      </c>
      <c r="D41" s="54">
        <v>872068</v>
      </c>
      <c r="E41" s="54">
        <v>905407</v>
      </c>
    </row>
    <row r="42" spans="2:8" x14ac:dyDescent="0.3">
      <c r="B42" s="44" t="s">
        <v>31</v>
      </c>
      <c r="C42" s="152">
        <v>13</v>
      </c>
      <c r="D42" s="45">
        <v>126222</v>
      </c>
      <c r="E42" s="45">
        <v>126222</v>
      </c>
    </row>
    <row r="43" spans="2:8" x14ac:dyDescent="0.3">
      <c r="B43" s="46" t="s">
        <v>32</v>
      </c>
      <c r="C43" s="153"/>
      <c r="D43" s="47">
        <f>SUM(D38:D42)</f>
        <v>54965624</v>
      </c>
      <c r="E43" s="47">
        <f>SUM(E38:E42)</f>
        <v>51341736</v>
      </c>
    </row>
    <row r="44" spans="2:8" x14ac:dyDescent="0.3">
      <c r="D44" s="41"/>
      <c r="E44" s="41"/>
    </row>
    <row r="45" spans="2:8" x14ac:dyDescent="0.3">
      <c r="B45" s="5" t="s">
        <v>33</v>
      </c>
      <c r="C45" s="151"/>
      <c r="D45" s="41"/>
      <c r="E45" s="41"/>
    </row>
    <row r="46" spans="2:8" x14ac:dyDescent="0.3">
      <c r="B46" s="1" t="s">
        <v>28</v>
      </c>
      <c r="C46" s="150">
        <v>12</v>
      </c>
      <c r="D46" s="43">
        <v>4262195</v>
      </c>
      <c r="E46" s="43">
        <v>7058640</v>
      </c>
    </row>
    <row r="47" spans="2:8" x14ac:dyDescent="0.3">
      <c r="B47" s="1" t="s">
        <v>29</v>
      </c>
      <c r="D47" s="43">
        <v>3850993</v>
      </c>
      <c r="E47" s="43">
        <v>3630502</v>
      </c>
    </row>
    <row r="48" spans="2:8" x14ac:dyDescent="0.3">
      <c r="B48" s="1" t="s">
        <v>129</v>
      </c>
      <c r="D48" s="43">
        <v>2038759</v>
      </c>
      <c r="E48" s="43">
        <v>2047760</v>
      </c>
    </row>
    <row r="49" spans="2:5" x14ac:dyDescent="0.3">
      <c r="B49" s="1" t="s">
        <v>123</v>
      </c>
      <c r="D49" s="43">
        <v>565018</v>
      </c>
      <c r="E49" s="43">
        <v>565018</v>
      </c>
    </row>
    <row r="50" spans="2:5" x14ac:dyDescent="0.3">
      <c r="B50" s="1" t="s">
        <v>34</v>
      </c>
      <c r="D50" s="54">
        <v>29508</v>
      </c>
      <c r="E50" s="54">
        <v>29349</v>
      </c>
    </row>
    <row r="51" spans="2:5" x14ac:dyDescent="0.3">
      <c r="B51" s="44" t="s">
        <v>31</v>
      </c>
      <c r="C51" s="152">
        <v>13</v>
      </c>
      <c r="D51" s="45">
        <v>19004729</v>
      </c>
      <c r="E51" s="45">
        <v>20048468</v>
      </c>
    </row>
    <row r="52" spans="2:5" x14ac:dyDescent="0.3">
      <c r="B52" s="46" t="s">
        <v>35</v>
      </c>
      <c r="C52" s="153"/>
      <c r="D52" s="47">
        <f>SUM(D46:D51)</f>
        <v>29751202</v>
      </c>
      <c r="E52" s="47">
        <f>SUM(E46:E51)</f>
        <v>33379737</v>
      </c>
    </row>
    <row r="53" spans="2:5" ht="15.75" thickBot="1" x14ac:dyDescent="0.35">
      <c r="B53" s="50" t="s">
        <v>36</v>
      </c>
      <c r="C53" s="155"/>
      <c r="D53" s="51">
        <f>D43+D52</f>
        <v>84716826</v>
      </c>
      <c r="E53" s="51">
        <f>E43+E52</f>
        <v>84721473</v>
      </c>
    </row>
    <row r="54" spans="2:5" ht="15.75" thickBot="1" x14ac:dyDescent="0.35">
      <c r="B54" s="50" t="s">
        <v>137</v>
      </c>
      <c r="C54" s="155"/>
      <c r="D54" s="58">
        <f>D34+D53</f>
        <v>104634607</v>
      </c>
      <c r="E54" s="58">
        <f>E34+E53</f>
        <v>104159702</v>
      </c>
    </row>
    <row r="56" spans="2:5" x14ac:dyDescent="0.3">
      <c r="B56" s="59"/>
      <c r="C56" s="157"/>
      <c r="D56" s="60"/>
      <c r="E56" s="60"/>
    </row>
    <row r="57" spans="2:5" x14ac:dyDescent="0.3">
      <c r="B57" s="1" t="s">
        <v>37</v>
      </c>
      <c r="C57" s="150">
        <v>22</v>
      </c>
      <c r="D57" s="61">
        <f>'Расчет по акциям'!D10</f>
        <v>461.52146289522545</v>
      </c>
      <c r="E57" s="61">
        <f>'Расчет по акциям'!E10</f>
        <v>429.41406092744097</v>
      </c>
    </row>
    <row r="58" spans="2:5" ht="30.75" thickBot="1" x14ac:dyDescent="0.35">
      <c r="B58" s="62" t="s">
        <v>156</v>
      </c>
      <c r="C58" s="158">
        <v>23</v>
      </c>
      <c r="D58" s="63">
        <f>'Расчет по акциям'!D21</f>
        <v>15314.34899344613</v>
      </c>
      <c r="E58" s="63">
        <f>'Расчет по акциям'!E21</f>
        <v>15320.563192417863</v>
      </c>
    </row>
    <row r="59" spans="2:5" x14ac:dyDescent="0.3">
      <c r="D59" s="64"/>
      <c r="E59" s="64"/>
    </row>
    <row r="60" spans="2:5" x14ac:dyDescent="0.3">
      <c r="B60" s="4" t="s">
        <v>125</v>
      </c>
      <c r="C60" s="151"/>
      <c r="D60" s="173" t="s">
        <v>126</v>
      </c>
      <c r="E60" s="173"/>
    </row>
    <row r="61" spans="2:5" x14ac:dyDescent="0.3">
      <c r="B61" s="4"/>
      <c r="C61" s="151"/>
      <c r="E61" s="5"/>
    </row>
    <row r="62" spans="2:5" x14ac:dyDescent="0.3">
      <c r="B62" s="4" t="s">
        <v>38</v>
      </c>
      <c r="C62" s="151"/>
      <c r="D62" s="173" t="s">
        <v>116</v>
      </c>
      <c r="E62" s="173"/>
    </row>
    <row r="64" spans="2:5" x14ac:dyDescent="0.3">
      <c r="B64" s="5" t="s">
        <v>39</v>
      </c>
      <c r="C64" s="151"/>
      <c r="E64" s="6"/>
    </row>
    <row r="65" spans="2:5" x14ac:dyDescent="0.3">
      <c r="B65" s="7">
        <v>45426</v>
      </c>
      <c r="C65" s="151"/>
    </row>
    <row r="67" spans="2:5" x14ac:dyDescent="0.3">
      <c r="D67" s="67"/>
      <c r="E67" s="67"/>
    </row>
    <row r="69" spans="2:5" x14ac:dyDescent="0.3">
      <c r="B69" s="65"/>
      <c r="C69" s="159"/>
      <c r="D69" s="66"/>
      <c r="E69" s="66"/>
    </row>
  </sheetData>
  <mergeCells count="3">
    <mergeCell ref="B3:E4"/>
    <mergeCell ref="D60:E60"/>
    <mergeCell ref="D62:E62"/>
  </mergeCells>
  <pageMargins left="0.98425196850393704" right="0.19685039370078741" top="0.39370078740157483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3"/>
  <sheetViews>
    <sheetView showGridLines="0" workbookViewId="0">
      <pane xSplit="5" ySplit="7" topLeftCell="F8" activePane="bottomRight" state="frozen"/>
      <selection pane="topRight" activeCell="E1" sqref="E1"/>
      <selection pane="bottomLeft" activeCell="A7" sqref="A7"/>
      <selection pane="bottomRight" activeCell="G22" sqref="G22"/>
    </sheetView>
  </sheetViews>
  <sheetFormatPr defaultColWidth="9.140625" defaultRowHeight="15" x14ac:dyDescent="0.3"/>
  <cols>
    <col min="1" max="1" width="3.85546875" style="70" customWidth="1"/>
    <col min="2" max="2" width="50.140625" style="91" customWidth="1"/>
    <col min="3" max="3" width="7.28515625" style="169" customWidth="1"/>
    <col min="4" max="4" width="21" style="91" customWidth="1"/>
    <col min="5" max="5" width="20" style="91" customWidth="1"/>
    <col min="6" max="6" width="9.140625" style="70"/>
    <col min="7" max="7" width="27" style="70" customWidth="1"/>
    <col min="8" max="16384" width="9.140625" style="70"/>
  </cols>
  <sheetData>
    <row r="1" spans="2:6" x14ac:dyDescent="0.3">
      <c r="B1" s="68" t="s">
        <v>0</v>
      </c>
      <c r="C1" s="160"/>
      <c r="D1" s="69"/>
      <c r="E1" s="69"/>
    </row>
    <row r="2" spans="2:6" x14ac:dyDescent="0.3">
      <c r="B2" s="68"/>
      <c r="C2" s="160"/>
      <c r="D2" s="69"/>
      <c r="E2" s="69"/>
    </row>
    <row r="3" spans="2:6" ht="15" customHeight="1" x14ac:dyDescent="0.3">
      <c r="B3" s="175" t="s">
        <v>140</v>
      </c>
      <c r="C3" s="175"/>
      <c r="D3" s="175"/>
      <c r="E3" s="175"/>
    </row>
    <row r="4" spans="2:6" ht="15" customHeight="1" x14ac:dyDescent="0.3">
      <c r="B4" s="175"/>
      <c r="C4" s="175"/>
      <c r="D4" s="175"/>
      <c r="E4" s="175"/>
    </row>
    <row r="5" spans="2:6" x14ac:dyDescent="0.3">
      <c r="B5" s="69"/>
      <c r="C5" s="161"/>
      <c r="D5" s="69"/>
      <c r="E5" s="69"/>
    </row>
    <row r="6" spans="2:6" ht="13.5" customHeight="1" x14ac:dyDescent="0.3">
      <c r="B6" s="176" t="s">
        <v>1</v>
      </c>
      <c r="C6" s="178" t="s">
        <v>2</v>
      </c>
      <c r="D6" s="178" t="s">
        <v>141</v>
      </c>
      <c r="E6" s="178" t="s">
        <v>142</v>
      </c>
    </row>
    <row r="7" spans="2:6" ht="14.25" customHeight="1" thickBot="1" x14ac:dyDescent="0.35">
      <c r="B7" s="177"/>
      <c r="C7" s="179"/>
      <c r="D7" s="179"/>
      <c r="E7" s="179"/>
    </row>
    <row r="8" spans="2:6" ht="9" customHeight="1" x14ac:dyDescent="0.3">
      <c r="B8" s="69"/>
      <c r="C8" s="161"/>
      <c r="D8" s="71"/>
      <c r="E8" s="72"/>
    </row>
    <row r="9" spans="2:6" x14ac:dyDescent="0.3">
      <c r="B9" s="69" t="s">
        <v>40</v>
      </c>
      <c r="C9" s="161">
        <v>14</v>
      </c>
      <c r="D9" s="71">
        <v>6475931</v>
      </c>
      <c r="E9" s="71">
        <v>12027680</v>
      </c>
      <c r="F9" s="73"/>
    </row>
    <row r="10" spans="2:6" x14ac:dyDescent="0.3">
      <c r="B10" s="69" t="s">
        <v>130</v>
      </c>
      <c r="C10" s="161"/>
      <c r="D10" s="74">
        <v>-21990</v>
      </c>
      <c r="E10" s="74">
        <v>0</v>
      </c>
      <c r="F10" s="73"/>
    </row>
    <row r="11" spans="2:6" x14ac:dyDescent="0.3">
      <c r="B11" s="75" t="s">
        <v>41</v>
      </c>
      <c r="C11" s="162">
        <v>15</v>
      </c>
      <c r="D11" s="76">
        <v>-4079132</v>
      </c>
      <c r="E11" s="76">
        <v>-7438227</v>
      </c>
      <c r="F11" s="73"/>
    </row>
    <row r="12" spans="2:6" ht="18.75" customHeight="1" thickBot="1" x14ac:dyDescent="0.35">
      <c r="B12" s="77" t="s">
        <v>42</v>
      </c>
      <c r="C12" s="163"/>
      <c r="D12" s="78">
        <f>SUM(D9:D11)</f>
        <v>2374809</v>
      </c>
      <c r="E12" s="78">
        <f>SUM(E9:E11)</f>
        <v>4589453</v>
      </c>
      <c r="F12" s="73"/>
    </row>
    <row r="13" spans="2:6" x14ac:dyDescent="0.3">
      <c r="B13" s="69"/>
      <c r="C13" s="161"/>
      <c r="D13" s="72"/>
      <c r="E13" s="72"/>
      <c r="F13" s="73"/>
    </row>
    <row r="14" spans="2:6" x14ac:dyDescent="0.3">
      <c r="B14" s="69" t="s">
        <v>43</v>
      </c>
      <c r="C14" s="161"/>
      <c r="D14" s="71">
        <v>515559</v>
      </c>
      <c r="E14" s="71">
        <v>13103</v>
      </c>
      <c r="F14" s="73"/>
    </row>
    <row r="15" spans="2:6" x14ac:dyDescent="0.3">
      <c r="B15" s="69" t="s">
        <v>44</v>
      </c>
      <c r="C15" s="161">
        <v>18</v>
      </c>
      <c r="D15" s="71">
        <v>407764</v>
      </c>
      <c r="E15" s="71">
        <v>306124</v>
      </c>
      <c r="F15" s="73"/>
    </row>
    <row r="16" spans="2:6" x14ac:dyDescent="0.3">
      <c r="B16" s="69" t="s">
        <v>45</v>
      </c>
      <c r="C16" s="161">
        <v>17</v>
      </c>
      <c r="D16" s="74">
        <v>-1150432</v>
      </c>
      <c r="E16" s="74">
        <v>-1582437</v>
      </c>
      <c r="F16" s="73"/>
    </row>
    <row r="17" spans="2:7" x14ac:dyDescent="0.3">
      <c r="B17" s="69" t="s">
        <v>46</v>
      </c>
      <c r="C17" s="161">
        <v>16</v>
      </c>
      <c r="D17" s="74">
        <v>-1214583</v>
      </c>
      <c r="E17" s="74">
        <v>-2049965</v>
      </c>
      <c r="F17" s="73"/>
    </row>
    <row r="18" spans="2:7" x14ac:dyDescent="0.3">
      <c r="B18" s="75" t="s">
        <v>47</v>
      </c>
      <c r="C18" s="162">
        <v>19</v>
      </c>
      <c r="D18" s="76">
        <v>-66465</v>
      </c>
      <c r="E18" s="76">
        <v>-575038</v>
      </c>
      <c r="F18" s="73"/>
    </row>
    <row r="19" spans="2:7" ht="15.75" thickBot="1" x14ac:dyDescent="0.35">
      <c r="B19" s="77" t="s">
        <v>48</v>
      </c>
      <c r="C19" s="163"/>
      <c r="D19" s="78">
        <f>SUM(D12:D18)</f>
        <v>866652</v>
      </c>
      <c r="E19" s="78">
        <f>SUM(E12:E18)</f>
        <v>701240</v>
      </c>
      <c r="F19" s="73"/>
    </row>
    <row r="20" spans="2:7" x14ac:dyDescent="0.3">
      <c r="B20" s="69"/>
      <c r="C20" s="161"/>
      <c r="D20" s="72"/>
      <c r="E20" s="72"/>
      <c r="F20" s="73"/>
    </row>
    <row r="21" spans="2:7" x14ac:dyDescent="0.3">
      <c r="B21" s="69" t="s">
        <v>49</v>
      </c>
      <c r="C21" s="161">
        <v>20</v>
      </c>
      <c r="D21" s="92">
        <v>74078</v>
      </c>
      <c r="E21" s="92">
        <v>38454</v>
      </c>
      <c r="F21" s="73"/>
    </row>
    <row r="22" spans="2:7" x14ac:dyDescent="0.3">
      <c r="B22" s="75" t="s">
        <v>50</v>
      </c>
      <c r="C22" s="162">
        <v>21</v>
      </c>
      <c r="D22" s="76">
        <v>-460818</v>
      </c>
      <c r="E22" s="76">
        <v>-1422481</v>
      </c>
      <c r="F22" s="73"/>
      <c r="G22" s="84"/>
    </row>
    <row r="23" spans="2:7" x14ac:dyDescent="0.3">
      <c r="B23" s="69"/>
      <c r="C23" s="161"/>
      <c r="D23" s="72"/>
      <c r="E23" s="72"/>
      <c r="F23" s="73"/>
    </row>
    <row r="24" spans="2:7" ht="15.75" thickBot="1" x14ac:dyDescent="0.35">
      <c r="B24" s="77" t="s">
        <v>51</v>
      </c>
      <c r="C24" s="163"/>
      <c r="D24" s="78">
        <f>SUM(D19:D22)</f>
        <v>479912</v>
      </c>
      <c r="E24" s="78">
        <f>SUM(E19:E22)</f>
        <v>-682787</v>
      </c>
      <c r="F24" s="73"/>
    </row>
    <row r="25" spans="2:7" x14ac:dyDescent="0.3">
      <c r="B25" s="69"/>
      <c r="C25" s="161"/>
      <c r="D25" s="72"/>
      <c r="E25" s="72"/>
      <c r="F25" s="73"/>
    </row>
    <row r="26" spans="2:7" x14ac:dyDescent="0.3">
      <c r="B26" s="75" t="s">
        <v>52</v>
      </c>
      <c r="C26" s="162"/>
      <c r="D26" s="76">
        <v>-360</v>
      </c>
      <c r="E26" s="76">
        <v>-9882</v>
      </c>
      <c r="F26" s="73"/>
    </row>
    <row r="27" spans="2:7" x14ac:dyDescent="0.3">
      <c r="B27" s="69"/>
      <c r="C27" s="161"/>
      <c r="D27" s="72"/>
      <c r="E27" s="72"/>
      <c r="F27" s="73"/>
    </row>
    <row r="28" spans="2:7" ht="15.75" thickBot="1" x14ac:dyDescent="0.35">
      <c r="B28" s="77" t="s">
        <v>117</v>
      </c>
      <c r="C28" s="163"/>
      <c r="D28" s="78">
        <f>SUM(D24:D26)</f>
        <v>479552</v>
      </c>
      <c r="E28" s="78">
        <f>SUM(E24:E26)</f>
        <v>-692669</v>
      </c>
      <c r="F28" s="73"/>
    </row>
    <row r="29" spans="2:7" x14ac:dyDescent="0.3">
      <c r="B29" s="69"/>
      <c r="C29" s="161"/>
      <c r="D29" s="71"/>
      <c r="E29" s="71"/>
      <c r="F29" s="73"/>
    </row>
    <row r="30" spans="2:7" ht="15.75" thickBot="1" x14ac:dyDescent="0.35">
      <c r="B30" s="77" t="s">
        <v>53</v>
      </c>
      <c r="C30" s="163"/>
      <c r="D30" s="78"/>
      <c r="E30" s="78"/>
      <c r="F30" s="73"/>
    </row>
    <row r="31" spans="2:7" x14ac:dyDescent="0.3">
      <c r="B31" s="69" t="s">
        <v>54</v>
      </c>
      <c r="C31" s="161"/>
      <c r="D31" s="74">
        <v>468451</v>
      </c>
      <c r="E31" s="74">
        <v>-638290</v>
      </c>
      <c r="F31" s="73"/>
    </row>
    <row r="32" spans="2:7" x14ac:dyDescent="0.3">
      <c r="B32" s="75" t="s">
        <v>55</v>
      </c>
      <c r="C32" s="162"/>
      <c r="D32" s="76">
        <v>11101</v>
      </c>
      <c r="E32" s="76">
        <v>-54379</v>
      </c>
      <c r="F32" s="73"/>
    </row>
    <row r="33" spans="2:7" x14ac:dyDescent="0.3">
      <c r="B33" s="69"/>
      <c r="C33" s="161"/>
      <c r="D33" s="71"/>
      <c r="E33" s="71"/>
      <c r="F33" s="73"/>
    </row>
    <row r="34" spans="2:7" ht="15.75" thickBot="1" x14ac:dyDescent="0.35">
      <c r="B34" s="77" t="s">
        <v>118</v>
      </c>
      <c r="C34" s="163"/>
      <c r="D34" s="78">
        <f>D31+D32</f>
        <v>479552</v>
      </c>
      <c r="E34" s="78">
        <f>E31+E32</f>
        <v>-692669</v>
      </c>
      <c r="F34" s="73"/>
    </row>
    <row r="35" spans="2:7" x14ac:dyDescent="0.3">
      <c r="B35" s="69"/>
      <c r="C35" s="161"/>
      <c r="D35" s="71"/>
      <c r="E35" s="71"/>
      <c r="F35" s="73"/>
    </row>
    <row r="36" spans="2:7" x14ac:dyDescent="0.3">
      <c r="B36" s="69" t="s">
        <v>56</v>
      </c>
      <c r="C36" s="161"/>
      <c r="D36" s="74">
        <v>0</v>
      </c>
      <c r="E36" s="74">
        <v>0</v>
      </c>
      <c r="F36" s="73"/>
    </row>
    <row r="37" spans="2:7" x14ac:dyDescent="0.3">
      <c r="B37" s="79" t="s">
        <v>57</v>
      </c>
      <c r="C37" s="164"/>
      <c r="D37" s="80">
        <f>SUM(D34:D36)</f>
        <v>479552</v>
      </c>
      <c r="E37" s="80">
        <f>SUM(E34:E36)</f>
        <v>-692669</v>
      </c>
      <c r="F37" s="73"/>
    </row>
    <row r="38" spans="2:7" x14ac:dyDescent="0.3">
      <c r="B38" s="81" t="s">
        <v>58</v>
      </c>
      <c r="C38" s="165"/>
      <c r="D38" s="82"/>
      <c r="E38" s="82"/>
    </row>
    <row r="39" spans="2:7" ht="21.75" customHeight="1" x14ac:dyDescent="0.3">
      <c r="B39" s="69" t="s">
        <v>54</v>
      </c>
      <c r="C39" s="161"/>
      <c r="D39" s="74">
        <f>D31</f>
        <v>468451</v>
      </c>
      <c r="E39" s="74">
        <f>E31</f>
        <v>-638290</v>
      </c>
    </row>
    <row r="40" spans="2:7" x14ac:dyDescent="0.3">
      <c r="B40" s="75" t="s">
        <v>55</v>
      </c>
      <c r="C40" s="162"/>
      <c r="D40" s="76">
        <f>D32</f>
        <v>11101</v>
      </c>
      <c r="E40" s="76">
        <f>E32</f>
        <v>-54379</v>
      </c>
    </row>
    <row r="41" spans="2:7" ht="15.75" thickBot="1" x14ac:dyDescent="0.35">
      <c r="B41" s="83" t="s">
        <v>59</v>
      </c>
      <c r="C41" s="166"/>
      <c r="D41" s="78">
        <f>SUM(D39:D40)</f>
        <v>479552</v>
      </c>
      <c r="E41" s="78">
        <f>SUM(E39:E40)</f>
        <v>-692669</v>
      </c>
      <c r="G41" s="84"/>
    </row>
    <row r="42" spans="2:7" x14ac:dyDescent="0.3">
      <c r="B42" s="81"/>
      <c r="C42" s="165"/>
      <c r="D42" s="85"/>
      <c r="E42" s="85"/>
    </row>
    <row r="43" spans="2:7" ht="45" x14ac:dyDescent="0.3">
      <c r="B43" s="170" t="s">
        <v>157</v>
      </c>
      <c r="C43" s="171"/>
      <c r="D43" s="85">
        <f>D39/14978571*1000</f>
        <v>31.274745768471508</v>
      </c>
      <c r="E43" s="85">
        <f>E39/14978571*1000</f>
        <v>-42.613544376162451</v>
      </c>
    </row>
    <row r="44" spans="2:7" ht="15.75" thickBot="1" x14ac:dyDescent="0.35">
      <c r="B44" s="93"/>
      <c r="C44" s="167"/>
      <c r="D44" s="93"/>
      <c r="E44" s="93"/>
    </row>
    <row r="45" spans="2:7" ht="15.75" thickTop="1" x14ac:dyDescent="0.3">
      <c r="B45" s="81"/>
      <c r="C45" s="165"/>
      <c r="D45" s="85"/>
      <c r="E45" s="85"/>
    </row>
    <row r="46" spans="2:7" x14ac:dyDescent="0.3">
      <c r="B46" s="81"/>
      <c r="C46" s="165"/>
      <c r="D46" s="85"/>
      <c r="E46" s="85"/>
    </row>
    <row r="47" spans="2:7" x14ac:dyDescent="0.3">
      <c r="B47" s="81"/>
      <c r="C47" s="165"/>
      <c r="D47" s="85"/>
      <c r="E47" s="85"/>
    </row>
    <row r="48" spans="2:7" x14ac:dyDescent="0.3">
      <c r="B48" s="86" t="s">
        <v>125</v>
      </c>
      <c r="C48" s="168"/>
      <c r="D48" s="174" t="s">
        <v>126</v>
      </c>
      <c r="E48" s="174"/>
    </row>
    <row r="49" spans="2:5" x14ac:dyDescent="0.3">
      <c r="B49" s="86"/>
      <c r="C49" s="168"/>
      <c r="D49" s="87"/>
      <c r="E49" s="88"/>
    </row>
    <row r="50" spans="2:5" x14ac:dyDescent="0.3">
      <c r="B50" s="86" t="s">
        <v>38</v>
      </c>
      <c r="C50" s="168"/>
      <c r="D50" s="174" t="s">
        <v>116</v>
      </c>
      <c r="E50" s="174"/>
    </row>
    <row r="51" spans="2:5" x14ac:dyDescent="0.3">
      <c r="B51" s="69"/>
      <c r="C51" s="161"/>
      <c r="D51" s="69"/>
      <c r="E51" s="69"/>
    </row>
    <row r="52" spans="2:5" x14ac:dyDescent="0.3">
      <c r="B52" s="89" t="s">
        <v>39</v>
      </c>
      <c r="C52" s="168"/>
      <c r="D52" s="69"/>
      <c r="E52" s="90"/>
    </row>
    <row r="53" spans="2:5" x14ac:dyDescent="0.3">
      <c r="B53" s="7">
        <v>45426</v>
      </c>
      <c r="C53" s="168"/>
      <c r="D53" s="69"/>
      <c r="E53" s="69"/>
    </row>
  </sheetData>
  <mergeCells count="7">
    <mergeCell ref="D48:E48"/>
    <mergeCell ref="D50:E50"/>
    <mergeCell ref="B3:E4"/>
    <mergeCell ref="B6:B7"/>
    <mergeCell ref="D6:D7"/>
    <mergeCell ref="E6:E7"/>
    <mergeCell ref="C6:C7"/>
  </mergeCells>
  <pageMargins left="0.9055118110236221" right="0.31496062992125984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"/>
  <sheetViews>
    <sheetView showGridLines="0" workbookViewId="0">
      <pane xSplit="4" ySplit="6" topLeftCell="E37" activePane="bottomRight" state="frozen"/>
      <selection pane="topRight" activeCell="E1" sqref="E1"/>
      <selection pane="bottomLeft" activeCell="A6" sqref="A6"/>
      <selection pane="bottomRight" activeCell="L49" sqref="L49"/>
    </sheetView>
  </sheetViews>
  <sheetFormatPr defaultColWidth="9.140625" defaultRowHeight="15" x14ac:dyDescent="0.35"/>
  <cols>
    <col min="1" max="1" width="62.85546875" style="108" customWidth="1"/>
    <col min="2" max="2" width="21.42578125" style="108" customWidth="1"/>
    <col min="3" max="3" width="18" style="108" customWidth="1"/>
    <col min="4" max="4" width="3.28515625" style="108" customWidth="1"/>
    <col min="5" max="5" width="9.140625" style="108"/>
    <col min="6" max="6" width="10.85546875" style="108" bestFit="1" customWidth="1"/>
    <col min="7" max="9" width="9.140625" style="108"/>
    <col min="10" max="10" width="19.85546875" style="108" customWidth="1"/>
    <col min="11" max="16384" width="9.140625" style="108"/>
  </cols>
  <sheetData>
    <row r="1" spans="1:6" ht="15.75" x14ac:dyDescent="0.35">
      <c r="A1" s="35" t="s">
        <v>0</v>
      </c>
      <c r="B1" s="2"/>
      <c r="C1" s="2"/>
    </row>
    <row r="2" spans="1:6" ht="15.75" x14ac:dyDescent="0.35">
      <c r="A2" s="35"/>
      <c r="B2" s="2"/>
      <c r="C2" s="2"/>
    </row>
    <row r="3" spans="1:6" ht="15" customHeight="1" x14ac:dyDescent="0.35">
      <c r="A3" s="183" t="s">
        <v>146</v>
      </c>
      <c r="B3" s="183"/>
      <c r="C3" s="183"/>
    </row>
    <row r="4" spans="1:6" ht="15" customHeight="1" x14ac:dyDescent="0.35">
      <c r="A4" s="183"/>
      <c r="B4" s="183"/>
      <c r="C4" s="183"/>
    </row>
    <row r="5" spans="1:6" ht="15" customHeight="1" x14ac:dyDescent="0.35">
      <c r="A5" s="109"/>
      <c r="B5" s="181" t="s">
        <v>141</v>
      </c>
      <c r="C5" s="181" t="s">
        <v>143</v>
      </c>
    </row>
    <row r="6" spans="1:6" ht="15.75" thickBot="1" x14ac:dyDescent="0.4">
      <c r="A6" s="110" t="s">
        <v>1</v>
      </c>
      <c r="B6" s="182"/>
      <c r="C6" s="182"/>
    </row>
    <row r="7" spans="1:6" x14ac:dyDescent="0.35">
      <c r="A7" s="111" t="s">
        <v>60</v>
      </c>
      <c r="B7" s="112"/>
      <c r="C7" s="112"/>
    </row>
    <row r="8" spans="1:6" x14ac:dyDescent="0.35">
      <c r="A8" s="108" t="s">
        <v>61</v>
      </c>
      <c r="B8" s="113">
        <v>479912</v>
      </c>
      <c r="C8" s="113">
        <v>-682787</v>
      </c>
      <c r="E8" s="114"/>
      <c r="F8" s="115"/>
    </row>
    <row r="9" spans="1:6" x14ac:dyDescent="0.35">
      <c r="A9" s="108" t="s">
        <v>62</v>
      </c>
      <c r="B9" s="116"/>
      <c r="C9" s="116"/>
    </row>
    <row r="10" spans="1:6" x14ac:dyDescent="0.35">
      <c r="A10" s="108" t="s">
        <v>63</v>
      </c>
      <c r="B10" s="117">
        <v>1874378</v>
      </c>
      <c r="C10" s="117">
        <v>2211954</v>
      </c>
    </row>
    <row r="11" spans="1:6" x14ac:dyDescent="0.35">
      <c r="A11" s="108" t="s">
        <v>131</v>
      </c>
      <c r="B11" s="118">
        <v>-421099</v>
      </c>
      <c r="C11" s="118">
        <v>14461</v>
      </c>
    </row>
    <row r="12" spans="1:6" x14ac:dyDescent="0.35">
      <c r="A12" s="108" t="s">
        <v>64</v>
      </c>
      <c r="B12" s="118">
        <v>21990</v>
      </c>
      <c r="C12" s="118">
        <v>0</v>
      </c>
    </row>
    <row r="13" spans="1:6" x14ac:dyDescent="0.35">
      <c r="A13" s="108" t="s">
        <v>49</v>
      </c>
      <c r="B13" s="118">
        <v>-74078</v>
      </c>
      <c r="C13" s="118">
        <v>-38454</v>
      </c>
    </row>
    <row r="14" spans="1:6" x14ac:dyDescent="0.35">
      <c r="A14" s="108" t="s">
        <v>65</v>
      </c>
      <c r="B14" s="118">
        <v>241458</v>
      </c>
      <c r="C14" s="118">
        <v>1422481</v>
      </c>
    </row>
    <row r="15" spans="1:6" x14ac:dyDescent="0.35">
      <c r="A15" s="108" t="s">
        <v>66</v>
      </c>
      <c r="B15" s="118">
        <v>-32725</v>
      </c>
      <c r="C15" s="118">
        <v>0</v>
      </c>
    </row>
    <row r="16" spans="1:6" x14ac:dyDescent="0.35">
      <c r="A16" s="119" t="s">
        <v>67</v>
      </c>
      <c r="B16" s="120">
        <v>24817</v>
      </c>
      <c r="C16" s="120">
        <v>-505072</v>
      </c>
    </row>
    <row r="17" spans="1:10" ht="30" x14ac:dyDescent="0.35">
      <c r="A17" s="121" t="s">
        <v>68</v>
      </c>
      <c r="B17" s="113">
        <f>SUM(B8:B16)</f>
        <v>2114653</v>
      </c>
      <c r="C17" s="113">
        <f>SUM(C8:C16)</f>
        <v>2422583</v>
      </c>
    </row>
    <row r="18" spans="1:10" x14ac:dyDescent="0.35">
      <c r="A18" s="112" t="s">
        <v>69</v>
      </c>
      <c r="B18" s="117">
        <v>294088</v>
      </c>
      <c r="C18" s="117">
        <v>-2702661</v>
      </c>
      <c r="J18" s="122"/>
    </row>
    <row r="19" spans="1:10" x14ac:dyDescent="0.35">
      <c r="A19" s="112" t="s">
        <v>124</v>
      </c>
      <c r="B19" s="117">
        <v>-3203046</v>
      </c>
      <c r="C19" s="117">
        <v>-2426751</v>
      </c>
      <c r="J19" s="122"/>
    </row>
    <row r="20" spans="1:10" x14ac:dyDescent="0.35">
      <c r="A20" s="112" t="s">
        <v>70</v>
      </c>
      <c r="B20" s="118">
        <v>1452883</v>
      </c>
      <c r="C20" s="118">
        <v>2589941</v>
      </c>
      <c r="J20" s="122"/>
    </row>
    <row r="21" spans="1:10" x14ac:dyDescent="0.35">
      <c r="A21" s="123" t="s">
        <v>71</v>
      </c>
      <c r="B21" s="120">
        <v>-242029</v>
      </c>
      <c r="C21" s="120">
        <v>-85988</v>
      </c>
      <c r="J21" s="122"/>
    </row>
    <row r="22" spans="1:10" x14ac:dyDescent="0.35">
      <c r="A22" s="124" t="s">
        <v>72</v>
      </c>
      <c r="B22" s="125">
        <f>SUM(B17:B21)</f>
        <v>416549</v>
      </c>
      <c r="C22" s="125">
        <f>SUM(C17:C21)</f>
        <v>-202876</v>
      </c>
    </row>
    <row r="23" spans="1:10" x14ac:dyDescent="0.35">
      <c r="A23" s="126" t="s">
        <v>73</v>
      </c>
      <c r="B23" s="127">
        <v>-212764</v>
      </c>
      <c r="C23" s="127">
        <v>-813606</v>
      </c>
    </row>
    <row r="24" spans="1:10" x14ac:dyDescent="0.35">
      <c r="A24" s="112" t="s">
        <v>74</v>
      </c>
      <c r="B24" s="118">
        <v>-37258</v>
      </c>
      <c r="C24" s="118">
        <v>-182398</v>
      </c>
    </row>
    <row r="25" spans="1:10" x14ac:dyDescent="0.35">
      <c r="A25" s="112" t="s">
        <v>144</v>
      </c>
      <c r="B25" s="118">
        <v>-9000</v>
      </c>
      <c r="C25" s="118">
        <v>0</v>
      </c>
    </row>
    <row r="26" spans="1:10" x14ac:dyDescent="0.35">
      <c r="A26" s="123" t="s">
        <v>75</v>
      </c>
      <c r="B26" s="120">
        <v>81990</v>
      </c>
      <c r="C26" s="120">
        <v>91866</v>
      </c>
    </row>
    <row r="27" spans="1:10" ht="30" x14ac:dyDescent="0.35">
      <c r="A27" s="128" t="s">
        <v>76</v>
      </c>
      <c r="B27" s="125">
        <f>SUM(B22:B26)</f>
        <v>239517</v>
      </c>
      <c r="C27" s="125">
        <f>SUM(C22:C26)</f>
        <v>-1107014</v>
      </c>
    </row>
    <row r="28" spans="1:10" x14ac:dyDescent="0.35">
      <c r="A28" s="129" t="s">
        <v>77</v>
      </c>
      <c r="B28" s="130"/>
      <c r="C28" s="130"/>
    </row>
    <row r="29" spans="1:10" x14ac:dyDescent="0.35">
      <c r="A29" s="112" t="s">
        <v>78</v>
      </c>
      <c r="B29" s="117">
        <v>-274159</v>
      </c>
      <c r="C29" s="117">
        <v>-248826</v>
      </c>
    </row>
    <row r="30" spans="1:10" x14ac:dyDescent="0.35">
      <c r="A30" s="112" t="s">
        <v>79</v>
      </c>
      <c r="B30" s="116">
        <v>7222</v>
      </c>
      <c r="C30" s="116">
        <v>140000</v>
      </c>
    </row>
    <row r="31" spans="1:10" x14ac:dyDescent="0.35">
      <c r="A31" s="112" t="s">
        <v>80</v>
      </c>
      <c r="B31" s="117">
        <v>0</v>
      </c>
      <c r="C31" s="117">
        <v>-421521</v>
      </c>
    </row>
    <row r="32" spans="1:10" x14ac:dyDescent="0.35">
      <c r="A32" s="112" t="s">
        <v>81</v>
      </c>
      <c r="B32" s="117">
        <v>0</v>
      </c>
      <c r="C32" s="117">
        <v>0</v>
      </c>
    </row>
    <row r="33" spans="1:6" x14ac:dyDescent="0.35">
      <c r="A33" s="112" t="s">
        <v>82</v>
      </c>
      <c r="B33" s="117">
        <v>0</v>
      </c>
      <c r="C33" s="117">
        <v>0</v>
      </c>
    </row>
    <row r="34" spans="1:6" ht="30" x14ac:dyDescent="0.35">
      <c r="A34" s="131" t="s">
        <v>83</v>
      </c>
      <c r="B34" s="132">
        <f>SUM(B29:B33)</f>
        <v>-266937</v>
      </c>
      <c r="C34" s="132">
        <f>SUM(C29:C33)</f>
        <v>-530347</v>
      </c>
    </row>
    <row r="35" spans="1:6" x14ac:dyDescent="0.35">
      <c r="A35" s="129" t="s">
        <v>84</v>
      </c>
      <c r="B35" s="130"/>
      <c r="C35" s="130"/>
    </row>
    <row r="36" spans="1:6" x14ac:dyDescent="0.35">
      <c r="A36" s="112" t="s">
        <v>85</v>
      </c>
      <c r="B36" s="117">
        <v>0</v>
      </c>
      <c r="C36" s="133">
        <v>0</v>
      </c>
    </row>
    <row r="37" spans="1:6" x14ac:dyDescent="0.35">
      <c r="A37" s="112" t="s">
        <v>132</v>
      </c>
      <c r="B37" s="117">
        <v>-14976</v>
      </c>
      <c r="C37" s="133">
        <v>-97276</v>
      </c>
    </row>
    <row r="38" spans="1:6" x14ac:dyDescent="0.35">
      <c r="A38" s="112" t="s">
        <v>133</v>
      </c>
      <c r="B38" s="117">
        <v>0</v>
      </c>
      <c r="C38" s="133">
        <v>0</v>
      </c>
    </row>
    <row r="39" spans="1:6" x14ac:dyDescent="0.35">
      <c r="A39" s="112" t="s">
        <v>86</v>
      </c>
      <c r="B39" s="117">
        <v>0</v>
      </c>
      <c r="C39" s="133">
        <v>0</v>
      </c>
    </row>
    <row r="40" spans="1:6" x14ac:dyDescent="0.35">
      <c r="A40" s="134" t="s">
        <v>87</v>
      </c>
      <c r="B40" s="132">
        <f>SUM(B36:B39)</f>
        <v>-14976</v>
      </c>
      <c r="C40" s="132">
        <f>SUM(C36:C39)</f>
        <v>-97276</v>
      </c>
    </row>
    <row r="41" spans="1:6" x14ac:dyDescent="0.35">
      <c r="A41" s="135" t="s">
        <v>88</v>
      </c>
      <c r="B41" s="136">
        <v>133204</v>
      </c>
      <c r="C41" s="136">
        <v>12151</v>
      </c>
    </row>
    <row r="42" spans="1:6" x14ac:dyDescent="0.35">
      <c r="A42" s="137" t="s">
        <v>89</v>
      </c>
      <c r="B42" s="138">
        <f>B27+B34+B40+B41</f>
        <v>90808</v>
      </c>
      <c r="C42" s="138">
        <f>C27+C34+C40+C41</f>
        <v>-1722486</v>
      </c>
    </row>
    <row r="43" spans="1:6" x14ac:dyDescent="0.35">
      <c r="A43" s="137" t="s">
        <v>120</v>
      </c>
      <c r="B43" s="139">
        <v>1506545</v>
      </c>
      <c r="C43" s="139">
        <v>1990245</v>
      </c>
      <c r="F43" s="115"/>
    </row>
    <row r="44" spans="1:6" x14ac:dyDescent="0.35">
      <c r="B44" s="116"/>
      <c r="C44" s="116"/>
    </row>
    <row r="45" spans="1:6" ht="15.75" thickBot="1" x14ac:dyDescent="0.4">
      <c r="A45" s="140" t="s">
        <v>119</v>
      </c>
      <c r="B45" s="141">
        <f>SUM(B42:B43)</f>
        <v>1597353</v>
      </c>
      <c r="C45" s="141">
        <f>SUM(C42:C43)</f>
        <v>267759</v>
      </c>
    </row>
    <row r="46" spans="1:6" x14ac:dyDescent="0.35">
      <c r="B46" s="142"/>
      <c r="C46" s="142"/>
    </row>
    <row r="47" spans="1:6" x14ac:dyDescent="0.35">
      <c r="B47" s="112"/>
    </row>
    <row r="48" spans="1:6" x14ac:dyDescent="0.35">
      <c r="A48" s="143" t="s">
        <v>125</v>
      </c>
      <c r="B48" s="180" t="s">
        <v>126</v>
      </c>
      <c r="C48" s="180"/>
    </row>
    <row r="49" spans="1:3" ht="9.75" customHeight="1" x14ac:dyDescent="0.35">
      <c r="A49" s="143"/>
      <c r="B49" s="144"/>
      <c r="C49" s="145"/>
    </row>
    <row r="50" spans="1:3" x14ac:dyDescent="0.35">
      <c r="A50" s="143" t="s">
        <v>38</v>
      </c>
      <c r="B50" s="180" t="s">
        <v>116</v>
      </c>
      <c r="C50" s="180"/>
    </row>
    <row r="51" spans="1:3" x14ac:dyDescent="0.35">
      <c r="A51" s="144"/>
      <c r="B51" s="144"/>
      <c r="C51" s="144"/>
    </row>
    <row r="52" spans="1:3" x14ac:dyDescent="0.35">
      <c r="A52" s="145" t="s">
        <v>39</v>
      </c>
      <c r="B52" s="144"/>
      <c r="C52" s="146"/>
    </row>
    <row r="53" spans="1:3" ht="15.75" x14ac:dyDescent="0.35">
      <c r="A53" s="7">
        <v>45426</v>
      </c>
      <c r="B53" s="144"/>
      <c r="C53" s="144"/>
    </row>
    <row r="54" spans="1:3" x14ac:dyDescent="0.35">
      <c r="A54" s="145"/>
    </row>
    <row r="57" spans="1:3" x14ac:dyDescent="0.35">
      <c r="B57" s="147"/>
      <c r="C57" s="112"/>
    </row>
    <row r="59" spans="1:3" x14ac:dyDescent="0.35">
      <c r="B59" s="112"/>
    </row>
    <row r="60" spans="1:3" x14ac:dyDescent="0.35">
      <c r="B60" s="142"/>
    </row>
  </sheetData>
  <mergeCells count="5">
    <mergeCell ref="B50:C50"/>
    <mergeCell ref="B5:B6"/>
    <mergeCell ref="C5:C6"/>
    <mergeCell ref="A3:C4"/>
    <mergeCell ref="B48:C48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zoomScaleNormal="100" workbookViewId="0">
      <selection activeCell="A11" sqref="A11"/>
    </sheetView>
  </sheetViews>
  <sheetFormatPr defaultColWidth="9.140625" defaultRowHeight="15" x14ac:dyDescent="0.3"/>
  <cols>
    <col min="1" max="1" width="36.28515625" style="2" customWidth="1"/>
    <col min="2" max="2" width="13.5703125" style="2" customWidth="1"/>
    <col min="3" max="3" width="16.28515625" style="2" customWidth="1"/>
    <col min="4" max="4" width="15.85546875" style="2" customWidth="1"/>
    <col min="5" max="5" width="14" style="2" customWidth="1"/>
    <col min="6" max="6" width="20.28515625" style="2" customWidth="1"/>
    <col min="7" max="7" width="14.5703125" style="8" customWidth="1"/>
    <col min="8" max="8" width="14.140625" style="2" customWidth="1"/>
    <col min="9" max="9" width="14.42578125" style="2" customWidth="1"/>
    <col min="10" max="16384" width="9.140625" style="2"/>
  </cols>
  <sheetData>
    <row r="2" spans="1:11" x14ac:dyDescent="0.3">
      <c r="A2" s="8" t="s">
        <v>90</v>
      </c>
    </row>
    <row r="3" spans="1:11" ht="15" customHeight="1" x14ac:dyDescent="0.3">
      <c r="A3" s="189" t="s">
        <v>145</v>
      </c>
      <c r="B3" s="189"/>
      <c r="C3" s="189"/>
      <c r="D3" s="189"/>
      <c r="E3" s="189"/>
      <c r="F3" s="8"/>
      <c r="H3" s="8"/>
      <c r="I3" s="8"/>
    </row>
    <row r="4" spans="1:11" x14ac:dyDescent="0.3">
      <c r="A4" s="189"/>
      <c r="B4" s="189"/>
      <c r="C4" s="189"/>
      <c r="D4" s="189"/>
      <c r="E4" s="189"/>
      <c r="F4" s="13"/>
      <c r="H4" s="13"/>
      <c r="I4" s="8"/>
    </row>
    <row r="5" spans="1:11" x14ac:dyDescent="0.3">
      <c r="E5" s="9"/>
    </row>
    <row r="6" spans="1:11" ht="15" customHeight="1" x14ac:dyDescent="0.3">
      <c r="A6" s="190" t="s">
        <v>153</v>
      </c>
      <c r="B6" s="193" t="s">
        <v>91</v>
      </c>
      <c r="C6" s="194"/>
      <c r="D6" s="194"/>
      <c r="E6" s="194"/>
      <c r="F6" s="194"/>
      <c r="G6" s="195"/>
      <c r="H6" s="184" t="s">
        <v>92</v>
      </c>
      <c r="I6" s="184" t="s">
        <v>24</v>
      </c>
    </row>
    <row r="7" spans="1:11" ht="30" customHeight="1" x14ac:dyDescent="0.3">
      <c r="A7" s="191"/>
      <c r="B7" s="198" t="s">
        <v>19</v>
      </c>
      <c r="C7" s="199"/>
      <c r="D7" s="196" t="s">
        <v>93</v>
      </c>
      <c r="E7" s="187" t="s">
        <v>21</v>
      </c>
      <c r="F7" s="187" t="s">
        <v>94</v>
      </c>
      <c r="G7" s="184" t="s">
        <v>95</v>
      </c>
      <c r="H7" s="185"/>
      <c r="I7" s="185"/>
    </row>
    <row r="8" spans="1:11" ht="30" x14ac:dyDescent="0.3">
      <c r="A8" s="192"/>
      <c r="B8" s="94" t="s">
        <v>96</v>
      </c>
      <c r="C8" s="94" t="s">
        <v>97</v>
      </c>
      <c r="D8" s="197"/>
      <c r="E8" s="188"/>
      <c r="F8" s="188"/>
      <c r="G8" s="186"/>
      <c r="H8" s="186"/>
      <c r="I8" s="186"/>
    </row>
    <row r="9" spans="1:11" s="14" customFormat="1" ht="30" x14ac:dyDescent="0.25">
      <c r="A9" s="95" t="s">
        <v>148</v>
      </c>
      <c r="B9" s="96">
        <v>1379310</v>
      </c>
      <c r="C9" s="96">
        <v>12875173</v>
      </c>
      <c r="D9" s="96">
        <v>-35700</v>
      </c>
      <c r="E9" s="96">
        <v>8897333</v>
      </c>
      <c r="F9" s="96">
        <v>-4455914</v>
      </c>
      <c r="G9" s="96">
        <v>18660202</v>
      </c>
      <c r="H9" s="96">
        <v>778027</v>
      </c>
      <c r="I9" s="96">
        <v>19438229</v>
      </c>
    </row>
    <row r="10" spans="1:11" s="14" customFormat="1" x14ac:dyDescent="0.25">
      <c r="A10" s="97" t="s">
        <v>158</v>
      </c>
      <c r="B10" s="98"/>
      <c r="C10" s="99"/>
      <c r="D10" s="100"/>
      <c r="E10" s="99"/>
      <c r="F10" s="101"/>
      <c r="G10" s="96">
        <v>0</v>
      </c>
      <c r="H10" s="101"/>
      <c r="I10" s="96">
        <v>0</v>
      </c>
    </row>
    <row r="11" spans="1:11" s="15" customFormat="1" x14ac:dyDescent="0.25">
      <c r="A11" s="97" t="s">
        <v>121</v>
      </c>
      <c r="B11" s="102" t="s">
        <v>98</v>
      </c>
      <c r="C11" s="102" t="s">
        <v>98</v>
      </c>
      <c r="D11" s="103"/>
      <c r="E11" s="102"/>
      <c r="F11" s="104">
        <v>468451</v>
      </c>
      <c r="G11" s="96">
        <v>468451</v>
      </c>
      <c r="H11" s="104">
        <v>11101</v>
      </c>
      <c r="I11" s="96">
        <v>479552</v>
      </c>
      <c r="K11" s="16"/>
    </row>
    <row r="12" spans="1:11" s="15" customFormat="1" x14ac:dyDescent="0.25">
      <c r="A12" s="97" t="s">
        <v>99</v>
      </c>
      <c r="B12" s="102"/>
      <c r="C12" s="102"/>
      <c r="D12" s="102"/>
      <c r="E12" s="102"/>
      <c r="F12" s="104"/>
      <c r="G12" s="96"/>
      <c r="H12" s="104"/>
      <c r="I12" s="96"/>
      <c r="K12" s="16"/>
    </row>
    <row r="13" spans="1:11" s="15" customFormat="1" x14ac:dyDescent="0.25">
      <c r="A13" s="97" t="s">
        <v>134</v>
      </c>
      <c r="B13" s="102"/>
      <c r="C13" s="102"/>
      <c r="D13" s="102"/>
      <c r="E13" s="105">
        <v>-479672</v>
      </c>
      <c r="F13" s="104">
        <v>479672</v>
      </c>
      <c r="G13" s="96">
        <v>0</v>
      </c>
      <c r="H13" s="104"/>
      <c r="I13" s="96">
        <v>0</v>
      </c>
    </row>
    <row r="14" spans="1:11" s="15" customFormat="1" ht="15.75" customHeight="1" x14ac:dyDescent="0.25">
      <c r="A14" s="97" t="s">
        <v>100</v>
      </c>
      <c r="B14" s="102"/>
      <c r="C14" s="102"/>
      <c r="D14" s="102"/>
      <c r="E14" s="102"/>
      <c r="F14" s="104"/>
      <c r="G14" s="96">
        <f t="shared" ref="G14:G16" si="0">SUM(B14:F14)</f>
        <v>0</v>
      </c>
      <c r="H14" s="104"/>
      <c r="I14" s="96">
        <f t="shared" ref="I14:I16" si="1">SUM(G14:H14)</f>
        <v>0</v>
      </c>
    </row>
    <row r="15" spans="1:11" s="15" customFormat="1" ht="30" x14ac:dyDescent="0.25">
      <c r="A15" s="97" t="s">
        <v>149</v>
      </c>
      <c r="B15" s="102"/>
      <c r="C15" s="102"/>
      <c r="D15" s="102"/>
      <c r="E15" s="106"/>
      <c r="F15" s="106"/>
      <c r="G15" s="96">
        <f t="shared" si="0"/>
        <v>0</v>
      </c>
      <c r="H15" s="106"/>
      <c r="I15" s="96">
        <f t="shared" si="1"/>
        <v>0</v>
      </c>
    </row>
    <row r="16" spans="1:11" s="15" customFormat="1" x14ac:dyDescent="0.25">
      <c r="A16" s="97" t="s">
        <v>101</v>
      </c>
      <c r="B16" s="102"/>
      <c r="C16" s="102"/>
      <c r="D16" s="102"/>
      <c r="E16" s="107"/>
      <c r="F16" s="104"/>
      <c r="G16" s="96">
        <f t="shared" si="0"/>
        <v>0</v>
      </c>
      <c r="H16" s="104"/>
      <c r="I16" s="96">
        <f t="shared" si="1"/>
        <v>0</v>
      </c>
    </row>
    <row r="17" spans="1:13" s="14" customFormat="1" ht="30" x14ac:dyDescent="0.25">
      <c r="A17" s="95" t="s">
        <v>147</v>
      </c>
      <c r="B17" s="99">
        <f>SUM(B9:B16)</f>
        <v>1379310</v>
      </c>
      <c r="C17" s="99">
        <f t="shared" ref="C17:H17" si="2">SUM(C9:C16)</f>
        <v>12875173</v>
      </c>
      <c r="D17" s="96">
        <f t="shared" si="2"/>
        <v>-35700</v>
      </c>
      <c r="E17" s="99">
        <f t="shared" si="2"/>
        <v>8417661</v>
      </c>
      <c r="F17" s="96">
        <f>SUM(F9:F16)</f>
        <v>-3507791</v>
      </c>
      <c r="G17" s="99">
        <f>SUM(G9:G16)</f>
        <v>19128653</v>
      </c>
      <c r="H17" s="99">
        <f t="shared" si="2"/>
        <v>789128</v>
      </c>
      <c r="I17" s="99">
        <f>SUM(I9:I16)</f>
        <v>19917781</v>
      </c>
    </row>
    <row r="18" spans="1:13" x14ac:dyDescent="0.3">
      <c r="B18" s="11"/>
      <c r="C18" s="11"/>
      <c r="D18" s="11"/>
      <c r="E18" s="11"/>
      <c r="F18" s="11"/>
      <c r="G18" s="11"/>
      <c r="H18" s="11"/>
      <c r="I18" s="11"/>
      <c r="M18" s="3"/>
    </row>
    <row r="19" spans="1:13" x14ac:dyDescent="0.3">
      <c r="B19" s="11"/>
      <c r="C19" s="11"/>
      <c r="D19" s="11"/>
      <c r="E19" s="11"/>
      <c r="F19" s="11"/>
      <c r="G19" s="11"/>
      <c r="H19" s="11"/>
      <c r="I19" s="11"/>
    </row>
    <row r="20" spans="1:13" x14ac:dyDescent="0.3">
      <c r="B20" s="11"/>
      <c r="C20" s="11"/>
      <c r="D20" s="11"/>
      <c r="E20" s="11"/>
      <c r="F20" s="11"/>
      <c r="G20" s="11"/>
      <c r="H20" s="11"/>
      <c r="I20" s="11"/>
    </row>
    <row r="21" spans="1:13" x14ac:dyDescent="0.3">
      <c r="A21" s="4" t="s">
        <v>125</v>
      </c>
      <c r="B21" s="173"/>
      <c r="C21" s="173"/>
      <c r="E21" s="8" t="s">
        <v>126</v>
      </c>
    </row>
    <row r="22" spans="1:13" x14ac:dyDescent="0.3">
      <c r="A22" s="4"/>
      <c r="B22" s="1"/>
      <c r="C22" s="5"/>
      <c r="F22" s="8"/>
    </row>
    <row r="23" spans="1:13" x14ac:dyDescent="0.3">
      <c r="A23" s="4" t="s">
        <v>38</v>
      </c>
      <c r="B23" s="173"/>
      <c r="C23" s="173"/>
      <c r="E23" s="8" t="str">
        <f>'[9]форма 1'!D60</f>
        <v>Туякова А.Б.</v>
      </c>
      <c r="F23" s="8"/>
    </row>
    <row r="24" spans="1:13" x14ac:dyDescent="0.3">
      <c r="A24" s="1"/>
      <c r="B24" s="1"/>
      <c r="C24" s="1"/>
      <c r="F24" s="8"/>
    </row>
    <row r="25" spans="1:13" x14ac:dyDescent="0.3">
      <c r="A25" s="5" t="s">
        <v>39</v>
      </c>
      <c r="B25" s="1"/>
      <c r="C25" s="6"/>
      <c r="F25" s="3"/>
    </row>
    <row r="26" spans="1:13" x14ac:dyDescent="0.3">
      <c r="A26" s="7">
        <v>45426</v>
      </c>
      <c r="B26" s="1"/>
      <c r="C26" s="1"/>
      <c r="H26" s="17"/>
    </row>
    <row r="27" spans="1:13" x14ac:dyDescent="0.3">
      <c r="A27" s="8"/>
      <c r="F27" s="3"/>
      <c r="H27" s="17"/>
    </row>
    <row r="28" spans="1:13" x14ac:dyDescent="0.3">
      <c r="A28" s="8"/>
      <c r="H28" s="17"/>
    </row>
    <row r="29" spans="1:13" x14ac:dyDescent="0.3">
      <c r="A29" s="8"/>
      <c r="C29" s="9"/>
      <c r="E29" s="9"/>
      <c r="H29" s="17"/>
    </row>
    <row r="30" spans="1:13" x14ac:dyDescent="0.3">
      <c r="A30" s="8"/>
      <c r="C30" s="18"/>
      <c r="D30" s="18"/>
      <c r="E30" s="18"/>
      <c r="F30" s="18"/>
      <c r="G30" s="18"/>
      <c r="H30" s="18"/>
      <c r="I30" s="18"/>
    </row>
    <row r="31" spans="1:13" x14ac:dyDescent="0.3">
      <c r="A31" s="8"/>
      <c r="H31" s="17"/>
    </row>
    <row r="32" spans="1:13" x14ac:dyDescent="0.3">
      <c r="A32" s="8"/>
      <c r="H32" s="17"/>
    </row>
    <row r="33" spans="1:9" x14ac:dyDescent="0.3">
      <c r="A33" s="8"/>
      <c r="H33" s="17"/>
    </row>
    <row r="34" spans="1:9" x14ac:dyDescent="0.3">
      <c r="H34" s="17"/>
    </row>
    <row r="35" spans="1:9" x14ac:dyDescent="0.3">
      <c r="C35" s="19"/>
      <c r="D35" s="9"/>
      <c r="E35" s="9"/>
      <c r="F35" s="3"/>
      <c r="G35" s="3"/>
      <c r="H35" s="3"/>
      <c r="I35" s="3"/>
    </row>
    <row r="36" spans="1:9" x14ac:dyDescent="0.3">
      <c r="C36" s="9"/>
      <c r="D36" s="9"/>
      <c r="E36" s="9"/>
      <c r="F36" s="11"/>
      <c r="G36" s="11"/>
      <c r="H36" s="11"/>
      <c r="I36" s="11"/>
    </row>
    <row r="37" spans="1:9" x14ac:dyDescent="0.3">
      <c r="C37" s="19"/>
    </row>
    <row r="38" spans="1:9" x14ac:dyDescent="0.3">
      <c r="F38" s="3"/>
    </row>
    <row r="39" spans="1:9" x14ac:dyDescent="0.3">
      <c r="F39" s="3"/>
    </row>
    <row r="40" spans="1:9" x14ac:dyDescent="0.3">
      <c r="F40" s="3"/>
    </row>
    <row r="41" spans="1:9" x14ac:dyDescent="0.3">
      <c r="F41" s="10"/>
    </row>
    <row r="42" spans="1:9" x14ac:dyDescent="0.3">
      <c r="F42" s="3"/>
    </row>
  </sheetData>
  <mergeCells count="12">
    <mergeCell ref="I6:I8"/>
    <mergeCell ref="G7:G8"/>
    <mergeCell ref="D7:D8"/>
    <mergeCell ref="B7:C7"/>
    <mergeCell ref="B21:C21"/>
    <mergeCell ref="B23:C23"/>
    <mergeCell ref="H6:H8"/>
    <mergeCell ref="E7:E8"/>
    <mergeCell ref="F7:F8"/>
    <mergeCell ref="A3:E4"/>
    <mergeCell ref="A6:A8"/>
    <mergeCell ref="B6:G6"/>
  </mergeCells>
  <pageMargins left="0.82677165354330717" right="0.19685039370078741" top="0.94488188976377963" bottom="0.74803149606299213" header="0.31496062992125984" footer="0.31496062992125984"/>
  <pageSetup paperSize="9" scale="8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="80" zoomScaleNormal="80" workbookViewId="0">
      <selection activeCell="E10" sqref="E10"/>
    </sheetView>
  </sheetViews>
  <sheetFormatPr defaultColWidth="9.140625" defaultRowHeight="16.5" x14ac:dyDescent="0.3"/>
  <cols>
    <col min="1" max="2" width="9.140625" style="12"/>
    <col min="3" max="3" width="50.28515625" style="12" customWidth="1"/>
    <col min="4" max="4" width="21" style="12" customWidth="1"/>
    <col min="5" max="5" width="22.7109375" style="12" customWidth="1"/>
    <col min="6" max="6" width="9.140625" style="12"/>
    <col min="7" max="7" width="11.140625" style="12" bestFit="1" customWidth="1"/>
    <col min="8" max="16384" width="9.140625" style="12"/>
  </cols>
  <sheetData>
    <row r="1" spans="2:7" x14ac:dyDescent="0.3">
      <c r="B1" s="36" t="s">
        <v>155</v>
      </c>
    </row>
    <row r="3" spans="2:7" ht="33" x14ac:dyDescent="0.3">
      <c r="B3" s="21" t="s">
        <v>102</v>
      </c>
      <c r="C3" s="21" t="s">
        <v>103</v>
      </c>
      <c r="D3" s="22" t="str">
        <f>'форма 1'!D5</f>
        <v>31 марта 2024г. 
(не аудировано)</v>
      </c>
      <c r="E3" s="21" t="s">
        <v>150</v>
      </c>
    </row>
    <row r="4" spans="2:7" ht="33" x14ac:dyDescent="0.3">
      <c r="B4" s="37">
        <v>1</v>
      </c>
      <c r="C4" s="23" t="s">
        <v>151</v>
      </c>
      <c r="D4" s="24">
        <f>'форма 1'!D25</f>
        <v>104634607</v>
      </c>
      <c r="E4" s="24">
        <f>'форма 1'!E25</f>
        <v>104159702</v>
      </c>
      <c r="F4" s="20"/>
    </row>
    <row r="5" spans="2:7" ht="33" x14ac:dyDescent="0.3">
      <c r="B5" s="37">
        <v>2</v>
      </c>
      <c r="C5" s="23" t="s">
        <v>104</v>
      </c>
      <c r="D5" s="24">
        <f>'форма 1'!D11</f>
        <v>129676</v>
      </c>
      <c r="E5" s="24">
        <f>'форма 1'!E11</f>
        <v>131047</v>
      </c>
      <c r="F5" s="20"/>
    </row>
    <row r="6" spans="2:7" ht="33" x14ac:dyDescent="0.3">
      <c r="B6" s="37">
        <v>3</v>
      </c>
      <c r="C6" s="23" t="s">
        <v>152</v>
      </c>
      <c r="D6" s="24">
        <f>'форма 1'!D53</f>
        <v>84716826</v>
      </c>
      <c r="E6" s="24">
        <f>'форма 1'!E53</f>
        <v>84721473</v>
      </c>
      <c r="F6" s="20"/>
    </row>
    <row r="7" spans="2:7" x14ac:dyDescent="0.3">
      <c r="B7" s="37">
        <v>4</v>
      </c>
      <c r="C7" s="23" t="s">
        <v>105</v>
      </c>
      <c r="D7" s="24">
        <v>14978571</v>
      </c>
      <c r="E7" s="24">
        <v>14978571</v>
      </c>
      <c r="F7" s="20"/>
    </row>
    <row r="8" spans="2:7" ht="33" x14ac:dyDescent="0.3">
      <c r="B8" s="37">
        <v>5</v>
      </c>
      <c r="C8" s="25" t="s">
        <v>106</v>
      </c>
      <c r="D8" s="24">
        <v>12875173</v>
      </c>
      <c r="E8" s="24">
        <v>12875173</v>
      </c>
      <c r="F8" s="20"/>
    </row>
    <row r="9" spans="2:7" ht="33" x14ac:dyDescent="0.3">
      <c r="B9" s="37">
        <v>6</v>
      </c>
      <c r="C9" s="23" t="s">
        <v>107</v>
      </c>
      <c r="D9" s="26">
        <f>D4-D5-D6-D8</f>
        <v>6912932</v>
      </c>
      <c r="E9" s="26">
        <f>E4-E5-E6-E8</f>
        <v>6432009</v>
      </c>
      <c r="F9" s="20"/>
    </row>
    <row r="10" spans="2:7" ht="33.75" customHeight="1" x14ac:dyDescent="0.3">
      <c r="B10" s="201" t="s">
        <v>108</v>
      </c>
      <c r="C10" s="201"/>
      <c r="D10" s="27">
        <f>D9/D7*1000</f>
        <v>461.52146289522545</v>
      </c>
      <c r="E10" s="27">
        <f>E9/E7*1000</f>
        <v>429.41406092744097</v>
      </c>
      <c r="F10" s="28"/>
      <c r="G10" s="20"/>
    </row>
    <row r="12" spans="2:7" x14ac:dyDescent="0.3">
      <c r="B12" s="36" t="s">
        <v>154</v>
      </c>
    </row>
    <row r="14" spans="2:7" ht="33" x14ac:dyDescent="0.3">
      <c r="B14" s="21" t="s">
        <v>102</v>
      </c>
      <c r="C14" s="21" t="s">
        <v>103</v>
      </c>
      <c r="D14" s="21" t="str">
        <f>D3</f>
        <v>31 марта 2024г. 
(не аудировано)</v>
      </c>
      <c r="E14" s="21" t="s">
        <v>150</v>
      </c>
    </row>
    <row r="15" spans="2:7" ht="33" x14ac:dyDescent="0.3">
      <c r="B15" s="37">
        <v>1</v>
      </c>
      <c r="C15" s="29" t="s">
        <v>109</v>
      </c>
      <c r="D15" s="30">
        <f>D8</f>
        <v>12875173</v>
      </c>
      <c r="E15" s="30">
        <f>E8</f>
        <v>12875173</v>
      </c>
    </row>
    <row r="16" spans="2:7" x14ac:dyDescent="0.3">
      <c r="B16" s="37">
        <v>2</v>
      </c>
      <c r="C16" s="31" t="s">
        <v>110</v>
      </c>
      <c r="D16" s="30">
        <v>0</v>
      </c>
      <c r="E16" s="30" t="s">
        <v>135</v>
      </c>
    </row>
    <row r="17" spans="2:5" x14ac:dyDescent="0.3">
      <c r="B17" s="37">
        <v>3</v>
      </c>
      <c r="C17" s="31" t="s">
        <v>111</v>
      </c>
      <c r="D17" s="148">
        <v>-9000</v>
      </c>
      <c r="E17" s="148">
        <v>-1013920</v>
      </c>
    </row>
    <row r="18" spans="2:5" x14ac:dyDescent="0.3">
      <c r="B18" s="37">
        <v>4</v>
      </c>
      <c r="C18" s="31" t="s">
        <v>112</v>
      </c>
      <c r="D18" s="32">
        <f>'форма 1'!D48</f>
        <v>2038759</v>
      </c>
      <c r="E18" s="33">
        <v>2047760</v>
      </c>
    </row>
    <row r="19" spans="2:5" x14ac:dyDescent="0.3">
      <c r="B19" s="37">
        <v>5</v>
      </c>
      <c r="C19" s="31" t="s">
        <v>113</v>
      </c>
      <c r="D19" s="30">
        <v>1448457</v>
      </c>
      <c r="E19" s="30">
        <v>1448457</v>
      </c>
    </row>
    <row r="20" spans="2:5" ht="33" x14ac:dyDescent="0.3">
      <c r="B20" s="37">
        <v>6</v>
      </c>
      <c r="C20" s="31" t="s">
        <v>114</v>
      </c>
      <c r="D20" s="30">
        <f>'форма 1'!D38</f>
        <v>7268244</v>
      </c>
      <c r="E20" s="30">
        <f>'форма 1'!E38</f>
        <v>7268244</v>
      </c>
    </row>
    <row r="21" spans="2:5" ht="33.75" customHeight="1" x14ac:dyDescent="0.3">
      <c r="B21" s="200" t="s">
        <v>115</v>
      </c>
      <c r="C21" s="200"/>
      <c r="D21" s="34">
        <f>(D15+D18+D20)/D19*1000</f>
        <v>15314.34899344613</v>
      </c>
      <c r="E21" s="34">
        <f>(E15+E18+E20)/E19*1000</f>
        <v>15320.563192417863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Туякова Айнур Байгельдыевна</cp:lastModifiedBy>
  <cp:revision/>
  <cp:lastPrinted>2024-05-14T08:16:27Z</cp:lastPrinted>
  <dcterms:created xsi:type="dcterms:W3CDTF">2015-08-20T10:00:21Z</dcterms:created>
  <dcterms:modified xsi:type="dcterms:W3CDTF">2024-05-14T13:44:05Z</dcterms:modified>
  <cp:category/>
  <cp:contentStatus/>
</cp:coreProperties>
</file>