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Пояснилка к ФОГу за  1 кв 2016\"/>
    </mc:Choice>
  </mc:AlternateContent>
  <bookViews>
    <workbookView xWindow="0" yWindow="0" windowWidth="20490" windowHeight="6405"/>
  </bookViews>
  <sheets>
    <sheet name="BS" sheetId="1" r:id="rId1"/>
    <sheet name="PL" sheetId="2" r:id="rId2"/>
    <sheet name="CFS" sheetId="3" r:id="rId3"/>
    <sheet name="Equity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4" l="1"/>
  <c r="D7" i="4"/>
  <c r="C7" i="4"/>
  <c r="B7" i="4"/>
  <c r="B12" i="4" s="1"/>
  <c r="B49" i="3" l="1"/>
  <c r="B48" i="3"/>
  <c r="B43" i="3"/>
  <c r="B36" i="3" l="1"/>
  <c r="B17" i="3" l="1"/>
  <c r="C15" i="3"/>
  <c r="C17" i="3" s="1"/>
  <c r="C23" i="3" s="1"/>
  <c r="C28" i="3" s="1"/>
  <c r="C7" i="2"/>
  <c r="C10" i="2" s="1"/>
  <c r="C18" i="2" s="1"/>
  <c r="C23" i="2" s="1"/>
  <c r="B23" i="3" l="1"/>
  <c r="B28" i="3" s="1"/>
  <c r="B47" i="3" s="1"/>
  <c r="C41" i="1"/>
  <c r="E41" i="1"/>
  <c r="E16" i="1"/>
  <c r="E10" i="4" l="1"/>
  <c r="E12" i="4" s="1"/>
  <c r="C10" i="4"/>
  <c r="B10" i="4"/>
  <c r="E40" i="2"/>
  <c r="E39" i="2"/>
  <c r="C40" i="2"/>
  <c r="G8" i="4" s="1"/>
  <c r="G10" i="4" s="1"/>
  <c r="C39" i="2"/>
  <c r="D8" i="4" s="1"/>
  <c r="C36" i="2"/>
  <c r="D10" i="4" l="1"/>
  <c r="F8" i="4"/>
  <c r="C42" i="2"/>
  <c r="G12" i="4"/>
  <c r="D11" i="4"/>
  <c r="F11" i="4" s="1"/>
  <c r="C12" i="4"/>
  <c r="F7" i="4"/>
  <c r="H7" i="4" s="1"/>
  <c r="D12" i="4" l="1"/>
  <c r="F12" i="4" s="1"/>
  <c r="H12" i="4" s="1"/>
  <c r="H8" i="4"/>
  <c r="F10" i="4"/>
  <c r="H10" i="4" s="1"/>
  <c r="E10" i="2"/>
  <c r="E18" i="2" s="1"/>
  <c r="C27" i="2"/>
  <c r="C30" i="2" s="1"/>
  <c r="C14" i="1"/>
  <c r="C43" i="3" l="1"/>
  <c r="C36" i="3"/>
  <c r="E42" i="2"/>
  <c r="E36" i="2"/>
  <c r="E21" i="2"/>
  <c r="E63" i="1"/>
  <c r="C63" i="1"/>
  <c r="E55" i="1"/>
  <c r="C55" i="1"/>
  <c r="E45" i="1"/>
  <c r="C45" i="1"/>
  <c r="E22" i="1"/>
  <c r="E27" i="1" s="1"/>
  <c r="C16" i="1"/>
  <c r="E27" i="2" l="1"/>
  <c r="E30" i="2" s="1"/>
  <c r="E23" i="2"/>
  <c r="C27" i="1"/>
  <c r="C30" i="1" s="1"/>
  <c r="C47" i="3"/>
  <c r="C49" i="3" s="1"/>
  <c r="E30" i="1"/>
  <c r="E64" i="1"/>
  <c r="E65" i="1" s="1"/>
  <c r="C64" i="1"/>
  <c r="C65" i="1" s="1"/>
</calcChain>
</file>

<file path=xl/sharedStrings.xml><?xml version="1.0" encoding="utf-8"?>
<sst xmlns="http://schemas.openxmlformats.org/spreadsheetml/2006/main" count="172" uniqueCount="125">
  <si>
    <t>АО "АТАМЕКЕН-АГРО"</t>
  </si>
  <si>
    <t>Консолидированный сжатый отчет о финансовом положении</t>
  </si>
  <si>
    <t>(неаудированный)</t>
  </si>
  <si>
    <t>В тысячах казахстанских тенге</t>
  </si>
  <si>
    <t>31 марта 2018 г.</t>
  </si>
  <si>
    <t>31 декабря 2017 г.</t>
  </si>
  <si>
    <t>АКТИВЫ</t>
  </si>
  <si>
    <t>Долгосрочные активы</t>
  </si>
  <si>
    <t>Основные средства</t>
  </si>
  <si>
    <t>Биологические активы</t>
  </si>
  <si>
    <t>Нематериальные активы и права землепользования</t>
  </si>
  <si>
    <t>Инвестиционное имущество</t>
  </si>
  <si>
    <t>Прочие долгосрочные активы</t>
  </si>
  <si>
    <t>Итого долгосрочные активы</t>
  </si>
  <si>
    <t>Краткосрочные активы</t>
  </si>
  <si>
    <t>Запасы</t>
  </si>
  <si>
    <t>Торговая и прочая дебиторская задолженность</t>
  </si>
  <si>
    <t>Предоплата по текущему подоходному налогу</t>
  </si>
  <si>
    <t>Денежные средства с ограничением в использовании</t>
  </si>
  <si>
    <t>Денежные средства и их эквиваленты</t>
  </si>
  <si>
    <t>Итого краткосрочные активы</t>
  </si>
  <si>
    <t>ИТОГО АКТИВЫ</t>
  </si>
  <si>
    <t>КАПИТАЛ</t>
  </si>
  <si>
    <t>Акционерный капитал</t>
  </si>
  <si>
    <t>Резерв по переоценке</t>
  </si>
  <si>
    <t>Выкупленные собственные акции</t>
  </si>
  <si>
    <t>Накопленный убыток</t>
  </si>
  <si>
    <t>Капитал, относимый на собственников Группы</t>
  </si>
  <si>
    <t>Неконтролирующая доля</t>
  </si>
  <si>
    <t>ИТОГО КАПИТАЛ</t>
  </si>
  <si>
    <t>ОБЯЗАТЕЛЬСТВА</t>
  </si>
  <si>
    <t>Долгосрочные обязательства</t>
  </si>
  <si>
    <t>Кредиты и займы</t>
  </si>
  <si>
    <t>Доходы будущих периодов по государственным субсидиям</t>
  </si>
  <si>
    <t>Обязательство по привилегированным акциям</t>
  </si>
  <si>
    <t>Обязательства по отсроченному подоходному налогу</t>
  </si>
  <si>
    <t>Торговая и прочая кредиторская задолженность</t>
  </si>
  <si>
    <t>Итого долгосрочные обязательства</t>
  </si>
  <si>
    <t>Краткосрочные обязательства</t>
  </si>
  <si>
    <t>Итого краткосрочные обязательства</t>
  </si>
  <si>
    <t>ИТОГО ОБЯЗАТЕЛЬСТВА</t>
  </si>
  <si>
    <t>ИТОГО ОБЯЗАТЕЛЬСТВА И КАПИТАЛ</t>
  </si>
  <si>
    <t xml:space="preserve"> </t>
  </si>
  <si>
    <t>Выручка</t>
  </si>
  <si>
    <t>Себестоимость реализации</t>
  </si>
  <si>
    <t>Валовая прибыль</t>
  </si>
  <si>
    <t>Государственные субсидии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</si>
  <si>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</si>
  <si>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</si>
  <si>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</si>
  <si>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</si>
  <si>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Финансовые доходы</t>
  </si>
  <si>
    <t>Финансовые расходы</t>
  </si>
  <si>
    <t>Убыток за год</t>
  </si>
  <si>
    <t>Прочий совокупный доход</t>
  </si>
  <si>
    <t>- собственников Группы</t>
  </si>
  <si>
    <t>- неконтролирующую долю</t>
  </si>
  <si>
    <t>Итого совокупный доход/ (убыток), относимый на:</t>
  </si>
  <si>
    <t>Убыток на акцию, относимая на собственников Группы, базовая и разводненная (в тенге на акцию)</t>
  </si>
  <si>
    <t>Простые акции</t>
  </si>
  <si>
    <t>Потоки денежных средств от операционной деятельности</t>
  </si>
  <si>
    <t>Корректировки на:</t>
  </si>
  <si>
    <t>Амортизацию и обесценение основных средств и нематериальных активов</t>
  </si>
  <si>
    <t>Убытки за вычетом прибылей по курсовой разнице</t>
  </si>
  <si>
    <t>Доход по НДС по специальному налоговому режиму</t>
  </si>
  <si>
    <t>Денежные средства от операционной деятельности до изменений оборотного капитала</t>
  </si>
  <si>
    <t>Уменьшение/(увеличение) торговой и прочей дебиторской задолженности</t>
  </si>
  <si>
    <t>Уменьшение/(увеличение) запасов</t>
  </si>
  <si>
    <t>Уменьшение/(увеличение) торговой и прочей кредиторской задолженности</t>
  </si>
  <si>
    <t>Уменьшение прочих долгосрочных активов</t>
  </si>
  <si>
    <t>Денежные средства, (использованные в)/ полученные от операционной деятельности</t>
  </si>
  <si>
    <t>Подоходный налог уплаченный</t>
  </si>
  <si>
    <t>Проценты уплаченные, за вычетом полученных субсидий</t>
  </si>
  <si>
    <t>Проценты полученные</t>
  </si>
  <si>
    <t>Чистые денежные средства, (использованные в)/ полученные от операционной деятельности</t>
  </si>
  <si>
    <t>Потоки денежных средств от инвестиционной деятельности</t>
  </si>
  <si>
    <t>Приобретение основных средств</t>
  </si>
  <si>
    <t>Поступления от продажи основных средств</t>
  </si>
  <si>
    <t>Размещение депозитов</t>
  </si>
  <si>
    <t>Снятие депозитов</t>
  </si>
  <si>
    <t>-</t>
  </si>
  <si>
    <t>Чистая сумма денежных средств, использованных в инвестиционной деятельности</t>
  </si>
  <si>
    <t>Потоки денежных средств от финансовой деятельности</t>
  </si>
  <si>
    <t>Поступление кредитов и займов</t>
  </si>
  <si>
    <t>Погашение кредитов и займов</t>
  </si>
  <si>
    <t>Погашение обязательства по финансовой аренде</t>
  </si>
  <si>
    <t>Чистые денежные средства, полученные от финансовой деятельности</t>
  </si>
  <si>
    <t>Влияние изменения обменного курса валют на денежные средства и их эквиваленты</t>
  </si>
  <si>
    <t>Чистое изменение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</si>
  <si>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</si>
  <si>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года</t>
  </si>
  <si>
    <t>Консолидированный отчет об изменениях в капитале</t>
  </si>
  <si>
    <t>Относимый на собственников Группы</t>
  </si>
  <si>
    <t>Итого капитал</t>
  </si>
  <si>
    <t>Итого</t>
  </si>
  <si>
    <t>Перенос прироста стоимости от переоценки основных средств на накопленный убыток</t>
  </si>
  <si>
    <t>Остаток на 1 января 2018 г.</t>
  </si>
  <si>
    <t>Убыток за 1 квартал 2018 г</t>
  </si>
  <si>
    <t>Прочий совокупный доход за 1 квартал 2018 г.</t>
  </si>
  <si>
    <t>Итого совокупный доход за 1 квартал 2018 г.</t>
  </si>
  <si>
    <t>Остаток на 31 марта 2018 г.</t>
  </si>
  <si>
    <t>в тысячах казахстанских тенге</t>
  </si>
  <si>
    <t>Прибыль/ (убыток) до налогообложения</t>
  </si>
  <si>
    <t xml:space="preserve"> подоходный налог</t>
  </si>
  <si>
    <t>Прибыль/ (убыток) за квартал</t>
  </si>
  <si>
    <t>прибыль/ (убыток), относимый на:</t>
  </si>
  <si>
    <t>Итого совокупный доход/ (убыток) за квартал</t>
  </si>
  <si>
    <t>И. О. Председателя Правления</t>
  </si>
  <si>
    <t>Ахметов А. Г.</t>
  </si>
  <si>
    <t>Главный бухгалтер</t>
  </si>
  <si>
    <t>Байтенов Н. М.</t>
  </si>
  <si>
    <t>г. Кокшетау, Акмолинская обл.</t>
  </si>
  <si>
    <t>15 мая 2018 г.</t>
  </si>
  <si>
    <t>Задолженность по корпоративному подоходному налогу</t>
  </si>
  <si>
    <t>Консолидированный сжатый отчет о прибыли или убытке и прочем совокупном доходе</t>
  </si>
  <si>
    <t>Операционная прибыль</t>
  </si>
  <si>
    <t>Консолидированный сжатый отчет о движении денежных средств</t>
  </si>
  <si>
    <t>за 1 квартал 2018 г.</t>
  </si>
  <si>
    <t>за 1 квартал 2017 г.</t>
  </si>
  <si>
    <t>Прочие</t>
  </si>
  <si>
    <t>Приобретение доли в дочерних предприятиях</t>
  </si>
  <si>
    <t>Балансовая стоимость одной простой акции (в тенге)</t>
  </si>
  <si>
    <t>Балансовая стоимость одной привилегированной акции 1 группы (в тенге)</t>
  </si>
  <si>
    <t>(490,92)</t>
  </si>
  <si>
    <t>(447,32)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</si>
</sst>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_ ;[Red]\-#,##0\ 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Book Antiqua"/>
      <family val="1"/>
      <charset val="204"/>
    </font>
    <font>
      <b/>
      <i/>
      <sz val="10"/>
      <name val="Book Antiqua"/>
      <family val="1"/>
      <charset val="204"/>
    </font>
    <font>
      <sz val="10"/>
      <name val="Book Antiqua"/>
      <family val="1"/>
      <charset val="204"/>
    </font>
    <font>
      <i/>
      <sz val="10"/>
      <name val="Book Antiqua"/>
      <family val="1"/>
      <charset val="204"/>
    </font>
    <font>
      <sz val="10"/>
      <color rgb="FF000000"/>
      <name val="Book Antiqua"/>
      <family val="1"/>
      <charset val="204"/>
    </font>
    <font>
      <b/>
      <sz val="10"/>
      <color rgb="FF000000"/>
      <name val="Book Antiqua"/>
      <family val="1"/>
      <charset val="204"/>
    </font>
    <font>
      <b/>
      <sz val="10"/>
      <name val="Book Antiqua"/>
      <family val="1"/>
      <charset val="204"/>
    </font>
    <font>
      <sz val="10"/>
      <color rgb="FFFF0000"/>
      <name val="Book Antiqua"/>
      <family val="1"/>
      <charset val="204"/>
    </font>
    <font>
      <b/>
      <sz val="10"/>
      <color theme="1"/>
      <name val="Book Antiqua"/>
      <family val="1"/>
      <charset val="204"/>
    </font>
    <font>
      <i/>
      <sz val="10"/>
      <color rgb="FF000000"/>
      <name val="Book Antiqua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4">
    <xf numFmtId="0" fontId="0" fillId="0" borderId="0" xfId="0"/>
    <xf numFmtId="165" fontId="2" fillId="0" borderId="0" xfId="1" applyNumberFormat="1" applyFont="1" applyBorder="1" applyAlignment="1">
      <alignment horizontal="right" vertical="center" wrapText="1"/>
    </xf>
    <xf numFmtId="165" fontId="2" fillId="0" borderId="3" xfId="1" applyNumberFormat="1" applyFont="1" applyBorder="1" applyAlignment="1">
      <alignment horizontal="right" vertical="center" wrapText="1"/>
    </xf>
    <xf numFmtId="0" fontId="3" fillId="0" borderId="0" xfId="0" applyFont="1" applyAlignment="1"/>
    <xf numFmtId="0" fontId="5" fillId="0" borderId="1" xfId="0" applyFont="1" applyBorder="1" applyAlignment="1"/>
    <xf numFmtId="0" fontId="4" fillId="0" borderId="1" xfId="0" applyFont="1" applyBorder="1"/>
    <xf numFmtId="0" fontId="4" fillId="0" borderId="0" xfId="0" applyFont="1" applyAlignment="1"/>
    <xf numFmtId="0" fontId="4" fillId="0" borderId="5" xfId="0" applyFont="1" applyBorder="1" applyAlignment="1"/>
    <xf numFmtId="0" fontId="4" fillId="0" borderId="5" xfId="0" applyFont="1" applyBorder="1"/>
    <xf numFmtId="0" fontId="8" fillId="0" borderId="4" xfId="0" applyFont="1" applyBorder="1" applyAlignment="1">
      <alignment vertical="center"/>
    </xf>
    <xf numFmtId="0" fontId="8" fillId="0" borderId="0" xfId="0" applyFont="1" applyAlignment="1"/>
    <xf numFmtId="0" fontId="4" fillId="0" borderId="3" xfId="0" applyFont="1" applyBorder="1" applyAlignment="1"/>
    <xf numFmtId="3" fontId="4" fillId="0" borderId="4" xfId="0" applyNumberFormat="1" applyFont="1" applyBorder="1"/>
    <xf numFmtId="0" fontId="4" fillId="0" borderId="0" xfId="0" applyFont="1" applyBorder="1" applyAlignment="1"/>
    <xf numFmtId="0" fontId="4" fillId="0" borderId="0" xfId="0" applyFont="1" applyBorder="1"/>
    <xf numFmtId="0" fontId="8" fillId="0" borderId="0" xfId="0" applyFont="1" applyBorder="1" applyAlignment="1"/>
    <xf numFmtId="0" fontId="8" fillId="0" borderId="0" xfId="0" applyFont="1" applyAlignment="1">
      <alignment vertical="center" wrapText="1"/>
    </xf>
    <xf numFmtId="0" fontId="3" fillId="0" borderId="0" xfId="0" applyFont="1" applyBorder="1" applyAlignment="1"/>
    <xf numFmtId="0" fontId="8" fillId="0" borderId="0" xfId="0" applyFont="1"/>
    <xf numFmtId="0" fontId="9" fillId="0" borderId="0" xfId="0" applyFont="1" applyAlignment="1"/>
    <xf numFmtId="3" fontId="4" fillId="0" borderId="0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8" fillId="0" borderId="0" xfId="0" applyNumberFormat="1" applyFont="1"/>
    <xf numFmtId="0" fontId="4" fillId="0" borderId="4" xfId="0" applyFont="1" applyBorder="1"/>
    <xf numFmtId="3" fontId="4" fillId="0" borderId="5" xfId="0" applyNumberFormat="1" applyFont="1" applyBorder="1"/>
    <xf numFmtId="3" fontId="7" fillId="0" borderId="0" xfId="0" applyNumberFormat="1" applyFont="1" applyAlignment="1"/>
    <xf numFmtId="3" fontId="8" fillId="0" borderId="4" xfId="0" applyNumberFormat="1" applyFont="1" applyBorder="1"/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3" fontId="8" fillId="0" borderId="5" xfId="0" applyNumberFormat="1" applyFont="1" applyBorder="1"/>
    <xf numFmtId="165" fontId="10" fillId="0" borderId="0" xfId="1" applyNumberFormat="1" applyFont="1" applyBorder="1" applyAlignment="1">
      <alignment horizontal="right" vertical="center" wrapText="1"/>
    </xf>
    <xf numFmtId="165" fontId="10" fillId="0" borderId="1" xfId="1" applyNumberFormat="1" applyFont="1" applyBorder="1" applyAlignment="1">
      <alignment horizontal="right" vertical="center" wrapText="1"/>
    </xf>
    <xf numFmtId="164" fontId="4" fillId="0" borderId="5" xfId="0" applyNumberFormat="1" applyFont="1" applyBorder="1"/>
    <xf numFmtId="164" fontId="8" fillId="0" borderId="6" xfId="0" applyNumberFormat="1" applyFont="1" applyBorder="1"/>
    <xf numFmtId="0" fontId="2" fillId="0" borderId="0" xfId="0" applyFont="1" applyAlignment="1"/>
    <xf numFmtId="0" fontId="2" fillId="0" borderId="0" xfId="0" applyFont="1"/>
    <xf numFmtId="3" fontId="2" fillId="0" borderId="0" xfId="0" applyNumberFormat="1" applyFont="1" applyAlignment="1"/>
    <xf numFmtId="0" fontId="2" fillId="0" borderId="0" xfId="0" applyFont="1" applyBorder="1" applyAlignment="1"/>
    <xf numFmtId="164" fontId="2" fillId="0" borderId="0" xfId="0" applyNumberFormat="1" applyFont="1" applyAlignment="1"/>
    <xf numFmtId="3" fontId="2" fillId="0" borderId="0" xfId="1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3" fontId="2" fillId="0" borderId="3" xfId="1" applyNumberFormat="1" applyFont="1" applyBorder="1" applyAlignment="1">
      <alignment horizontal="right" vertical="center" wrapText="1"/>
    </xf>
    <xf numFmtId="3" fontId="10" fillId="0" borderId="0" xfId="1" applyNumberFormat="1" applyFont="1" applyBorder="1" applyAlignment="1">
      <alignment horizontal="right" vertical="center" wrapText="1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3" fontId="2" fillId="0" borderId="3" xfId="0" applyNumberFormat="1" applyFont="1" applyBorder="1" applyAlignment="1"/>
    <xf numFmtId="3" fontId="8" fillId="0" borderId="0" xfId="0" applyNumberFormat="1" applyFont="1" applyBorder="1"/>
    <xf numFmtId="3" fontId="2" fillId="0" borderId="0" xfId="0" applyNumberFormat="1" applyFont="1" applyFill="1" applyAlignment="1"/>
    <xf numFmtId="0" fontId="5" fillId="0" borderId="6" xfId="0" applyFont="1" applyBorder="1" applyAlignment="1"/>
    <xf numFmtId="0" fontId="4" fillId="0" borderId="6" xfId="0" applyFont="1" applyBorder="1" applyAlignment="1"/>
    <xf numFmtId="0" fontId="4" fillId="0" borderId="0" xfId="0" applyFont="1" applyBorder="1" applyAlignment="1">
      <alignment vertical="center"/>
    </xf>
    <xf numFmtId="164" fontId="4" fillId="0" borderId="3" xfId="0" applyNumberFormat="1" applyFont="1" applyBorder="1"/>
    <xf numFmtId="0" fontId="8" fillId="0" borderId="0" xfId="0" applyFont="1" applyBorder="1" applyAlignment="1">
      <alignment wrapText="1"/>
    </xf>
    <xf numFmtId="164" fontId="7" fillId="0" borderId="0" xfId="0" applyNumberFormat="1" applyFont="1" applyAlignment="1"/>
    <xf numFmtId="0" fontId="8" fillId="0" borderId="5" xfId="0" applyFont="1" applyBorder="1" applyAlignment="1"/>
    <xf numFmtId="0" fontId="8" fillId="0" borderId="4" xfId="0" applyFont="1" applyBorder="1" applyAlignment="1"/>
    <xf numFmtId="164" fontId="2" fillId="0" borderId="0" xfId="0" applyNumberFormat="1" applyFont="1" applyBorder="1" applyAlignment="1"/>
    <xf numFmtId="0" fontId="4" fillId="0" borderId="0" xfId="0" applyFont="1" applyBorder="1"/>
    <xf numFmtId="165" fontId="2" fillId="0" borderId="0" xfId="0" applyNumberFormat="1" applyFont="1" applyAlignment="1"/>
    <xf numFmtId="165" fontId="4" fillId="0" borderId="0" xfId="1" applyNumberFormat="1" applyFont="1" applyBorder="1" applyAlignment="1">
      <alignment horizontal="right" vertical="center" wrapText="1"/>
    </xf>
    <xf numFmtId="165" fontId="10" fillId="0" borderId="0" xfId="0" applyNumberFormat="1" applyFont="1" applyAlignment="1"/>
    <xf numFmtId="165" fontId="2" fillId="0" borderId="3" xfId="0" applyNumberFormat="1" applyFont="1" applyBorder="1" applyAlignment="1"/>
    <xf numFmtId="0" fontId="2" fillId="0" borderId="3" xfId="0" applyFont="1" applyBorder="1" applyAlignment="1"/>
    <xf numFmtId="165" fontId="10" fillId="0" borderId="1" xfId="0" applyNumberFormat="1" applyFont="1" applyBorder="1" applyAlignment="1"/>
    <xf numFmtId="0" fontId="8" fillId="0" borderId="1" xfId="0" applyFont="1" applyBorder="1" applyAlignment="1">
      <alignment horizontal="left" vertical="center"/>
    </xf>
    <xf numFmtId="3" fontId="4" fillId="0" borderId="1" xfId="0" applyNumberFormat="1" applyFont="1" applyBorder="1"/>
    <xf numFmtId="3" fontId="8" fillId="0" borderId="1" xfId="0" applyNumberFormat="1" applyFont="1" applyBorder="1"/>
    <xf numFmtId="3" fontId="8" fillId="0" borderId="8" xfId="0" applyNumberFormat="1" applyFont="1" applyBorder="1"/>
    <xf numFmtId="3" fontId="4" fillId="0" borderId="8" xfId="0" applyNumberFormat="1" applyFont="1" applyBorder="1"/>
    <xf numFmtId="0" fontId="4" fillId="0" borderId="8" xfId="0" applyFont="1" applyBorder="1"/>
    <xf numFmtId="0" fontId="8" fillId="0" borderId="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3" fontId="4" fillId="0" borderId="1" xfId="0" applyNumberFormat="1" applyFont="1" applyFill="1" applyBorder="1" applyAlignment="1">
      <alignment vertical="center"/>
    </xf>
    <xf numFmtId="0" fontId="8" fillId="0" borderId="6" xfId="0" applyFont="1" applyBorder="1" applyAlignment="1">
      <alignment wrapText="1"/>
    </xf>
    <xf numFmtId="165" fontId="10" fillId="0" borderId="1" xfId="1" applyNumberFormat="1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0" xfId="0" applyFont="1" applyBorder="1" applyAlignment="1">
      <alignment wrapText="1"/>
    </xf>
    <xf numFmtId="165" fontId="2" fillId="0" borderId="0" xfId="1" applyNumberFormat="1" applyFont="1" applyBorder="1" applyAlignment="1">
      <alignment horizontal="right" wrapText="1"/>
    </xf>
    <xf numFmtId="164" fontId="8" fillId="0" borderId="4" xfId="0" applyNumberFormat="1" applyFont="1" applyBorder="1"/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5" fillId="0" borderId="0" xfId="0" applyFont="1" applyBorder="1" applyAlignment="1"/>
    <xf numFmtId="0" fontId="8" fillId="0" borderId="9" xfId="0" applyFont="1" applyBorder="1" applyAlignment="1">
      <alignment vertical="center"/>
    </xf>
    <xf numFmtId="164" fontId="8" fillId="0" borderId="9" xfId="0" applyNumberFormat="1" applyFont="1" applyBorder="1"/>
    <xf numFmtId="165" fontId="8" fillId="0" borderId="9" xfId="1" applyNumberFormat="1" applyFont="1" applyBorder="1" applyAlignment="1">
      <alignment horizontal="right" vertical="center" wrapText="1"/>
    </xf>
    <xf numFmtId="165" fontId="10" fillId="0" borderId="9" xfId="1" applyNumberFormat="1" applyFont="1" applyBorder="1" applyAlignment="1">
      <alignment horizontal="right" vertical="center" wrapText="1"/>
    </xf>
    <xf numFmtId="165" fontId="2" fillId="0" borderId="9" xfId="1" applyNumberFormat="1" applyFont="1" applyBorder="1" applyAlignment="1">
      <alignment horizontal="right" vertical="center" wrapText="1"/>
    </xf>
    <xf numFmtId="164" fontId="2" fillId="0" borderId="9" xfId="0" applyNumberFormat="1" applyFont="1" applyBorder="1" applyAlignment="1"/>
    <xf numFmtId="0" fontId="4" fillId="0" borderId="9" xfId="0" applyFont="1" applyBorder="1" applyAlignment="1"/>
    <xf numFmtId="164" fontId="4" fillId="0" borderId="9" xfId="0" applyNumberFormat="1" applyFont="1" applyBorder="1"/>
    <xf numFmtId="0" fontId="4" fillId="0" borderId="9" xfId="0" applyFont="1" applyBorder="1" applyAlignment="1">
      <alignment wrapText="1"/>
    </xf>
    <xf numFmtId="165" fontId="2" fillId="0" borderId="9" xfId="1" applyNumberFormat="1" applyFont="1" applyBorder="1" applyAlignment="1">
      <alignment horizontal="right" wrapText="1"/>
    </xf>
    <xf numFmtId="0" fontId="2" fillId="0" borderId="0" xfId="0" quotePrefix="1" applyFont="1" applyAlignment="1">
      <alignment horizontal="right"/>
    </xf>
    <xf numFmtId="0" fontId="4" fillId="0" borderId="11" xfId="0" applyFont="1" applyBorder="1" applyAlignment="1"/>
    <xf numFmtId="0" fontId="2" fillId="0" borderId="11" xfId="0" applyFont="1" applyBorder="1" applyAlignment="1"/>
    <xf numFmtId="0" fontId="4" fillId="0" borderId="1" xfId="0" applyFont="1" applyBorder="1" applyAlignment="1">
      <alignment wrapText="1"/>
    </xf>
    <xf numFmtId="0" fontId="2" fillId="0" borderId="1" xfId="0" applyFont="1" applyBorder="1" applyAlignment="1"/>
    <xf numFmtId="4" fontId="2" fillId="0" borderId="1" xfId="0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3" fontId="8" fillId="0" borderId="2" xfId="0" applyNumberFormat="1" applyFont="1" applyBorder="1"/>
    <xf numFmtId="3" fontId="8" fillId="0" borderId="3" xfId="0" applyNumberFormat="1" applyFont="1" applyBorder="1"/>
    <xf numFmtId="0" fontId="8" fillId="0" borderId="0" xfId="0" applyFont="1" applyAlignment="1">
      <alignment vertical="center"/>
    </xf>
    <xf numFmtId="0" fontId="4" fillId="0" borderId="4" xfId="0" applyFont="1" applyBorder="1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3" fontId="8" fillId="0" borderId="0" xfId="0" applyNumberFormat="1" applyFont="1"/>
    <xf numFmtId="3" fontId="8" fillId="0" borderId="4" xfId="0" applyNumberFormat="1" applyFont="1" applyBorder="1"/>
    <xf numFmtId="3" fontId="4" fillId="0" borderId="0" xfId="0" applyNumberFormat="1" applyFont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4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3" fontId="4" fillId="0" borderId="3" xfId="0" applyNumberFormat="1" applyFont="1" applyBorder="1"/>
    <xf numFmtId="3" fontId="8" fillId="0" borderId="2" xfId="0" applyNumberFormat="1" applyFont="1" applyBorder="1" applyAlignment="1">
      <alignment horizontal="center" wrapText="1"/>
    </xf>
    <xf numFmtId="3" fontId="8" fillId="0" borderId="3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3" fillId="0" borderId="0" xfId="0" applyFont="1" applyBorder="1" applyAlignment="1"/>
    <xf numFmtId="0" fontId="4" fillId="0" borderId="0" xfId="0" applyFont="1" applyBorder="1"/>
    <xf numFmtId="0" fontId="6" fillId="0" borderId="0" xfId="0" applyFont="1" applyBorder="1" applyAlignment="1">
      <alignment horizontal="right" wrapText="1"/>
    </xf>
    <xf numFmtId="0" fontId="6" fillId="0" borderId="5" xfId="0" applyFont="1" applyBorder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wrapText="1"/>
    </xf>
    <xf numFmtId="0" fontId="7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right"/>
    </xf>
    <xf numFmtId="0" fontId="7" fillId="0" borderId="9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topLeftCell="A60" workbookViewId="0">
      <selection activeCell="A76" sqref="A76"/>
    </sheetView>
  </sheetViews>
  <sheetFormatPr defaultRowHeight="13.5" x14ac:dyDescent="0.25"/>
  <cols>
    <col min="1" max="1" width="52.42578125" style="36" customWidth="1"/>
    <col min="2" max="2" width="2.5703125" style="36" customWidth="1"/>
    <col min="3" max="3" width="11.85546875" style="36" customWidth="1"/>
    <col min="4" max="4" width="2.140625" style="36" customWidth="1"/>
    <col min="5" max="5" width="13.7109375" style="36" customWidth="1"/>
    <col min="6" max="6" width="2" style="36" customWidth="1"/>
    <col min="7" max="16384" width="9.140625" style="36"/>
  </cols>
  <sheetData>
    <row r="1" spans="1:6" x14ac:dyDescent="0.25">
      <c r="A1" s="3" t="s">
        <v>0</v>
      </c>
      <c r="B1" s="35"/>
      <c r="C1" s="35"/>
      <c r="D1" s="35"/>
      <c r="E1" s="35"/>
      <c r="F1" s="35"/>
    </row>
    <row r="2" spans="1:6" x14ac:dyDescent="0.25">
      <c r="A2" s="17" t="s">
        <v>1</v>
      </c>
      <c r="B2" s="35"/>
      <c r="C2" s="35"/>
      <c r="D2" s="35"/>
      <c r="E2" s="35"/>
      <c r="F2" s="35"/>
    </row>
    <row r="3" spans="1:6" ht="15.75" thickBot="1" x14ac:dyDescent="0.35">
      <c r="A3" s="4" t="s">
        <v>2</v>
      </c>
      <c r="B3" s="5"/>
      <c r="C3" s="5"/>
      <c r="D3" s="5"/>
      <c r="E3" s="5"/>
      <c r="F3" s="14"/>
    </row>
    <row r="4" spans="1:6" ht="15" customHeight="1" x14ac:dyDescent="0.25">
      <c r="A4" s="131" t="s">
        <v>101</v>
      </c>
      <c r="B4" s="105"/>
      <c r="C4" s="124" t="s">
        <v>4</v>
      </c>
      <c r="D4" s="124"/>
      <c r="E4" s="124" t="s">
        <v>5</v>
      </c>
      <c r="F4" s="105"/>
    </row>
    <row r="5" spans="1:6" ht="14.25" thickBot="1" x14ac:dyDescent="0.3">
      <c r="A5" s="132"/>
      <c r="B5" s="106"/>
      <c r="C5" s="125"/>
      <c r="D5" s="125"/>
      <c r="E5" s="125"/>
      <c r="F5" s="106"/>
    </row>
    <row r="6" spans="1:6" x14ac:dyDescent="0.25">
      <c r="A6" s="35"/>
      <c r="B6" s="35"/>
      <c r="C6" s="37"/>
      <c r="D6" s="37"/>
      <c r="E6" s="37"/>
      <c r="F6" s="37"/>
    </row>
    <row r="7" spans="1:6" ht="15" x14ac:dyDescent="0.3">
      <c r="A7" s="10" t="s">
        <v>6</v>
      </c>
      <c r="B7" s="35"/>
      <c r="C7" s="37"/>
      <c r="D7" s="37"/>
      <c r="E7" s="37"/>
      <c r="F7" s="37"/>
    </row>
    <row r="8" spans="1:6" ht="15" x14ac:dyDescent="0.3">
      <c r="A8" s="18"/>
      <c r="B8" s="35"/>
      <c r="C8" s="37"/>
      <c r="D8" s="37"/>
      <c r="E8" s="37"/>
      <c r="F8" s="37"/>
    </row>
    <row r="9" spans="1:6" ht="15" x14ac:dyDescent="0.3">
      <c r="A9" s="10" t="s">
        <v>7</v>
      </c>
      <c r="B9" s="35"/>
      <c r="C9" s="37"/>
      <c r="D9" s="37"/>
      <c r="E9" s="37"/>
      <c r="F9" s="37"/>
    </row>
    <row r="10" spans="1:6" x14ac:dyDescent="0.25">
      <c r="A10" s="6" t="s">
        <v>8</v>
      </c>
      <c r="B10" s="35"/>
      <c r="C10" s="37">
        <v>45559639</v>
      </c>
      <c r="D10" s="37"/>
      <c r="E10" s="37">
        <v>46503115</v>
      </c>
    </row>
    <row r="11" spans="1:6" x14ac:dyDescent="0.25">
      <c r="A11" s="6" t="s">
        <v>9</v>
      </c>
      <c r="B11" s="35"/>
      <c r="C11" s="37">
        <v>1973574</v>
      </c>
      <c r="D11" s="37"/>
      <c r="E11" s="37">
        <v>1809892</v>
      </c>
      <c r="F11" s="37"/>
    </row>
    <row r="12" spans="1:6" x14ac:dyDescent="0.25">
      <c r="A12" s="6" t="s">
        <v>10</v>
      </c>
      <c r="B12" s="35"/>
      <c r="C12" s="37">
        <v>874219</v>
      </c>
      <c r="D12" s="37"/>
      <c r="E12" s="37">
        <v>884277</v>
      </c>
      <c r="F12" s="37"/>
    </row>
    <row r="13" spans="1:6" x14ac:dyDescent="0.25">
      <c r="A13" s="6" t="s">
        <v>11</v>
      </c>
      <c r="B13" s="35"/>
      <c r="C13" s="37">
        <v>20340</v>
      </c>
      <c r="D13" s="37"/>
      <c r="E13" s="37">
        <v>20340</v>
      </c>
      <c r="F13" s="37"/>
    </row>
    <row r="14" spans="1:6" x14ac:dyDescent="0.25">
      <c r="A14" s="6" t="s">
        <v>12</v>
      </c>
      <c r="B14" s="35"/>
      <c r="C14" s="37">
        <f>2729+1558</f>
        <v>4287</v>
      </c>
      <c r="D14" s="37"/>
      <c r="E14" s="37">
        <v>4152</v>
      </c>
      <c r="F14" s="37"/>
    </row>
    <row r="15" spans="1:6" x14ac:dyDescent="0.25">
      <c r="A15" s="14"/>
      <c r="B15" s="14"/>
      <c r="C15" s="20" t="s">
        <v>42</v>
      </c>
      <c r="D15" s="20"/>
      <c r="E15" s="20"/>
      <c r="F15" s="20"/>
    </row>
    <row r="16" spans="1:6" ht="15" x14ac:dyDescent="0.3">
      <c r="A16" s="118" t="s">
        <v>13</v>
      </c>
      <c r="B16" s="126"/>
      <c r="C16" s="108">
        <f>SUM(C10:C15)</f>
        <v>48432059</v>
      </c>
      <c r="D16" s="129"/>
      <c r="E16" s="108">
        <f>SUM(E10:E15)</f>
        <v>49221776</v>
      </c>
      <c r="F16" s="49"/>
    </row>
    <row r="17" spans="1:6" x14ac:dyDescent="0.25">
      <c r="A17" s="119"/>
      <c r="B17" s="127"/>
      <c r="C17" s="128"/>
      <c r="D17" s="130"/>
      <c r="E17" s="128"/>
      <c r="F17" s="20"/>
    </row>
    <row r="18" spans="1:6" x14ac:dyDescent="0.25">
      <c r="A18" s="35"/>
      <c r="B18" s="35"/>
      <c r="C18" s="37"/>
      <c r="D18" s="37"/>
      <c r="E18" s="37"/>
      <c r="F18" s="37"/>
    </row>
    <row r="19" spans="1:6" ht="15" x14ac:dyDescent="0.3">
      <c r="A19" s="10" t="s">
        <v>14</v>
      </c>
      <c r="B19" s="35"/>
      <c r="C19" s="37"/>
      <c r="D19" s="37"/>
      <c r="E19" s="37"/>
      <c r="F19" s="37"/>
    </row>
    <row r="20" spans="1:6" x14ac:dyDescent="0.25">
      <c r="A20" s="6" t="s">
        <v>15</v>
      </c>
      <c r="B20" s="35"/>
      <c r="C20" s="37">
        <v>11410461</v>
      </c>
      <c r="D20" s="37"/>
      <c r="E20" s="37">
        <v>13449096</v>
      </c>
      <c r="F20" s="37"/>
    </row>
    <row r="21" spans="1:6" x14ac:dyDescent="0.25">
      <c r="A21" s="6" t="s">
        <v>9</v>
      </c>
      <c r="B21" s="35"/>
      <c r="C21" s="37"/>
      <c r="D21" s="37"/>
      <c r="E21" s="37">
        <v>82471</v>
      </c>
      <c r="F21" s="37"/>
    </row>
    <row r="22" spans="1:6" x14ac:dyDescent="0.25">
      <c r="A22" s="6" t="s">
        <v>16</v>
      </c>
      <c r="B22" s="35"/>
      <c r="C22" s="37">
        <v>10279940</v>
      </c>
      <c r="D22" s="37"/>
      <c r="E22" s="37">
        <f>7774966+686</f>
        <v>7775652</v>
      </c>
      <c r="F22" s="37"/>
    </row>
    <row r="23" spans="1:6" x14ac:dyDescent="0.25">
      <c r="A23" s="6" t="s">
        <v>17</v>
      </c>
      <c r="B23" s="35"/>
      <c r="C23" s="37">
        <v>172182</v>
      </c>
      <c r="D23" s="37"/>
      <c r="E23" s="37">
        <v>140570</v>
      </c>
      <c r="F23" s="37"/>
    </row>
    <row r="24" spans="1:6" x14ac:dyDescent="0.25">
      <c r="A24" s="6" t="s">
        <v>18</v>
      </c>
      <c r="B24" s="35"/>
      <c r="C24" s="37">
        <v>2935</v>
      </c>
      <c r="D24" s="37"/>
      <c r="E24" s="37">
        <v>25655</v>
      </c>
      <c r="F24" s="37"/>
    </row>
    <row r="25" spans="1:6" x14ac:dyDescent="0.25">
      <c r="A25" s="6" t="s">
        <v>19</v>
      </c>
      <c r="B25" s="35"/>
      <c r="C25" s="50">
        <v>3690570</v>
      </c>
      <c r="D25" s="37"/>
      <c r="E25" s="37">
        <v>30826</v>
      </c>
      <c r="F25" s="37"/>
    </row>
    <row r="26" spans="1:6" x14ac:dyDescent="0.25">
      <c r="A26" s="14"/>
      <c r="B26" s="14"/>
      <c r="C26" s="20"/>
      <c r="D26" s="20"/>
      <c r="E26" s="20"/>
      <c r="F26" s="20"/>
    </row>
    <row r="27" spans="1:6" ht="15" x14ac:dyDescent="0.3">
      <c r="A27" s="118" t="s">
        <v>20</v>
      </c>
      <c r="B27" s="120"/>
      <c r="C27" s="108">
        <f>SUM(C20:C26)</f>
        <v>25556088</v>
      </c>
      <c r="D27" s="122"/>
      <c r="E27" s="108">
        <f>SUM(E20:E26)</f>
        <v>21504270</v>
      </c>
      <c r="F27" s="49"/>
    </row>
    <row r="28" spans="1:6" ht="15" x14ac:dyDescent="0.3">
      <c r="A28" s="119"/>
      <c r="B28" s="121"/>
      <c r="C28" s="109"/>
      <c r="D28" s="123"/>
      <c r="E28" s="109"/>
      <c r="F28" s="49"/>
    </row>
    <row r="29" spans="1:6" x14ac:dyDescent="0.25">
      <c r="A29" s="35"/>
      <c r="B29" s="35"/>
      <c r="C29" s="37"/>
      <c r="D29" s="37"/>
      <c r="E29" s="37"/>
      <c r="F29" s="37"/>
    </row>
    <row r="30" spans="1:6" ht="15" x14ac:dyDescent="0.3">
      <c r="A30" s="110" t="s">
        <v>21</v>
      </c>
      <c r="B30" s="112"/>
      <c r="C30" s="114">
        <f>C16+C27</f>
        <v>73988147</v>
      </c>
      <c r="D30" s="116"/>
      <c r="E30" s="114">
        <f>E16+E27</f>
        <v>70726046</v>
      </c>
      <c r="F30" s="23"/>
    </row>
    <row r="31" spans="1:6" ht="15.75" thickBot="1" x14ac:dyDescent="0.35">
      <c r="A31" s="111"/>
      <c r="B31" s="113"/>
      <c r="C31" s="115"/>
      <c r="D31" s="117"/>
      <c r="E31" s="115"/>
      <c r="F31" s="49"/>
    </row>
    <row r="32" spans="1:6" ht="14.25" thickTop="1" x14ac:dyDescent="0.25">
      <c r="A32" s="35"/>
      <c r="B32" s="35"/>
      <c r="C32" s="37"/>
      <c r="D32" s="37"/>
      <c r="E32" s="37"/>
      <c r="F32" s="37"/>
    </row>
    <row r="33" spans="1:6" ht="15" x14ac:dyDescent="0.3">
      <c r="A33" s="10" t="s">
        <v>22</v>
      </c>
      <c r="B33" s="35"/>
      <c r="C33" s="37"/>
      <c r="D33" s="37"/>
      <c r="E33" s="37"/>
      <c r="F33" s="37"/>
    </row>
    <row r="34" spans="1:6" x14ac:dyDescent="0.25">
      <c r="A34" s="35"/>
      <c r="B34" s="35"/>
      <c r="C34" s="37"/>
      <c r="D34" s="37"/>
      <c r="E34" s="37"/>
      <c r="F34" s="37"/>
    </row>
    <row r="35" spans="1:6" x14ac:dyDescent="0.25">
      <c r="A35" s="6" t="s">
        <v>23</v>
      </c>
      <c r="B35" s="35"/>
      <c r="C35" s="37">
        <v>14254483</v>
      </c>
      <c r="D35" s="37"/>
      <c r="E35" s="37">
        <v>14254483</v>
      </c>
      <c r="F35" s="37"/>
    </row>
    <row r="36" spans="1:6" x14ac:dyDescent="0.25">
      <c r="A36" s="6" t="s">
        <v>24</v>
      </c>
      <c r="B36" s="35"/>
      <c r="C36" s="37">
        <v>18950391</v>
      </c>
      <c r="D36" s="37"/>
      <c r="E36" s="37">
        <v>19048532</v>
      </c>
      <c r="F36" s="37"/>
    </row>
    <row r="37" spans="1:6" x14ac:dyDescent="0.25">
      <c r="A37" s="6" t="s">
        <v>25</v>
      </c>
      <c r="B37" s="35"/>
      <c r="C37" s="62">
        <v>-35700</v>
      </c>
      <c r="D37" s="37"/>
      <c r="E37" s="62">
        <v>-35700</v>
      </c>
      <c r="F37" s="39"/>
    </row>
    <row r="38" spans="1:6" x14ac:dyDescent="0.25">
      <c r="A38" s="6" t="s">
        <v>26</v>
      </c>
      <c r="B38" s="35"/>
      <c r="C38" s="62">
        <v>-27873725</v>
      </c>
      <c r="D38" s="37"/>
      <c r="E38" s="62">
        <v>-27332709</v>
      </c>
      <c r="F38" s="39"/>
    </row>
    <row r="39" spans="1:6" x14ac:dyDescent="0.25">
      <c r="A39" s="8"/>
      <c r="B39" s="8"/>
      <c r="C39" s="25"/>
      <c r="D39" s="25"/>
      <c r="E39" s="25"/>
      <c r="F39" s="20"/>
    </row>
    <row r="40" spans="1:6" x14ac:dyDescent="0.25">
      <c r="A40" s="35"/>
      <c r="B40" s="35"/>
      <c r="C40" s="37"/>
      <c r="D40" s="37"/>
      <c r="E40" s="37"/>
      <c r="F40" s="37"/>
    </row>
    <row r="41" spans="1:6" ht="15" x14ac:dyDescent="0.3">
      <c r="A41" s="10" t="s">
        <v>27</v>
      </c>
      <c r="B41" s="35"/>
      <c r="C41" s="26">
        <f>SUM(C35:C38)</f>
        <v>5295449</v>
      </c>
      <c r="D41" s="37"/>
      <c r="E41" s="26">
        <f>SUM(E35:E38)</f>
        <v>5934606</v>
      </c>
      <c r="F41" s="26"/>
    </row>
    <row r="42" spans="1:6" x14ac:dyDescent="0.25">
      <c r="A42" s="35"/>
      <c r="B42" s="35"/>
      <c r="C42" s="37"/>
      <c r="D42" s="37"/>
      <c r="E42" s="37"/>
      <c r="F42" s="37"/>
    </row>
    <row r="43" spans="1:6" x14ac:dyDescent="0.25">
      <c r="A43" s="7" t="s">
        <v>28</v>
      </c>
      <c r="B43" s="8"/>
      <c r="C43" s="25">
        <v>1100622</v>
      </c>
      <c r="D43" s="25"/>
      <c r="E43" s="25">
        <v>1124587</v>
      </c>
      <c r="F43" s="20"/>
    </row>
    <row r="44" spans="1:6" x14ac:dyDescent="0.25">
      <c r="A44" s="35"/>
      <c r="B44" s="35"/>
      <c r="C44" s="37"/>
      <c r="D44" s="37"/>
      <c r="E44" s="37"/>
      <c r="F44" s="37"/>
    </row>
    <row r="45" spans="1:6" ht="15.75" thickBot="1" x14ac:dyDescent="0.35">
      <c r="A45" s="9" t="s">
        <v>29</v>
      </c>
      <c r="B45" s="24"/>
      <c r="C45" s="27">
        <f>C41+C43</f>
        <v>6396071</v>
      </c>
      <c r="D45" s="12"/>
      <c r="E45" s="27">
        <f>E41+E43</f>
        <v>7059193</v>
      </c>
      <c r="F45" s="49"/>
    </row>
    <row r="46" spans="1:6" ht="14.25" thickTop="1" x14ac:dyDescent="0.25">
      <c r="A46" s="35"/>
      <c r="B46" s="35"/>
      <c r="C46" s="37"/>
      <c r="D46" s="37"/>
      <c r="E46" s="37"/>
      <c r="F46" s="37"/>
    </row>
    <row r="47" spans="1:6" ht="15" x14ac:dyDescent="0.25">
      <c r="A47" s="28" t="s">
        <v>30</v>
      </c>
      <c r="B47" s="35"/>
      <c r="C47" s="37"/>
      <c r="D47" s="37"/>
      <c r="E47" s="37"/>
      <c r="F47" s="37"/>
    </row>
    <row r="48" spans="1:6" ht="15" x14ac:dyDescent="0.3">
      <c r="A48" s="10" t="s">
        <v>31</v>
      </c>
      <c r="B48" s="35"/>
      <c r="C48" s="37"/>
      <c r="D48" s="37"/>
      <c r="E48" s="37"/>
      <c r="F48" s="37"/>
    </row>
    <row r="49" spans="1:8" x14ac:dyDescent="0.25">
      <c r="A49" s="6" t="s">
        <v>32</v>
      </c>
      <c r="B49" s="35"/>
      <c r="C49" s="37">
        <v>35370727</v>
      </c>
      <c r="D49" s="37"/>
      <c r="E49" s="37">
        <v>19101589</v>
      </c>
      <c r="F49" s="37"/>
    </row>
    <row r="50" spans="1:8" x14ac:dyDescent="0.25">
      <c r="A50" s="6" t="s">
        <v>33</v>
      </c>
      <c r="B50" s="35"/>
      <c r="C50" s="37">
        <v>3877543</v>
      </c>
      <c r="D50" s="37"/>
      <c r="E50" s="37">
        <v>3207713</v>
      </c>
      <c r="F50" s="37"/>
    </row>
    <row r="51" spans="1:8" x14ac:dyDescent="0.25">
      <c r="A51" s="6" t="s">
        <v>34</v>
      </c>
      <c r="B51" s="35"/>
      <c r="C51" s="37">
        <v>6790264</v>
      </c>
      <c r="D51" s="37"/>
      <c r="E51" s="37">
        <v>6790264</v>
      </c>
      <c r="F51" s="37"/>
    </row>
    <row r="52" spans="1:8" x14ac:dyDescent="0.25">
      <c r="A52" s="6" t="s">
        <v>35</v>
      </c>
      <c r="B52" s="35"/>
      <c r="C52" s="37">
        <v>1053914</v>
      </c>
      <c r="D52" s="37"/>
      <c r="E52" s="37">
        <v>1053914</v>
      </c>
      <c r="F52" s="37"/>
      <c r="H52" s="19" t="s">
        <v>42</v>
      </c>
    </row>
    <row r="53" spans="1:8" x14ac:dyDescent="0.25">
      <c r="A53" s="6" t="s">
        <v>36</v>
      </c>
      <c r="B53" s="35"/>
      <c r="C53" s="37">
        <v>19803</v>
      </c>
      <c r="D53" s="37"/>
      <c r="E53" s="37">
        <v>19803</v>
      </c>
      <c r="F53" s="37"/>
    </row>
    <row r="54" spans="1:8" x14ac:dyDescent="0.25">
      <c r="A54" s="8"/>
      <c r="B54" s="8"/>
      <c r="C54" s="25"/>
      <c r="D54" s="25"/>
      <c r="E54" s="25"/>
      <c r="F54" s="20"/>
    </row>
    <row r="55" spans="1:8" ht="15" x14ac:dyDescent="0.3">
      <c r="A55" s="29" t="s">
        <v>37</v>
      </c>
      <c r="B55" s="8"/>
      <c r="C55" s="30">
        <f>SUM(C49:C54)</f>
        <v>47112251</v>
      </c>
      <c r="D55" s="25"/>
      <c r="E55" s="30">
        <f>SUM(E49:E54)</f>
        <v>30173283</v>
      </c>
      <c r="F55" s="49"/>
    </row>
    <row r="56" spans="1:8" x14ac:dyDescent="0.25">
      <c r="A56" s="35"/>
      <c r="B56" s="35"/>
      <c r="C56" s="37"/>
      <c r="D56" s="37"/>
      <c r="E56" s="37"/>
      <c r="F56" s="37"/>
    </row>
    <row r="57" spans="1:8" ht="15" x14ac:dyDescent="0.3">
      <c r="A57" s="10" t="s">
        <v>38</v>
      </c>
      <c r="B57" s="35"/>
      <c r="C57" s="37"/>
      <c r="D57" s="37"/>
      <c r="E57" s="37"/>
      <c r="F57" s="37"/>
    </row>
    <row r="58" spans="1:8" x14ac:dyDescent="0.25">
      <c r="A58" s="6" t="s">
        <v>32</v>
      </c>
      <c r="B58" s="35"/>
      <c r="C58" s="37">
        <v>11851223</v>
      </c>
      <c r="D58" s="37"/>
      <c r="E58" s="37">
        <v>11248635</v>
      </c>
      <c r="F58" s="37"/>
    </row>
    <row r="59" spans="1:8" x14ac:dyDescent="0.25">
      <c r="A59" s="6" t="s">
        <v>33</v>
      </c>
      <c r="B59" s="35"/>
      <c r="C59" s="37">
        <v>216394</v>
      </c>
      <c r="D59" s="37"/>
      <c r="E59" s="37">
        <v>893386</v>
      </c>
      <c r="F59" s="37"/>
    </row>
    <row r="60" spans="1:8" ht="12.75" customHeight="1" x14ac:dyDescent="0.25">
      <c r="A60" s="6" t="s">
        <v>113</v>
      </c>
      <c r="B60" s="35"/>
      <c r="C60" s="37">
        <v>12890</v>
      </c>
      <c r="D60" s="37"/>
      <c r="E60" s="37">
        <v>23322</v>
      </c>
      <c r="F60" s="37"/>
    </row>
    <row r="61" spans="1:8" x14ac:dyDescent="0.25">
      <c r="A61" s="6" t="s">
        <v>36</v>
      </c>
      <c r="B61" s="35"/>
      <c r="C61" s="37">
        <v>8399318</v>
      </c>
      <c r="D61" s="37"/>
      <c r="E61" s="37">
        <v>21328227</v>
      </c>
      <c r="F61" s="37"/>
    </row>
    <row r="62" spans="1:8" x14ac:dyDescent="0.25">
      <c r="A62" s="8"/>
      <c r="B62" s="8"/>
      <c r="C62" s="25"/>
      <c r="D62" s="25"/>
      <c r="E62" s="25"/>
      <c r="F62" s="20"/>
    </row>
    <row r="63" spans="1:8" ht="15" x14ac:dyDescent="0.3">
      <c r="A63" s="29" t="s">
        <v>39</v>
      </c>
      <c r="B63" s="8"/>
      <c r="C63" s="30">
        <f>SUM(C58:C62)</f>
        <v>20479825</v>
      </c>
      <c r="D63" s="25"/>
      <c r="E63" s="30">
        <f>SUM(E58:E62)</f>
        <v>33493570</v>
      </c>
      <c r="F63" s="49"/>
    </row>
    <row r="64" spans="1:8" ht="15.75" thickBot="1" x14ac:dyDescent="0.35">
      <c r="A64" s="9" t="s">
        <v>40</v>
      </c>
      <c r="B64" s="24"/>
      <c r="C64" s="27">
        <f>C63+C55</f>
        <v>67592076</v>
      </c>
      <c r="D64" s="12"/>
      <c r="E64" s="27">
        <f>E63+E55</f>
        <v>63666853</v>
      </c>
      <c r="F64" s="49"/>
    </row>
    <row r="65" spans="1:6" ht="16.5" thickTop="1" thickBot="1" x14ac:dyDescent="0.35">
      <c r="A65" s="9" t="s">
        <v>41</v>
      </c>
      <c r="B65" s="24"/>
      <c r="C65" s="27">
        <f>C45+C64</f>
        <v>73988147</v>
      </c>
      <c r="D65" s="12"/>
      <c r="E65" s="27">
        <f>E45+E64</f>
        <v>70726046</v>
      </c>
      <c r="F65" s="49"/>
    </row>
    <row r="66" spans="1:6" ht="14.25" thickTop="1" x14ac:dyDescent="0.25">
      <c r="A66" s="100"/>
      <c r="B66" s="101"/>
      <c r="C66" s="101"/>
      <c r="D66" s="101"/>
      <c r="E66" s="101"/>
      <c r="F66" s="35"/>
    </row>
    <row r="67" spans="1:6" x14ac:dyDescent="0.25">
      <c r="A67" s="6" t="s">
        <v>121</v>
      </c>
      <c r="B67" s="35"/>
      <c r="C67" s="99" t="s">
        <v>123</v>
      </c>
      <c r="D67" s="35"/>
      <c r="E67" s="99" t="s">
        <v>124</v>
      </c>
      <c r="F67" s="35"/>
    </row>
    <row r="68" spans="1:6" ht="27.75" thickBot="1" x14ac:dyDescent="0.3">
      <c r="A68" s="102" t="s">
        <v>122</v>
      </c>
      <c r="B68" s="103"/>
      <c r="C68" s="104">
        <v>13876.82</v>
      </c>
      <c r="D68" s="103"/>
      <c r="E68" s="104">
        <v>13876.82</v>
      </c>
      <c r="F68" s="35"/>
    </row>
    <row r="69" spans="1:6" x14ac:dyDescent="0.25">
      <c r="A69" s="6"/>
      <c r="B69" s="35"/>
      <c r="C69" s="35"/>
      <c r="D69" s="35"/>
      <c r="E69" s="35"/>
      <c r="F69" s="35"/>
    </row>
    <row r="70" spans="1:6" x14ac:dyDescent="0.25">
      <c r="A70" s="36" t="s">
        <v>107</v>
      </c>
      <c r="B70" s="107" t="s">
        <v>108</v>
      </c>
      <c r="C70" s="107"/>
      <c r="D70" s="107"/>
    </row>
    <row r="72" spans="1:6" x14ac:dyDescent="0.25">
      <c r="A72" s="36" t="s">
        <v>109</v>
      </c>
      <c r="B72" s="107" t="s">
        <v>110</v>
      </c>
      <c r="C72" s="107"/>
      <c r="D72" s="107"/>
    </row>
    <row r="74" spans="1:6" x14ac:dyDescent="0.25">
      <c r="A74" s="36" t="s">
        <v>111</v>
      </c>
    </row>
    <row r="75" spans="1:6" x14ac:dyDescent="0.25">
      <c r="A75" s="36" t="s">
        <v>112</v>
      </c>
    </row>
  </sheetData>
  <mergeCells count="23">
    <mergeCell ref="C16:C17"/>
    <mergeCell ref="D16:D17"/>
    <mergeCell ref="E16:E17"/>
    <mergeCell ref="A4:A5"/>
    <mergeCell ref="B4:B5"/>
    <mergeCell ref="C4:C5"/>
    <mergeCell ref="D4:D5"/>
    <mergeCell ref="F4:F5"/>
    <mergeCell ref="B70:D70"/>
    <mergeCell ref="B72:D72"/>
    <mergeCell ref="E27:E28"/>
    <mergeCell ref="A30:A31"/>
    <mergeCell ref="B30:B31"/>
    <mergeCell ref="C30:C31"/>
    <mergeCell ref="D30:D31"/>
    <mergeCell ref="E30:E31"/>
    <mergeCell ref="A27:A28"/>
    <mergeCell ref="B27:B28"/>
    <mergeCell ref="C27:C28"/>
    <mergeCell ref="D27:D28"/>
    <mergeCell ref="E4:E5"/>
    <mergeCell ref="A16:A17"/>
    <mergeCell ref="B16:B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30" workbookViewId="0">
      <selection activeCell="A34" sqref="A34"/>
    </sheetView>
  </sheetViews>
  <sheetFormatPr defaultRowHeight="13.5" x14ac:dyDescent="0.25"/>
  <cols>
    <col min="1" max="1" width="49.7109375" style="36" customWidth="1"/>
    <col min="2" max="2" width="3" style="36" customWidth="1"/>
    <col min="3" max="3" width="13.85546875" style="36" customWidth="1"/>
    <col min="4" max="4" width="2.28515625" style="36" customWidth="1"/>
    <col min="5" max="5" width="16.140625" style="36" customWidth="1"/>
    <col min="6" max="16384" width="9.140625" style="36"/>
  </cols>
  <sheetData>
    <row r="1" spans="1:10" x14ac:dyDescent="0.25">
      <c r="A1" s="3" t="s">
        <v>0</v>
      </c>
      <c r="B1" s="35"/>
      <c r="C1" s="35"/>
      <c r="D1" s="35"/>
      <c r="E1" s="35"/>
    </row>
    <row r="2" spans="1:10" x14ac:dyDescent="0.25">
      <c r="A2" s="133" t="s">
        <v>114</v>
      </c>
      <c r="B2" s="134"/>
      <c r="C2" s="134"/>
      <c r="D2" s="134"/>
      <c r="E2" s="134"/>
    </row>
    <row r="3" spans="1:10" ht="15.75" thickBot="1" x14ac:dyDescent="0.35">
      <c r="A3" s="4" t="s">
        <v>2</v>
      </c>
      <c r="B3" s="5"/>
      <c r="C3" s="5"/>
      <c r="D3" s="5"/>
      <c r="E3" s="5"/>
    </row>
    <row r="4" spans="1:10" x14ac:dyDescent="0.25">
      <c r="A4" s="135" t="s">
        <v>101</v>
      </c>
      <c r="B4" s="137"/>
      <c r="C4" s="137" t="s">
        <v>117</v>
      </c>
      <c r="D4" s="137"/>
      <c r="E4" s="137" t="s">
        <v>118</v>
      </c>
    </row>
    <row r="5" spans="1:10" x14ac:dyDescent="0.25">
      <c r="A5" s="136"/>
      <c r="B5" s="138"/>
      <c r="C5" s="138"/>
      <c r="D5" s="138"/>
      <c r="E5" s="138"/>
    </row>
    <row r="6" spans="1:10" x14ac:dyDescent="0.25">
      <c r="A6" s="35"/>
      <c r="B6" s="35"/>
      <c r="C6" s="37"/>
      <c r="D6" s="37"/>
      <c r="E6" s="37"/>
      <c r="F6" s="44"/>
      <c r="G6" s="44"/>
      <c r="H6" s="44"/>
      <c r="I6" s="44"/>
      <c r="J6" s="44"/>
    </row>
    <row r="7" spans="1:10" x14ac:dyDescent="0.25">
      <c r="A7" s="6" t="s">
        <v>43</v>
      </c>
      <c r="B7" s="35"/>
      <c r="C7" s="37">
        <f>5188745</f>
        <v>5188745</v>
      </c>
      <c r="D7" s="37"/>
      <c r="E7" s="40">
        <v>3781631</v>
      </c>
      <c r="F7" s="44"/>
      <c r="G7" s="44"/>
      <c r="H7" s="44"/>
      <c r="I7" s="44"/>
      <c r="J7" s="44"/>
    </row>
    <row r="8" spans="1:10" x14ac:dyDescent="0.25">
      <c r="A8" s="6" t="s">
        <v>44</v>
      </c>
      <c r="B8" s="35"/>
      <c r="C8" s="61">
        <v>-4432238</v>
      </c>
      <c r="D8" s="37"/>
      <c r="E8" s="61">
        <v>-3377266</v>
      </c>
      <c r="F8" s="44"/>
      <c r="G8" s="44"/>
      <c r="H8" s="44"/>
      <c r="I8" s="44"/>
      <c r="J8" s="44"/>
    </row>
    <row r="9" spans="1:10" x14ac:dyDescent="0.25">
      <c r="A9" s="7"/>
      <c r="B9" s="8"/>
      <c r="C9" s="25" t="s">
        <v>42</v>
      </c>
      <c r="D9" s="25"/>
      <c r="E9" s="41"/>
      <c r="F9" s="44"/>
      <c r="G9" s="44"/>
      <c r="H9" s="44"/>
      <c r="I9" s="44"/>
      <c r="J9" s="44"/>
    </row>
    <row r="10" spans="1:10" ht="15.75" thickBot="1" x14ac:dyDescent="0.35">
      <c r="A10" s="73" t="s">
        <v>45</v>
      </c>
      <c r="B10" s="72"/>
      <c r="C10" s="70">
        <f>SUM(C7:C8)</f>
        <v>756507</v>
      </c>
      <c r="D10" s="71"/>
      <c r="E10" s="70">
        <f>SUM(E7:E9)</f>
        <v>404365</v>
      </c>
      <c r="F10" s="44"/>
      <c r="G10" s="44"/>
      <c r="H10" s="44"/>
      <c r="I10" s="44"/>
      <c r="J10" s="44"/>
    </row>
    <row r="11" spans="1:10" x14ac:dyDescent="0.25">
      <c r="A11" s="6"/>
      <c r="B11" s="35"/>
      <c r="C11" s="37"/>
      <c r="D11" s="37"/>
      <c r="E11" s="45"/>
      <c r="F11" s="44"/>
      <c r="G11" s="44"/>
      <c r="H11" s="44"/>
      <c r="I11" s="44"/>
      <c r="J11" s="44"/>
    </row>
    <row r="12" spans="1:10" x14ac:dyDescent="0.25">
      <c r="A12" s="6" t="s">
        <v>46</v>
      </c>
      <c r="B12" s="35"/>
      <c r="C12" s="46">
        <v>277410</v>
      </c>
      <c r="D12" s="46"/>
      <c r="E12" s="40">
        <v>1669855</v>
      </c>
      <c r="F12" s="44"/>
      <c r="G12" s="44"/>
      <c r="H12" s="44"/>
      <c r="I12" s="44"/>
      <c r="J12" s="44"/>
    </row>
    <row r="13" spans="1:10" x14ac:dyDescent="0.25">
      <c r="A13" s="6" t="s">
        <v>47</v>
      </c>
      <c r="B13" s="35"/>
      <c r="C13" s="46">
        <v>209070</v>
      </c>
      <c r="D13" s="46"/>
      <c r="E13" s="40">
        <v>470564</v>
      </c>
      <c r="F13" s="44"/>
      <c r="G13" s="44"/>
      <c r="H13" s="44"/>
      <c r="I13" s="44"/>
      <c r="J13" s="44"/>
    </row>
    <row r="14" spans="1:10" x14ac:dyDescent="0.25">
      <c r="A14" s="6" t="s">
        <v>48</v>
      </c>
      <c r="B14" s="35"/>
      <c r="C14" s="61">
        <v>-688131</v>
      </c>
      <c r="D14" s="46"/>
      <c r="E14" s="61">
        <v>-895089</v>
      </c>
      <c r="F14" s="44"/>
      <c r="G14" s="44"/>
      <c r="H14" s="44"/>
      <c r="I14" s="44"/>
      <c r="J14" s="44"/>
    </row>
    <row r="15" spans="1:10" x14ac:dyDescent="0.25">
      <c r="A15" s="6" t="s">
        <v>49</v>
      </c>
      <c r="B15" s="35"/>
      <c r="C15" s="61">
        <v>-24135</v>
      </c>
      <c r="D15" s="46"/>
      <c r="E15" s="61">
        <v>-11681</v>
      </c>
      <c r="F15" s="44"/>
      <c r="G15" s="44"/>
      <c r="H15" s="44"/>
      <c r="I15" s="44"/>
      <c r="J15" s="44"/>
    </row>
    <row r="16" spans="1:10" x14ac:dyDescent="0.25">
      <c r="A16" s="11" t="s">
        <v>50</v>
      </c>
      <c r="B16" s="65"/>
      <c r="C16" s="64">
        <v>-108751</v>
      </c>
      <c r="D16" s="48"/>
      <c r="E16" s="64">
        <v>-313494</v>
      </c>
      <c r="F16" s="44"/>
      <c r="G16" s="44"/>
      <c r="H16" s="44"/>
      <c r="I16" s="44"/>
      <c r="J16" s="44"/>
    </row>
    <row r="17" spans="1:10" x14ac:dyDescent="0.25">
      <c r="A17" s="35"/>
      <c r="B17" s="35"/>
      <c r="C17" s="37"/>
      <c r="D17" s="37"/>
      <c r="E17" s="45"/>
      <c r="F17" s="44"/>
      <c r="G17" s="44"/>
      <c r="H17" s="44"/>
      <c r="I17" s="44"/>
      <c r="J17" s="44"/>
    </row>
    <row r="18" spans="1:10" ht="15" x14ac:dyDescent="0.3">
      <c r="A18" s="10" t="s">
        <v>115</v>
      </c>
      <c r="B18" s="35"/>
      <c r="C18" s="43">
        <f>SUM(C10:C16)</f>
        <v>421970</v>
      </c>
      <c r="D18" s="37"/>
      <c r="E18" s="43">
        <f>SUM(E10:E16)</f>
        <v>1324520</v>
      </c>
      <c r="F18" s="44"/>
      <c r="G18" s="44"/>
      <c r="H18" s="44"/>
      <c r="I18" s="44"/>
      <c r="J18" s="44"/>
    </row>
    <row r="19" spans="1:10" x14ac:dyDescent="0.25">
      <c r="A19" s="35"/>
      <c r="B19" s="35"/>
      <c r="C19" s="37"/>
      <c r="D19" s="37"/>
      <c r="E19" s="40"/>
      <c r="F19" s="44"/>
      <c r="G19" s="44"/>
      <c r="H19" s="44"/>
      <c r="I19" s="44"/>
      <c r="J19" s="44"/>
    </row>
    <row r="20" spans="1:10" x14ac:dyDescent="0.25">
      <c r="A20" s="6" t="s">
        <v>51</v>
      </c>
      <c r="B20" s="35"/>
      <c r="C20" s="37">
        <v>16288</v>
      </c>
      <c r="D20" s="37"/>
      <c r="E20" s="40">
        <v>30080</v>
      </c>
      <c r="F20" s="44"/>
      <c r="G20" s="44"/>
      <c r="H20" s="44"/>
      <c r="I20" s="44"/>
      <c r="J20" s="44"/>
    </row>
    <row r="21" spans="1:10" x14ac:dyDescent="0.25">
      <c r="A21" s="11" t="s">
        <v>52</v>
      </c>
      <c r="B21" s="21"/>
      <c r="C21" s="64">
        <v>-899386</v>
      </c>
      <c r="D21" s="64"/>
      <c r="E21" s="64">
        <f>-924268</f>
        <v>-924268</v>
      </c>
      <c r="F21" s="44"/>
      <c r="G21" s="44"/>
      <c r="H21" s="44"/>
      <c r="I21" s="44"/>
      <c r="J21" s="44"/>
    </row>
    <row r="22" spans="1:10" x14ac:dyDescent="0.25">
      <c r="A22" s="35"/>
      <c r="B22" s="35"/>
      <c r="C22" s="37"/>
      <c r="D22" s="37"/>
      <c r="E22" s="45"/>
      <c r="F22" s="44"/>
      <c r="G22" s="44"/>
      <c r="H22" s="44"/>
      <c r="I22" s="44"/>
      <c r="J22" s="44"/>
    </row>
    <row r="23" spans="1:10" ht="15" x14ac:dyDescent="0.3">
      <c r="A23" s="10" t="s">
        <v>102</v>
      </c>
      <c r="B23" s="35"/>
      <c r="C23" s="63">
        <f>SUM(C18:C21)</f>
        <v>-461128</v>
      </c>
      <c r="D23" s="63"/>
      <c r="E23" s="63">
        <f>SUM(E18:E21)</f>
        <v>430332</v>
      </c>
      <c r="F23" s="44"/>
      <c r="G23" s="44"/>
      <c r="H23" s="44"/>
      <c r="I23" s="44"/>
      <c r="J23" s="44"/>
    </row>
    <row r="24" spans="1:10" x14ac:dyDescent="0.25">
      <c r="A24" s="35"/>
      <c r="B24" s="35"/>
      <c r="C24" s="37"/>
      <c r="D24" s="37"/>
      <c r="E24" s="45"/>
      <c r="F24" s="44"/>
      <c r="G24" s="44"/>
      <c r="H24" s="44"/>
      <c r="I24" s="44"/>
      <c r="J24" s="44"/>
    </row>
    <row r="25" spans="1:10" x14ac:dyDescent="0.25">
      <c r="A25" s="11" t="s">
        <v>103</v>
      </c>
      <c r="B25" s="21"/>
      <c r="C25" s="64">
        <v>-5712</v>
      </c>
      <c r="D25" s="22"/>
      <c r="E25" s="64">
        <v>-26644</v>
      </c>
      <c r="F25" s="44"/>
      <c r="G25" s="44"/>
      <c r="H25" s="44"/>
      <c r="I25" s="44"/>
      <c r="J25" s="44"/>
    </row>
    <row r="26" spans="1:10" x14ac:dyDescent="0.25">
      <c r="A26" s="35"/>
      <c r="B26" s="35"/>
      <c r="C26" s="37"/>
      <c r="D26" s="37"/>
      <c r="E26" s="45"/>
      <c r="F26" s="44"/>
      <c r="G26" s="44"/>
      <c r="H26" s="44"/>
      <c r="I26" s="44"/>
      <c r="J26" s="44"/>
    </row>
    <row r="27" spans="1:10" ht="15.75" thickBot="1" x14ac:dyDescent="0.35">
      <c r="A27" s="67" t="s">
        <v>104</v>
      </c>
      <c r="B27" s="5"/>
      <c r="C27" s="66">
        <f>C23+C25</f>
        <v>-466840</v>
      </c>
      <c r="D27" s="68"/>
      <c r="E27" s="69">
        <f>E23+E25</f>
        <v>403688</v>
      </c>
      <c r="F27" s="44"/>
      <c r="G27" s="44"/>
      <c r="H27" s="44"/>
      <c r="I27" s="44"/>
      <c r="J27" s="44"/>
    </row>
    <row r="28" spans="1:10" x14ac:dyDescent="0.25">
      <c r="A28" s="35"/>
      <c r="B28" s="35"/>
      <c r="C28" s="37"/>
      <c r="D28" s="37"/>
      <c r="E28" s="45"/>
      <c r="F28" s="44"/>
      <c r="G28" s="44"/>
      <c r="H28" s="44"/>
      <c r="I28" s="44"/>
      <c r="J28" s="44"/>
    </row>
    <row r="29" spans="1:10" x14ac:dyDescent="0.25">
      <c r="A29" s="6" t="s">
        <v>54</v>
      </c>
      <c r="B29" s="35"/>
      <c r="C29" s="37"/>
      <c r="D29" s="37"/>
      <c r="E29" s="45"/>
      <c r="F29" s="44"/>
      <c r="G29" s="44"/>
      <c r="H29" s="44"/>
      <c r="I29" s="44"/>
      <c r="J29" s="44"/>
    </row>
    <row r="30" spans="1:10" ht="15.75" thickBot="1" x14ac:dyDescent="0.3">
      <c r="A30" s="74" t="s">
        <v>106</v>
      </c>
      <c r="B30" s="5"/>
      <c r="C30" s="68">
        <f>C27</f>
        <v>-466840</v>
      </c>
      <c r="D30" s="68"/>
      <c r="E30" s="68">
        <f>E27</f>
        <v>403688</v>
      </c>
      <c r="F30" s="44"/>
      <c r="G30" s="44"/>
      <c r="H30" s="44"/>
      <c r="I30" s="44"/>
      <c r="J30" s="44"/>
    </row>
    <row r="31" spans="1:10" x14ac:dyDescent="0.25">
      <c r="A31" s="35"/>
      <c r="B31" s="35"/>
      <c r="C31" s="37"/>
      <c r="D31" s="37"/>
      <c r="E31" s="45"/>
      <c r="F31" s="44"/>
      <c r="G31" s="44"/>
      <c r="H31" s="44"/>
      <c r="I31" s="44"/>
      <c r="J31" s="44"/>
    </row>
    <row r="32" spans="1:10" ht="15" x14ac:dyDescent="0.3">
      <c r="A32" s="10" t="s">
        <v>105</v>
      </c>
      <c r="B32" s="35"/>
      <c r="C32" s="37"/>
      <c r="D32" s="37"/>
      <c r="E32" s="45"/>
      <c r="F32" s="44"/>
      <c r="G32" s="44"/>
      <c r="H32" s="44"/>
      <c r="I32" s="44"/>
      <c r="J32" s="44"/>
    </row>
    <row r="33" spans="1:10" x14ac:dyDescent="0.25">
      <c r="A33" s="6" t="s">
        <v>55</v>
      </c>
      <c r="B33" s="35"/>
      <c r="C33" s="61">
        <v>-442875</v>
      </c>
      <c r="D33" s="37"/>
      <c r="E33" s="40">
        <v>399605</v>
      </c>
      <c r="F33" s="44"/>
      <c r="G33" s="44"/>
      <c r="H33" s="44"/>
      <c r="I33" s="44"/>
      <c r="J33" s="44"/>
    </row>
    <row r="34" spans="1:10" x14ac:dyDescent="0.25">
      <c r="A34" s="6" t="s">
        <v>56</v>
      </c>
      <c r="B34" s="35"/>
      <c r="C34" s="61">
        <v>-23965</v>
      </c>
      <c r="D34" s="37"/>
      <c r="E34" s="40">
        <v>4083</v>
      </c>
      <c r="F34" s="44"/>
      <c r="G34" s="44"/>
      <c r="H34" s="44"/>
      <c r="I34" s="44"/>
      <c r="J34" s="44"/>
    </row>
    <row r="35" spans="1:10" x14ac:dyDescent="0.25">
      <c r="A35" s="8"/>
      <c r="B35" s="8"/>
      <c r="C35" s="25"/>
      <c r="D35" s="25"/>
      <c r="E35" s="41"/>
      <c r="F35" s="44"/>
      <c r="G35" s="44"/>
      <c r="H35" s="44"/>
      <c r="I35" s="44"/>
      <c r="J35" s="44"/>
    </row>
    <row r="36" spans="1:10" ht="15.75" thickBot="1" x14ac:dyDescent="0.35">
      <c r="A36" s="73" t="s">
        <v>53</v>
      </c>
      <c r="B36" s="72"/>
      <c r="C36" s="66">
        <f>C33+C34</f>
        <v>-466840</v>
      </c>
      <c r="D36" s="71"/>
      <c r="E36" s="70">
        <f>E33+E34</f>
        <v>403688</v>
      </c>
      <c r="F36" s="44"/>
      <c r="G36" s="44"/>
      <c r="H36" s="44"/>
      <c r="I36" s="44"/>
      <c r="J36" s="44"/>
    </row>
    <row r="37" spans="1:10" x14ac:dyDescent="0.25">
      <c r="A37" s="35"/>
      <c r="B37" s="35"/>
      <c r="C37" s="37"/>
      <c r="D37" s="37"/>
      <c r="E37" s="45"/>
      <c r="F37" s="44"/>
      <c r="G37" s="44"/>
      <c r="H37" s="44"/>
      <c r="I37" s="44"/>
      <c r="J37" s="44"/>
    </row>
    <row r="38" spans="1:10" ht="15" x14ac:dyDescent="0.3">
      <c r="A38" s="15" t="s">
        <v>57</v>
      </c>
      <c r="B38" s="38"/>
      <c r="C38" s="46"/>
      <c r="D38" s="46"/>
      <c r="E38" s="47"/>
      <c r="F38" s="44"/>
      <c r="G38" s="44"/>
      <c r="H38" s="44"/>
      <c r="I38" s="44"/>
      <c r="J38" s="44"/>
    </row>
    <row r="39" spans="1:10" x14ac:dyDescent="0.25">
      <c r="A39" s="13" t="s">
        <v>55</v>
      </c>
      <c r="B39" s="38"/>
      <c r="C39" s="46">
        <f>C33</f>
        <v>-442875</v>
      </c>
      <c r="D39" s="46"/>
      <c r="E39" s="40">
        <f>E33</f>
        <v>399605</v>
      </c>
      <c r="F39" s="44"/>
      <c r="G39" s="44"/>
      <c r="H39" s="44"/>
      <c r="I39" s="44"/>
      <c r="J39" s="44"/>
    </row>
    <row r="40" spans="1:10" x14ac:dyDescent="0.25">
      <c r="A40" s="11" t="s">
        <v>56</v>
      </c>
      <c r="B40" s="21"/>
      <c r="C40" s="48">
        <f>C34</f>
        <v>-23965</v>
      </c>
      <c r="D40" s="22"/>
      <c r="E40" s="42">
        <f>E34</f>
        <v>4083</v>
      </c>
      <c r="F40" s="44"/>
      <c r="G40" s="44"/>
      <c r="H40" s="44"/>
      <c r="I40" s="44"/>
      <c r="J40" s="44"/>
    </row>
    <row r="41" spans="1:10" x14ac:dyDescent="0.25">
      <c r="A41" s="35"/>
      <c r="B41" s="35"/>
      <c r="C41" s="37"/>
      <c r="D41" s="37"/>
      <c r="E41" s="45"/>
      <c r="F41" s="44"/>
      <c r="G41" s="44"/>
      <c r="H41" s="44"/>
      <c r="I41" s="44"/>
      <c r="J41" s="44"/>
    </row>
    <row r="42" spans="1:10" ht="15.75" thickBot="1" x14ac:dyDescent="0.35">
      <c r="A42" s="74" t="s">
        <v>106</v>
      </c>
      <c r="B42" s="5"/>
      <c r="C42" s="66">
        <f>C40+C39</f>
        <v>-466840</v>
      </c>
      <c r="D42" s="68"/>
      <c r="E42" s="68">
        <f>E40+E39</f>
        <v>403688</v>
      </c>
      <c r="F42" s="44"/>
      <c r="G42" s="44"/>
      <c r="H42" s="44"/>
      <c r="I42" s="44"/>
      <c r="J42" s="44"/>
    </row>
    <row r="43" spans="1:10" x14ac:dyDescent="0.25">
      <c r="A43" s="35"/>
      <c r="B43" s="35"/>
      <c r="C43" s="37"/>
      <c r="D43" s="37"/>
      <c r="E43" s="45"/>
      <c r="F43" s="44"/>
      <c r="G43" s="44"/>
      <c r="H43" s="44"/>
      <c r="I43" s="44"/>
      <c r="J43" s="44"/>
    </row>
    <row r="44" spans="1:10" ht="45" x14ac:dyDescent="0.25">
      <c r="A44" s="16" t="s">
        <v>58</v>
      </c>
      <c r="B44" s="35"/>
      <c r="C44" s="37"/>
      <c r="D44" s="37"/>
      <c r="E44" s="45"/>
      <c r="F44" s="44"/>
      <c r="G44" s="44"/>
      <c r="H44" s="44"/>
      <c r="I44" s="44"/>
      <c r="J44" s="44"/>
    </row>
    <row r="45" spans="1:10" ht="14.25" thickBot="1" x14ac:dyDescent="0.3">
      <c r="A45" s="76" t="s">
        <v>59</v>
      </c>
      <c r="B45" s="76"/>
      <c r="C45" s="78">
        <v>-31</v>
      </c>
      <c r="D45" s="75"/>
      <c r="E45" s="68">
        <v>27</v>
      </c>
      <c r="F45" s="44"/>
      <c r="G45" s="44"/>
      <c r="H45" s="44"/>
      <c r="I45" s="44"/>
      <c r="J45" s="44"/>
    </row>
    <row r="47" spans="1:10" x14ac:dyDescent="0.25">
      <c r="A47" s="36" t="s">
        <v>107</v>
      </c>
      <c r="B47" s="107" t="s">
        <v>108</v>
      </c>
      <c r="C47" s="107"/>
      <c r="D47" s="107"/>
    </row>
    <row r="49" spans="1:4" x14ac:dyDescent="0.25">
      <c r="A49" s="36" t="s">
        <v>109</v>
      </c>
      <c r="B49" s="107" t="s">
        <v>110</v>
      </c>
      <c r="C49" s="107"/>
      <c r="D49" s="107"/>
    </row>
    <row r="51" spans="1:4" x14ac:dyDescent="0.25">
      <c r="A51" s="36" t="s">
        <v>111</v>
      </c>
    </row>
    <row r="52" spans="1:4" x14ac:dyDescent="0.25">
      <c r="A52" s="36" t="s">
        <v>112</v>
      </c>
    </row>
  </sheetData>
  <mergeCells count="8">
    <mergeCell ref="B47:D47"/>
    <mergeCell ref="B49:D49"/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opLeftCell="A15" workbookViewId="0">
      <selection activeCell="C29" sqref="C29"/>
    </sheetView>
  </sheetViews>
  <sheetFormatPr defaultRowHeight="13.5" x14ac:dyDescent="0.25"/>
  <cols>
    <col min="1" max="1" width="62.140625" style="36" customWidth="1"/>
    <col min="2" max="2" width="14" style="36" customWidth="1"/>
    <col min="3" max="3" width="16" style="36" customWidth="1"/>
    <col min="4" max="16384" width="9.140625" style="36"/>
  </cols>
  <sheetData>
    <row r="1" spans="1:3" x14ac:dyDescent="0.25">
      <c r="A1" s="3" t="s">
        <v>0</v>
      </c>
      <c r="B1" s="35"/>
      <c r="C1" s="35"/>
    </row>
    <row r="2" spans="1:3" x14ac:dyDescent="0.25">
      <c r="A2" s="17" t="s">
        <v>116</v>
      </c>
      <c r="B2" s="35"/>
      <c r="C2" s="35"/>
    </row>
    <row r="3" spans="1:3" ht="15.75" thickBot="1" x14ac:dyDescent="0.35">
      <c r="A3" s="51" t="s">
        <v>2</v>
      </c>
      <c r="B3" s="52"/>
      <c r="C3" s="52"/>
    </row>
    <row r="4" spans="1:3" x14ac:dyDescent="0.25">
      <c r="A4" s="140" t="s">
        <v>101</v>
      </c>
      <c r="B4" s="139" t="s">
        <v>117</v>
      </c>
      <c r="C4" s="139" t="s">
        <v>118</v>
      </c>
    </row>
    <row r="5" spans="1:3" x14ac:dyDescent="0.25">
      <c r="A5" s="136"/>
      <c r="B5" s="138"/>
      <c r="C5" s="138"/>
    </row>
    <row r="6" spans="1:3" x14ac:dyDescent="0.25">
      <c r="A6" s="35"/>
      <c r="B6" s="39"/>
      <c r="C6" s="39"/>
    </row>
    <row r="7" spans="1:3" ht="15" x14ac:dyDescent="0.3">
      <c r="A7" s="10" t="s">
        <v>60</v>
      </c>
      <c r="B7" s="39"/>
      <c r="C7" s="39"/>
    </row>
    <row r="8" spans="1:3" ht="15" x14ac:dyDescent="0.3">
      <c r="A8" s="13" t="s">
        <v>102</v>
      </c>
      <c r="B8" s="63">
        <v>-466840</v>
      </c>
      <c r="C8" s="31">
        <v>430332</v>
      </c>
    </row>
    <row r="9" spans="1:3" x14ac:dyDescent="0.25">
      <c r="A9" s="53" t="s">
        <v>61</v>
      </c>
      <c r="B9" s="59"/>
      <c r="C9" s="1"/>
    </row>
    <row r="10" spans="1:3" ht="27" x14ac:dyDescent="0.25">
      <c r="A10" s="83" t="s">
        <v>62</v>
      </c>
      <c r="B10" s="59">
        <v>397158</v>
      </c>
      <c r="C10" s="84">
        <v>634442</v>
      </c>
    </row>
    <row r="11" spans="1:3" x14ac:dyDescent="0.25">
      <c r="A11" s="13" t="s">
        <v>63</v>
      </c>
      <c r="B11" s="59">
        <v>98151</v>
      </c>
      <c r="C11" s="1">
        <v>-302835</v>
      </c>
    </row>
    <row r="12" spans="1:3" x14ac:dyDescent="0.25">
      <c r="A12" s="13" t="s">
        <v>51</v>
      </c>
      <c r="B12" s="1">
        <v>-16288</v>
      </c>
      <c r="C12" s="1">
        <v>-30080</v>
      </c>
    </row>
    <row r="13" spans="1:3" x14ac:dyDescent="0.25">
      <c r="A13" s="13" t="s">
        <v>52</v>
      </c>
      <c r="B13" s="59">
        <v>899386</v>
      </c>
      <c r="C13" s="1">
        <v>924268</v>
      </c>
    </row>
    <row r="14" spans="1:3" x14ac:dyDescent="0.25">
      <c r="A14" s="13" t="s">
        <v>64</v>
      </c>
      <c r="B14" s="1" t="s">
        <v>42</v>
      </c>
      <c r="C14" s="1">
        <v>-107119</v>
      </c>
    </row>
    <row r="15" spans="1:3" x14ac:dyDescent="0.25">
      <c r="A15" s="11" t="s">
        <v>119</v>
      </c>
      <c r="B15" s="54">
        <v>37420</v>
      </c>
      <c r="C15" s="2">
        <f>-340492+7447</f>
        <v>-333045</v>
      </c>
    </row>
    <row r="16" spans="1:3" x14ac:dyDescent="0.25">
      <c r="A16" s="35"/>
      <c r="B16" s="39"/>
      <c r="C16" s="39"/>
    </row>
    <row r="17" spans="1:3" ht="30" x14ac:dyDescent="0.3">
      <c r="A17" s="55" t="s">
        <v>65</v>
      </c>
      <c r="B17" s="31">
        <f>SUM(B8:B15)</f>
        <v>948987</v>
      </c>
      <c r="C17" s="31">
        <f>SUM(C8:C15)</f>
        <v>1215963</v>
      </c>
    </row>
    <row r="18" spans="1:3" ht="27" x14ac:dyDescent="0.25">
      <c r="A18" s="83" t="s">
        <v>66</v>
      </c>
      <c r="B18" s="1">
        <v>-2504288</v>
      </c>
      <c r="C18" s="1">
        <v>2618318</v>
      </c>
    </row>
    <row r="19" spans="1:3" x14ac:dyDescent="0.25">
      <c r="A19" s="13" t="s">
        <v>67</v>
      </c>
      <c r="B19" s="59">
        <v>2038635</v>
      </c>
      <c r="C19" s="1">
        <v>1263175</v>
      </c>
    </row>
    <row r="20" spans="1:3" ht="27" x14ac:dyDescent="0.25">
      <c r="A20" s="83" t="s">
        <v>68</v>
      </c>
      <c r="B20" s="1">
        <v>-12028909</v>
      </c>
      <c r="C20" s="1">
        <v>1297538</v>
      </c>
    </row>
    <row r="21" spans="1:3" x14ac:dyDescent="0.25">
      <c r="A21" s="11" t="s">
        <v>69</v>
      </c>
      <c r="B21" s="2">
        <v>-135</v>
      </c>
      <c r="C21" s="2">
        <v>-57950</v>
      </c>
    </row>
    <row r="22" spans="1:3" x14ac:dyDescent="0.25">
      <c r="A22" s="35"/>
      <c r="B22" s="39"/>
      <c r="C22" s="1"/>
    </row>
    <row r="23" spans="1:3" ht="30" x14ac:dyDescent="0.3">
      <c r="A23" s="55" t="s">
        <v>70</v>
      </c>
      <c r="B23" s="31">
        <f>SUM(B17:B21)</f>
        <v>-11545710</v>
      </c>
      <c r="C23" s="31">
        <f>SUM(C17:C21)</f>
        <v>6337044</v>
      </c>
    </row>
    <row r="24" spans="1:3" x14ac:dyDescent="0.25">
      <c r="A24" s="13" t="s">
        <v>71</v>
      </c>
      <c r="B24" s="1">
        <v>-31612</v>
      </c>
      <c r="C24" s="1">
        <v>-46617</v>
      </c>
    </row>
    <row r="25" spans="1:3" x14ac:dyDescent="0.25">
      <c r="A25" s="13" t="s">
        <v>72</v>
      </c>
      <c r="B25" s="1">
        <v>-1520663</v>
      </c>
      <c r="C25" s="1">
        <v>-1086195</v>
      </c>
    </row>
    <row r="26" spans="1:3" x14ac:dyDescent="0.25">
      <c r="A26" s="11" t="s">
        <v>73</v>
      </c>
      <c r="B26" s="54">
        <v>9124</v>
      </c>
      <c r="C26" s="2">
        <v>235507</v>
      </c>
    </row>
    <row r="27" spans="1:3" x14ac:dyDescent="0.25">
      <c r="A27" s="35"/>
      <c r="B27" s="39"/>
      <c r="C27" s="39"/>
    </row>
    <row r="28" spans="1:3" ht="30.75" thickBot="1" x14ac:dyDescent="0.35">
      <c r="A28" s="79" t="s">
        <v>74</v>
      </c>
      <c r="B28" s="80">
        <f>SUM(B23:B27)</f>
        <v>-13088861</v>
      </c>
      <c r="C28" s="34">
        <f>SUM(C23:C27)</f>
        <v>5439739</v>
      </c>
    </row>
    <row r="29" spans="1:3" x14ac:dyDescent="0.25">
      <c r="A29" s="35"/>
      <c r="B29" s="39"/>
      <c r="C29" s="39"/>
    </row>
    <row r="30" spans="1:3" ht="15" x14ac:dyDescent="0.3">
      <c r="A30" s="55" t="s">
        <v>75</v>
      </c>
      <c r="B30" s="39"/>
      <c r="C30" s="39"/>
    </row>
    <row r="31" spans="1:3" x14ac:dyDescent="0.25">
      <c r="A31" s="13" t="s">
        <v>76</v>
      </c>
      <c r="B31" s="62">
        <v>-610788</v>
      </c>
      <c r="C31" s="1">
        <v>-393985</v>
      </c>
    </row>
    <row r="32" spans="1:3" x14ac:dyDescent="0.25">
      <c r="A32" s="13" t="s">
        <v>77</v>
      </c>
      <c r="B32" s="62">
        <v>31600</v>
      </c>
      <c r="C32" s="1">
        <v>33046</v>
      </c>
    </row>
    <row r="33" spans="1:3" x14ac:dyDescent="0.25">
      <c r="A33" s="13" t="s">
        <v>78</v>
      </c>
      <c r="B33" s="1">
        <v>-4143212</v>
      </c>
      <c r="C33" s="1">
        <v>-2012500</v>
      </c>
    </row>
    <row r="34" spans="1:3" x14ac:dyDescent="0.25">
      <c r="A34" s="13" t="s">
        <v>79</v>
      </c>
      <c r="B34" s="39">
        <v>4165932</v>
      </c>
      <c r="C34" s="1">
        <v>-2012701</v>
      </c>
    </row>
    <row r="35" spans="1:3" x14ac:dyDescent="0.25">
      <c r="A35" s="13" t="s">
        <v>120</v>
      </c>
      <c r="B35" s="1">
        <v>-24910</v>
      </c>
      <c r="C35" s="1" t="s">
        <v>80</v>
      </c>
    </row>
    <row r="36" spans="1:3" ht="30.75" thickBot="1" x14ac:dyDescent="0.35">
      <c r="A36" s="81" t="s">
        <v>81</v>
      </c>
      <c r="B36" s="32">
        <f>SUM(B31:B35)</f>
        <v>-581378</v>
      </c>
      <c r="C36" s="32">
        <f>SUM(C31:C35)</f>
        <v>-4386140</v>
      </c>
    </row>
    <row r="37" spans="1:3" x14ac:dyDescent="0.25">
      <c r="A37" s="35"/>
      <c r="B37" s="39"/>
      <c r="C37" s="39"/>
    </row>
    <row r="38" spans="1:3" ht="15" x14ac:dyDescent="0.3">
      <c r="A38" s="15" t="s">
        <v>82</v>
      </c>
      <c r="B38" s="59"/>
      <c r="C38" s="59"/>
    </row>
    <row r="39" spans="1:3" x14ac:dyDescent="0.25">
      <c r="A39" s="13" t="s">
        <v>83</v>
      </c>
      <c r="B39" s="59">
        <v>20428822</v>
      </c>
      <c r="C39" s="1">
        <v>2780000</v>
      </c>
    </row>
    <row r="40" spans="1:3" x14ac:dyDescent="0.25">
      <c r="A40" s="13" t="s">
        <v>84</v>
      </c>
      <c r="B40" s="1">
        <v>-2785816</v>
      </c>
      <c r="C40" s="1">
        <v>-2262212</v>
      </c>
    </row>
    <row r="41" spans="1:3" x14ac:dyDescent="0.25">
      <c r="A41" s="13" t="s">
        <v>85</v>
      </c>
      <c r="B41" s="1">
        <v>-313337</v>
      </c>
      <c r="C41" s="1">
        <v>-592726</v>
      </c>
    </row>
    <row r="42" spans="1:3" x14ac:dyDescent="0.25">
      <c r="A42" s="35"/>
      <c r="B42" s="39"/>
      <c r="C42" s="39"/>
    </row>
    <row r="43" spans="1:3" ht="30.75" thickBot="1" x14ac:dyDescent="0.35">
      <c r="A43" s="79" t="s">
        <v>86</v>
      </c>
      <c r="B43" s="32">
        <f>SUM(B39:B42)</f>
        <v>17329669</v>
      </c>
      <c r="C43" s="32">
        <f>SUM(C39:C42)</f>
        <v>-74938</v>
      </c>
    </row>
    <row r="44" spans="1:3" x14ac:dyDescent="0.25">
      <c r="A44" s="35"/>
      <c r="B44" s="39"/>
      <c r="C44" s="39"/>
    </row>
    <row r="45" spans="1:3" ht="27" x14ac:dyDescent="0.25">
      <c r="A45" s="82" t="s">
        <v>87</v>
      </c>
      <c r="B45" s="54">
        <v>314</v>
      </c>
      <c r="C45" s="2">
        <v>1566</v>
      </c>
    </row>
    <row r="46" spans="1:3" x14ac:dyDescent="0.25">
      <c r="A46" s="35"/>
      <c r="B46" s="39"/>
      <c r="C46" s="39"/>
    </row>
    <row r="47" spans="1:3" ht="15" x14ac:dyDescent="0.3">
      <c r="A47" s="10" t="s">
        <v>88</v>
      </c>
      <c r="B47" s="56">
        <f>B28+B36+B43+B45</f>
        <v>3659744</v>
      </c>
      <c r="C47" s="56">
        <f>C28+C36+C43+C45</f>
        <v>980227</v>
      </c>
    </row>
    <row r="48" spans="1:3" ht="15" x14ac:dyDescent="0.3">
      <c r="A48" s="57" t="s">
        <v>89</v>
      </c>
      <c r="B48" s="33">
        <f>BS!E25</f>
        <v>30826</v>
      </c>
      <c r="C48" s="33">
        <v>100193</v>
      </c>
    </row>
    <row r="49" spans="1:3" ht="30" customHeight="1" thickBot="1" x14ac:dyDescent="0.35">
      <c r="A49" s="58" t="s">
        <v>90</v>
      </c>
      <c r="B49" s="85">
        <f>BS!C25</f>
        <v>3690570</v>
      </c>
      <c r="C49" s="85">
        <f>C47+C48</f>
        <v>1080420</v>
      </c>
    </row>
    <row r="50" spans="1:3" ht="14.25" thickTop="1" x14ac:dyDescent="0.25">
      <c r="A50" s="35"/>
      <c r="B50" s="35"/>
      <c r="C50" s="35"/>
    </row>
    <row r="51" spans="1:3" x14ac:dyDescent="0.25">
      <c r="A51" s="36" t="s">
        <v>107</v>
      </c>
      <c r="B51" s="77" t="s">
        <v>108</v>
      </c>
      <c r="C51" s="77"/>
    </row>
    <row r="53" spans="1:3" x14ac:dyDescent="0.25">
      <c r="A53" s="36" t="s">
        <v>109</v>
      </c>
      <c r="B53" s="77" t="s">
        <v>110</v>
      </c>
      <c r="C53" s="77"/>
    </row>
    <row r="55" spans="1:3" x14ac:dyDescent="0.25">
      <c r="A55" s="36" t="s">
        <v>111</v>
      </c>
    </row>
    <row r="56" spans="1:3" x14ac:dyDescent="0.25">
      <c r="A56" s="36" t="s">
        <v>112</v>
      </c>
    </row>
  </sheetData>
  <mergeCells count="3">
    <mergeCell ref="C4:C5"/>
    <mergeCell ref="A4:A5"/>
    <mergeCell ref="B4: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3" workbookViewId="0">
      <selection activeCell="A18" sqref="A18"/>
    </sheetView>
  </sheetViews>
  <sheetFormatPr defaultRowHeight="13.5" x14ac:dyDescent="0.25"/>
  <cols>
    <col min="1" max="1" width="61.7109375" style="36" customWidth="1"/>
    <col min="2" max="2" width="11.42578125" style="36" bestFit="1" customWidth="1"/>
    <col min="3" max="3" width="10.28515625" style="36" bestFit="1" customWidth="1"/>
    <col min="4" max="4" width="11.7109375" style="36" customWidth="1"/>
    <col min="5" max="5" width="10.7109375" style="36" customWidth="1"/>
    <col min="6" max="6" width="11" style="36" customWidth="1"/>
    <col min="7" max="7" width="12.140625" style="36" customWidth="1"/>
    <col min="8" max="8" width="10" style="36" customWidth="1"/>
    <col min="9" max="16384" width="9.140625" style="36"/>
  </cols>
  <sheetData>
    <row r="1" spans="1:8" x14ac:dyDescent="0.25">
      <c r="A1" s="3" t="s">
        <v>0</v>
      </c>
      <c r="B1" s="35"/>
      <c r="C1" s="35"/>
      <c r="D1" s="35"/>
      <c r="E1" s="35"/>
      <c r="F1" s="35"/>
      <c r="G1" s="35"/>
      <c r="H1" s="35"/>
    </row>
    <row r="2" spans="1:8" x14ac:dyDescent="0.25">
      <c r="A2" s="3" t="s">
        <v>91</v>
      </c>
      <c r="B2" s="35"/>
      <c r="C2" s="35"/>
      <c r="D2" s="35"/>
      <c r="E2" s="35"/>
      <c r="F2" s="35"/>
      <c r="G2" s="35"/>
      <c r="H2" s="35"/>
    </row>
    <row r="3" spans="1:8" ht="15" x14ac:dyDescent="0.3">
      <c r="A3" s="88" t="s">
        <v>2</v>
      </c>
      <c r="B3" s="13"/>
      <c r="C3" s="13"/>
      <c r="D3" s="13"/>
      <c r="E3" s="13"/>
      <c r="F3" s="60"/>
      <c r="G3" s="60"/>
      <c r="H3" s="60"/>
    </row>
    <row r="4" spans="1:8" ht="13.5" customHeight="1" x14ac:dyDescent="0.25">
      <c r="A4" s="142" t="s">
        <v>3</v>
      </c>
      <c r="B4" s="143" t="s">
        <v>92</v>
      </c>
      <c r="C4" s="143"/>
      <c r="D4" s="143"/>
      <c r="E4" s="143"/>
      <c r="F4" s="143"/>
      <c r="G4" s="141" t="s">
        <v>28</v>
      </c>
      <c r="H4" s="141" t="s">
        <v>93</v>
      </c>
    </row>
    <row r="5" spans="1:8" ht="13.5" customHeight="1" x14ac:dyDescent="0.25">
      <c r="A5" s="142"/>
      <c r="B5" s="143"/>
      <c r="C5" s="143"/>
      <c r="D5" s="143"/>
      <c r="E5" s="143"/>
      <c r="F5" s="143"/>
      <c r="G5" s="141"/>
      <c r="H5" s="141"/>
    </row>
    <row r="6" spans="1:8" ht="60" x14ac:dyDescent="0.3">
      <c r="A6" s="142"/>
      <c r="B6" s="87" t="s">
        <v>23</v>
      </c>
      <c r="C6" s="86" t="s">
        <v>24</v>
      </c>
      <c r="D6" s="86" t="s">
        <v>26</v>
      </c>
      <c r="E6" s="86" t="s">
        <v>25</v>
      </c>
      <c r="F6" s="86" t="s">
        <v>94</v>
      </c>
      <c r="G6" s="141"/>
      <c r="H6" s="141"/>
    </row>
    <row r="7" spans="1:8" ht="15" x14ac:dyDescent="0.3">
      <c r="A7" s="89" t="s">
        <v>96</v>
      </c>
      <c r="B7" s="90">
        <f>BS!E35</f>
        <v>14254483</v>
      </c>
      <c r="C7" s="90">
        <f>BS!E36</f>
        <v>19048532</v>
      </c>
      <c r="D7" s="91">
        <f>BS!E38</f>
        <v>-27332709</v>
      </c>
      <c r="E7" s="91">
        <v>-35700</v>
      </c>
      <c r="F7" s="90">
        <f>SUM(B7:E7)</f>
        <v>5934606</v>
      </c>
      <c r="G7" s="90">
        <f>BS!E43</f>
        <v>1124587</v>
      </c>
      <c r="H7" s="90">
        <f>F7+G7</f>
        <v>7059193</v>
      </c>
    </row>
    <row r="8" spans="1:8" ht="15" x14ac:dyDescent="0.25">
      <c r="A8" s="95" t="s">
        <v>97</v>
      </c>
      <c r="B8" s="94"/>
      <c r="C8" s="94"/>
      <c r="D8" s="93">
        <f>PL!C39</f>
        <v>-442875</v>
      </c>
      <c r="E8" s="94"/>
      <c r="F8" s="93">
        <f>SUM(B8:E8)</f>
        <v>-442875</v>
      </c>
      <c r="G8" s="93">
        <f>PL!C40</f>
        <v>-23965</v>
      </c>
      <c r="H8" s="92">
        <f>F8+G8</f>
        <v>-466840</v>
      </c>
    </row>
    <row r="9" spans="1:8" x14ac:dyDescent="0.25">
      <c r="A9" s="95" t="s">
        <v>98</v>
      </c>
      <c r="B9" s="96"/>
      <c r="C9" s="96"/>
      <c r="D9" s="96"/>
      <c r="E9" s="96"/>
      <c r="F9" s="96"/>
      <c r="G9" s="96" t="s">
        <v>42</v>
      </c>
      <c r="H9" s="96"/>
    </row>
    <row r="10" spans="1:8" ht="15" x14ac:dyDescent="0.3">
      <c r="A10" s="89" t="s">
        <v>99</v>
      </c>
      <c r="B10" s="90">
        <f>B8+B9</f>
        <v>0</v>
      </c>
      <c r="C10" s="90">
        <f>C8+C9</f>
        <v>0</v>
      </c>
      <c r="D10" s="92">
        <f>D8+D9</f>
        <v>-442875</v>
      </c>
      <c r="E10" s="90">
        <f>E8+E9</f>
        <v>0</v>
      </c>
      <c r="F10" s="93">
        <f>F8+F9</f>
        <v>-442875</v>
      </c>
      <c r="G10" s="92">
        <f>G8</f>
        <v>-23965</v>
      </c>
      <c r="H10" s="92">
        <f>F10+G10</f>
        <v>-466840</v>
      </c>
    </row>
    <row r="11" spans="1:8" ht="27" x14ac:dyDescent="0.25">
      <c r="A11" s="97" t="s">
        <v>95</v>
      </c>
      <c r="B11" s="96"/>
      <c r="C11" s="98">
        <v>-425860</v>
      </c>
      <c r="D11" s="96">
        <f>-C11</f>
        <v>425860</v>
      </c>
      <c r="E11" s="96"/>
      <c r="F11" s="96">
        <f>C11+D11</f>
        <v>0</v>
      </c>
      <c r="G11" s="96"/>
      <c r="H11" s="96"/>
    </row>
    <row r="12" spans="1:8" ht="15" x14ac:dyDescent="0.3">
      <c r="A12" s="89" t="s">
        <v>100</v>
      </c>
      <c r="B12" s="90">
        <f>B7+B11</f>
        <v>14254483</v>
      </c>
      <c r="C12" s="90">
        <f>C7+C10+C11</f>
        <v>18622672</v>
      </c>
      <c r="D12" s="91">
        <f>D7+D10+D11</f>
        <v>-27349724</v>
      </c>
      <c r="E12" s="91">
        <f>E7+E10+E11</f>
        <v>-35700</v>
      </c>
      <c r="F12" s="90">
        <f>B12+C12+D12+E12</f>
        <v>5491731</v>
      </c>
      <c r="G12" s="90">
        <f>G7+G10+G11</f>
        <v>1100622</v>
      </c>
      <c r="H12" s="90">
        <f>F12+G12</f>
        <v>6592353</v>
      </c>
    </row>
    <row r="13" spans="1:8" x14ac:dyDescent="0.25">
      <c r="A13" s="35"/>
      <c r="B13" s="35"/>
      <c r="C13" s="35"/>
      <c r="D13" s="35"/>
      <c r="E13" s="35"/>
      <c r="F13" s="35"/>
      <c r="G13" s="35"/>
      <c r="H13" s="35"/>
    </row>
    <row r="14" spans="1:8" x14ac:dyDescent="0.25">
      <c r="A14" s="36" t="s">
        <v>107</v>
      </c>
      <c r="B14" s="77" t="s">
        <v>108</v>
      </c>
      <c r="C14" s="77"/>
      <c r="D14" s="77"/>
    </row>
    <row r="16" spans="1:8" x14ac:dyDescent="0.25">
      <c r="A16" s="36" t="s">
        <v>109</v>
      </c>
      <c r="B16" s="77" t="s">
        <v>110</v>
      </c>
      <c r="C16" s="77"/>
      <c r="D16" s="77"/>
    </row>
    <row r="18" spans="1:1" x14ac:dyDescent="0.25">
      <c r="A18" s="36" t="s">
        <v>111</v>
      </c>
    </row>
    <row r="19" spans="1:1" x14ac:dyDescent="0.25">
      <c r="A19" s="36" t="s">
        <v>112</v>
      </c>
    </row>
  </sheetData>
  <mergeCells count="4">
    <mergeCell ref="H4:H6"/>
    <mergeCell ref="A4:A6"/>
    <mergeCell ref="B4:F5"/>
    <mergeCell ref="G4:G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BS</vt:lpstr>
      <vt:lpstr>PL</vt:lpstr>
      <vt:lpstr>CFS</vt:lpstr>
      <vt:lpstr>Equity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2018-05-14T15:12:15Z</dcterms:created>
  <dcterms:modified xsi:type="dcterms:W3CDTF">2018-05-21T05:41:57Z</dcterms:modified>
</cp:coreProperties>
</file>