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6.06.2015\Рабочий стол\ФО 2011-3\ФО 2016\"/>
    </mc:Choice>
  </mc:AlternateContent>
  <bookViews>
    <workbookView xWindow="0" yWindow="0" windowWidth="20490" windowHeight="6855" activeTab="3"/>
  </bookViews>
  <sheets>
    <sheet name="форма 1" sheetId="1" r:id="rId1"/>
    <sheet name="форма 2" sheetId="2" r:id="rId2"/>
    <sheet name="форма 3" sheetId="3" r:id="rId3"/>
    <sheet name="форма 4" sheetId="4" r:id="rId4"/>
  </sheets>
  <externalReferences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 l="1"/>
  <c r="G18" i="4"/>
  <c r="I18" i="4" l="1"/>
  <c r="G15" i="4" l="1"/>
  <c r="I15" i="4" s="1"/>
  <c r="C39" i="1"/>
  <c r="C42" i="1" s="1"/>
  <c r="H16" i="4"/>
  <c r="H19" i="4" s="1"/>
  <c r="F16" i="4"/>
  <c r="F19" i="4" s="1"/>
  <c r="B53" i="3"/>
  <c r="B51" i="3"/>
  <c r="A51" i="3"/>
  <c r="B47" i="3"/>
  <c r="B46" i="3"/>
  <c r="B45" i="3"/>
  <c r="B50" i="3" s="1"/>
  <c r="A25" i="3"/>
  <c r="B14" i="3"/>
  <c r="B26" i="3" s="1"/>
  <c r="B31" i="3" s="1"/>
  <c r="B35" i="3" s="1"/>
  <c r="C22" i="2"/>
  <c r="C21" i="1"/>
  <c r="C14" i="3" l="1"/>
  <c r="C51" i="1"/>
  <c r="D51" i="1"/>
  <c r="B50" i="1"/>
  <c r="D39" i="2" l="1"/>
  <c r="D47" i="2" s="1"/>
  <c r="D38" i="2"/>
  <c r="D29" i="2"/>
  <c r="D28" i="2"/>
  <c r="D24" i="2"/>
  <c r="D23" i="2"/>
  <c r="D22" i="2"/>
  <c r="D21" i="2"/>
  <c r="D20" i="2"/>
  <c r="D16" i="2"/>
  <c r="D14" i="2"/>
  <c r="D18" i="2" l="1"/>
  <c r="D26" i="2" s="1"/>
  <c r="D31" i="2" s="1"/>
  <c r="D35" i="2" s="1"/>
  <c r="D41" i="2" s="1"/>
  <c r="D44" i="2" s="1"/>
  <c r="D46" i="2" s="1"/>
  <c r="C50" i="3" l="1"/>
  <c r="D39" i="1" l="1"/>
  <c r="D42" i="1" s="1"/>
  <c r="D30" i="1"/>
  <c r="D21" i="1"/>
  <c r="D31" i="1" l="1"/>
  <c r="C18" i="2"/>
  <c r="D19" i="4" l="1"/>
  <c r="C19" i="4"/>
  <c r="B19" i="4"/>
  <c r="E19" i="4"/>
  <c r="G16" i="4"/>
  <c r="C42" i="3"/>
  <c r="B42" i="3"/>
  <c r="B52" i="3" s="1"/>
  <c r="B55" i="3" s="1"/>
  <c r="C26" i="3"/>
  <c r="C31" i="3" s="1"/>
  <c r="C35" i="3" s="1"/>
  <c r="D48" i="2"/>
  <c r="C26" i="2"/>
  <c r="C31" i="2" s="1"/>
  <c r="C35" i="2" s="1"/>
  <c r="C41" i="2" s="1"/>
  <c r="D57" i="1"/>
  <c r="C57" i="1"/>
  <c r="C30" i="1"/>
  <c r="I16" i="4" l="1"/>
  <c r="C44" i="2"/>
  <c r="C48" i="2" s="1"/>
  <c r="D58" i="1"/>
  <c r="C52" i="3"/>
  <c r="C55" i="3" s="1"/>
  <c r="C58" i="1"/>
  <c r="G17" i="4"/>
  <c r="C31" i="1"/>
  <c r="I17" i="4" l="1"/>
  <c r="I19" i="4" s="1"/>
  <c r="G19" i="4"/>
  <c r="D59" i="1"/>
  <c r="C59" i="1"/>
  <c r="C60" i="1" l="1"/>
  <c r="D60" i="1"/>
</calcChain>
</file>

<file path=xl/sharedStrings.xml><?xml version="1.0" encoding="utf-8"?>
<sst xmlns="http://schemas.openxmlformats.org/spreadsheetml/2006/main" count="213" uniqueCount="146">
  <si>
    <t>АО «АТАМЕКЕН-АГРО»</t>
  </si>
  <si>
    <t>Вид деятельности:</t>
  </si>
  <si>
    <t>Производство и реализация с/х продукции</t>
  </si>
  <si>
    <t>Организационно-правовая форма:</t>
  </si>
  <si>
    <t>Акционерное общество</t>
  </si>
  <si>
    <t>Юридический адрес:</t>
  </si>
  <si>
    <t>Акмолинская область, г.Кокшетау,</t>
  </si>
  <si>
    <t xml:space="preserve"> р-н Нового мясокомбината, д/у 30</t>
  </si>
  <si>
    <t>В тысячах казахстанских тенге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</si>
  <si>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</si>
  <si>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</si>
  <si>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</si>
  <si>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</si>
  <si>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</si>
  <si>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Инвестиционное имущество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</si>
  <si>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</si>
  <si>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</si>
  <si>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</si>
  <si>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</si>
  <si>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</si>
  <si>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</si>
  <si>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 xml:space="preserve">Ограниченные деньги </t>
  </si>
  <si>
    <t>Денежные средства и их эквиваленты</t>
  </si>
  <si>
    <t>Итого краткосрочные активы</t>
  </si>
  <si>
    <t>ВСЕГО АКТИВЫ</t>
  </si>
  <si>
    <t>КАПИТАЛ</t>
  </si>
  <si>
    <t>Уставный капитал, простые акции</t>
  </si>
  <si>
    <t xml:space="preserve"> </t>
  </si>
  <si>
    <t>Выкупленные собственные простые акции</t>
  </si>
  <si>
    <t>Уставный капитал, привилегированные акции</t>
  </si>
  <si>
    <t>Резерв по переоценке</t>
  </si>
  <si>
    <t>Накопленный убыток</t>
  </si>
  <si>
    <t>Капитал, относимый на собственников Группы</t>
  </si>
  <si>
    <t>Неконтролирующая доля</t>
  </si>
  <si>
    <t>ВСЕГО КАПИТАЛ</t>
  </si>
  <si>
    <t>ОБЯЗАТЕЛЬСТВА</t>
  </si>
  <si>
    <t>Долгосрочные обязательства</t>
  </si>
  <si>
    <t>Обязательство по привилегированным акциям</t>
  </si>
  <si>
    <t>Кредиты и займы</t>
  </si>
  <si>
    <t>Доходы будущих периодов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</si>
  <si>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</si>
  <si>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</si>
  <si>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</si>
  <si>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</si>
  <si>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Итого краткосрочные обязательства</t>
  </si>
  <si>
    <t>ВСЕГО ОБЯЗАТЕЛЬСТВА</t>
  </si>
  <si>
    <t>ВСЕГО ОБЯЗАТЕЛЬСТВА И КАПИТАЛА</t>
  </si>
  <si>
    <t>проверка</t>
  </si>
  <si>
    <t>Балансовая стоимость одной простой акции (в тенге)</t>
  </si>
  <si>
    <t>Балансовая стоимость одной привилигированной акции 1 группы (в тенге)</t>
  </si>
  <si>
    <t>г. Кокшетау, Акмолинская область</t>
  </si>
  <si>
    <t>Выручка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</si>
  <si>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</si>
  <si>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</si>
  <si>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</si>
  <si>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</si>
  <si>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</si>
  <si>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</si>
  <si>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</si>
  <si>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</si>
  <si>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</si>
  <si>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</si>
  <si>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</si>
  <si>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</si>
  <si>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 xml:space="preserve">Прибыль / (убыток) за год </t>
  </si>
  <si>
    <t>Прибыль/(убыток), относимый на :</t>
  </si>
  <si>
    <t xml:space="preserve"> -собственников Группы</t>
  </si>
  <si>
    <t xml:space="preserve"> - неконтролирующую долю</t>
  </si>
  <si>
    <t>Прибыль/(убыток) за год</t>
  </si>
  <si>
    <t xml:space="preserve">Прочий совокупный доход </t>
  </si>
  <si>
    <t>Всего совокупный доход за период</t>
  </si>
  <si>
    <t>Итого совокупный доход / (убыток), относимый на:</t>
  </si>
  <si>
    <t>Итого совокупный доход / (убыток) за год</t>
  </si>
  <si>
    <t>Средневзвешенное количество обыкновенных акций в обращении</t>
  </si>
  <si>
    <t>Прибыль на акцию, относимая на собственников Группы, базовая и разводненная (в тенге на акцию)</t>
  </si>
  <si>
    <t>По прибыли от продолжающейся деятельности</t>
  </si>
  <si>
    <t>простые акции</t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</si>
  <si>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</si>
  <si>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</si>
  <si>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</si>
  <si>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 xml:space="preserve">Амортизацию основных средств </t>
  </si>
  <si>
    <t>Амортизация нематериальных активов</t>
  </si>
  <si>
    <t xml:space="preserve">Потоки денежных средств от операционной деятельности до изменений оборотного капитала </t>
  </si>
  <si>
    <t>(Увеличение)/уменьшение торговой и прочей дебиторской задолженности</t>
  </si>
  <si>
    <t>Уменьшение запасов</t>
  </si>
  <si>
    <t>Увеличение/(уменьшение) торговой и прочей кредиторской задолженности</t>
  </si>
  <si>
    <t xml:space="preserve">Оттоки денежных средств от операционной деятельности </t>
  </si>
  <si>
    <t xml:space="preserve">Подоходный налог уплаченный </t>
  </si>
  <si>
    <t>Чистая сумма денежных средств, использованных в операционной деятельности</t>
  </si>
  <si>
    <t>Потоки денежных средств от инвестиционной деятельности</t>
  </si>
  <si>
    <t>Приобретение основных средств</t>
  </si>
  <si>
    <t>Поступления от продажи основных средств</t>
  </si>
  <si>
    <t>Приобретение биологических активов</t>
  </si>
  <si>
    <t>Приобритение доли в дочерних предприятиях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</si>
  <si>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</si>
  <si>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</si>
  <si>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>Поступление кредитов и займов</t>
  </si>
  <si>
    <t>Чистая сумма денежных средств, от финансовой деятельности</t>
  </si>
  <si>
    <t>Чистое изменение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</si>
  <si>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</si>
  <si>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</si>
  <si>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АО "Атамекен-Агро"</t>
  </si>
  <si>
    <t>Консолидированный промежуточный сжатый Отчет об изменениях в капитале</t>
  </si>
  <si>
    <t>Контролирующая компания</t>
  </si>
  <si>
    <t xml:space="preserve">Доля меньшинства </t>
  </si>
  <si>
    <t>ВСЕГО КАПИТАЛА</t>
  </si>
  <si>
    <t>Уставный капитал</t>
  </si>
  <si>
    <t>выкупленные</t>
  </si>
  <si>
    <t>Нераспределенная прибыль /(непокрытый убыток)</t>
  </si>
  <si>
    <t>Итого</t>
  </si>
  <si>
    <t>в тыс. тенге</t>
  </si>
  <si>
    <t>привилегированные акции</t>
  </si>
  <si>
    <t>собственные долевые инструменты</t>
  </si>
  <si>
    <t>совокупный доход(убыток) за период</t>
  </si>
  <si>
    <t>Перенос на нераспределеная прибыль</t>
  </si>
  <si>
    <t xml:space="preserve">Прибыль/(убыток) от переоценки с/х продукции </t>
  </si>
  <si>
    <t>Ахметов А. Г.</t>
  </si>
  <si>
    <t>Выплата дивидендов</t>
  </si>
  <si>
    <t>(Убыток/прибыль на акцию, относимая на собственников Группы, базовая и разводненная (в тенге на акцию)</t>
  </si>
  <si>
    <t>Простые акции</t>
  </si>
  <si>
    <r>
      <t>Консолидированный промежуточный сжатый Отчет о финансовом положении по состоянию на 31 марта 2016 года</t>
    </r>
    <r>
      <rPr>
        <sz val="10"/>
        <color theme="1"/>
        <rFont val="Book Antiqua"/>
        <family val="1"/>
        <charset val="204"/>
      </rPr>
      <t xml:space="preserve"> (неаудированный)</t>
    </r>
  </si>
  <si>
    <r>
      <t xml:space="preserve">Консолидированный промежуточный сжатый Отчет о движении денежных средств по состоянию на 31 марта 2016 года </t>
    </r>
    <r>
      <rPr>
        <sz val="10"/>
        <color theme="1"/>
        <rFont val="Book Antiqua"/>
        <family val="1"/>
        <charset val="204"/>
      </rPr>
      <t>(неаудированный)</t>
    </r>
  </si>
  <si>
    <t>31 декабря 2015 г.</t>
  </si>
  <si>
    <t>31 марта 2016 г.</t>
  </si>
  <si>
    <t>Остаток на 31 декабря 2015 года</t>
  </si>
  <si>
    <t>Остаток на 31 марта 2016 года</t>
  </si>
  <si>
    <t>Председателя Правления</t>
  </si>
  <si>
    <t>13 мая 2016 года</t>
  </si>
  <si>
    <t>31.03. 2016 год</t>
  </si>
  <si>
    <t>31.03.2015 год</t>
  </si>
  <si>
    <t>за 1 квартал, закончившийся 31 марта 2016 года (неаудированный)</t>
  </si>
  <si>
    <t>Убытки за вычетом прибылей по курсовой разнице</t>
  </si>
  <si>
    <t>Убытки за вычетом прибыли от выбытия основных средств</t>
  </si>
  <si>
    <t xml:space="preserve">Финансовые расходы </t>
  </si>
  <si>
    <t>Доход по НДС по специальному налоговому режиму</t>
  </si>
  <si>
    <t>(Увеличение ) / уменьшение прочих долгосрочных активов</t>
  </si>
  <si>
    <t>Проценты уплаченные, за вычетом полученных субсидий</t>
  </si>
  <si>
    <t>Проценты полученные</t>
  </si>
  <si>
    <t xml:space="preserve">Погашение кредитов и займов </t>
  </si>
  <si>
    <t>Погашение обязательства по финансовой аренде</t>
  </si>
  <si>
    <t>Выпущенные акции / уставной капитал</t>
  </si>
  <si>
    <t>Выпушенные акции</t>
  </si>
  <si>
    <t>Изменение в неконтролирующей доли дочерних предприятий</t>
  </si>
  <si>
    <r>
      <t xml:space="preserve">Консолидированный промежуточный сжатый Отчет о прибыли или убытке и прочем совокупном доходе за 1 квартал 2016 года </t>
    </r>
    <r>
      <rPr>
        <sz val="10"/>
        <color theme="1"/>
        <rFont val="Book Antiqua"/>
        <family val="1"/>
        <charset val="204"/>
      </rPr>
      <t>(неаудированный)</t>
    </r>
  </si>
  <si>
    <t>И.О.Главного бухгалтера</t>
  </si>
  <si>
    <t>Цыганкова Е.И.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</si>
</sst>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_(* #,##0_);_(* \(#,##0\);_(* &quot;-&quot;??_);_(@_)"/>
    <numFmt numFmtId="166" formatCode="_(* #,##0_);_(* \(#,##0\);_(* &quot;-&quot;_);_(@_)"/>
    <numFmt numFmtId="167" formatCode="#,##0_ ;\-#,##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i/>
      <sz val="10"/>
      <color rgb="FFFF0000"/>
      <name val="Book Antiqua"/>
      <family val="1"/>
      <charset val="204"/>
    </font>
    <font>
      <b/>
      <i/>
      <sz val="10"/>
      <color rgb="FFFF0000"/>
      <name val="Book Antiqua"/>
      <family val="1"/>
      <charset val="204"/>
    </font>
    <font>
      <sz val="10"/>
      <color rgb="FFFF0000"/>
      <name val="Book Antiqu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/>
    <xf numFmtId="3" fontId="3" fillId="0" borderId="0" xfId="0" applyNumberFormat="1" applyFont="1" applyAlignment="1">
      <alignment horizontal="right" vertical="center" wrapText="1"/>
    </xf>
    <xf numFmtId="165" fontId="3" fillId="0" borderId="0" xfId="1" applyNumberFormat="1" applyFont="1" applyAlignment="1">
      <alignment horizontal="right" vertical="center" wrapText="1"/>
    </xf>
    <xf numFmtId="3" fontId="3" fillId="0" borderId="0" xfId="0" applyNumberFormat="1" applyFont="1"/>
    <xf numFmtId="0" fontId="3" fillId="0" borderId="2" xfId="0" applyFont="1" applyBorder="1"/>
    <xf numFmtId="165" fontId="3" fillId="0" borderId="2" xfId="1" applyNumberFormat="1" applyFont="1" applyBorder="1" applyAlignment="1">
      <alignment horizontal="right" vertical="center" wrapText="1"/>
    </xf>
    <xf numFmtId="0" fontId="2" fillId="0" borderId="2" xfId="0" applyFont="1" applyBorder="1"/>
    <xf numFmtId="165" fontId="2" fillId="0" borderId="2" xfId="0" applyNumberFormat="1" applyFont="1" applyBorder="1" applyAlignment="1">
      <alignment horizontal="right" vertical="center" wrapText="1"/>
    </xf>
    <xf numFmtId="165" fontId="3" fillId="0" borderId="0" xfId="0" applyNumberFormat="1" applyFont="1"/>
    <xf numFmtId="0" fontId="3" fillId="0" borderId="0" xfId="0" applyFont="1" applyAlignment="1">
      <alignment wrapText="1"/>
    </xf>
    <xf numFmtId="0" fontId="2" fillId="0" borderId="3" xfId="0" applyFont="1" applyBorder="1"/>
    <xf numFmtId="165" fontId="2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top" wrapText="1"/>
    </xf>
    <xf numFmtId="165" fontId="2" fillId="0" borderId="0" xfId="0" applyNumberFormat="1" applyFont="1" applyAlignment="1">
      <alignment horizontal="right" vertical="center" wrapText="1"/>
    </xf>
    <xf numFmtId="166" fontId="3" fillId="0" borderId="2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165" fontId="2" fillId="0" borderId="3" xfId="0" applyNumberFormat="1" applyFont="1" applyBorder="1" applyAlignment="1">
      <alignment horizontal="right" wrapText="1"/>
    </xf>
    <xf numFmtId="0" fontId="5" fillId="0" borderId="0" xfId="0" applyFont="1"/>
    <xf numFmtId="165" fontId="6" fillId="0" borderId="0" xfId="0" applyNumberFormat="1" applyFont="1" applyAlignment="1">
      <alignment horizontal="right"/>
    </xf>
    <xf numFmtId="0" fontId="3" fillId="0" borderId="1" xfId="0" applyFont="1" applyBorder="1"/>
    <xf numFmtId="0" fontId="3" fillId="0" borderId="3" xfId="0" applyFont="1" applyBorder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3" xfId="0" applyFont="1" applyBorder="1"/>
    <xf numFmtId="3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top" wrapText="1"/>
    </xf>
    <xf numFmtId="165" fontId="3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165" fontId="2" fillId="0" borderId="0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horizontal="right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165" fontId="2" fillId="0" borderId="0" xfId="1" applyNumberFormat="1" applyFont="1" applyAlignment="1">
      <alignment horizontal="right" vertical="center" wrapText="1"/>
    </xf>
    <xf numFmtId="3" fontId="3" fillId="0" borderId="0" xfId="1" applyNumberFormat="1" applyFont="1" applyAlignment="1">
      <alignment horizontal="right" vertical="center" wrapText="1"/>
    </xf>
    <xf numFmtId="165" fontId="3" fillId="0" borderId="0" xfId="1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wrapText="1"/>
    </xf>
    <xf numFmtId="3" fontId="3" fillId="0" borderId="2" xfId="0" applyNumberFormat="1" applyFont="1" applyBorder="1"/>
    <xf numFmtId="3" fontId="2" fillId="0" borderId="2" xfId="0" applyNumberFormat="1" applyFont="1" applyBorder="1"/>
    <xf numFmtId="165" fontId="2" fillId="0" borderId="4" xfId="1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wrapText="1"/>
    </xf>
    <xf numFmtId="3" fontId="2" fillId="0" borderId="0" xfId="0" applyNumberFormat="1" applyFont="1"/>
    <xf numFmtId="3" fontId="2" fillId="0" borderId="4" xfId="0" applyNumberFormat="1" applyFont="1" applyBorder="1" applyAlignment="1">
      <alignment wrapText="1"/>
    </xf>
    <xf numFmtId="165" fontId="2" fillId="0" borderId="4" xfId="1" applyNumberFormat="1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3" fillId="0" borderId="4" xfId="0" applyFont="1" applyBorder="1"/>
    <xf numFmtId="3" fontId="3" fillId="0" borderId="4" xfId="0" applyNumberFormat="1" applyFont="1" applyBorder="1" applyAlignment="1">
      <alignment horizontal="right"/>
    </xf>
    <xf numFmtId="165" fontId="2" fillId="0" borderId="2" xfId="1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7" fillId="0" borderId="0" xfId="0" applyNumberFormat="1" applyFont="1"/>
    <xf numFmtId="0" fontId="3" fillId="0" borderId="5" xfId="0" applyFont="1" applyBorder="1"/>
    <xf numFmtId="0" fontId="2" fillId="0" borderId="6" xfId="0" applyFont="1" applyBorder="1" applyAlignment="1">
      <alignment horizontal="center"/>
    </xf>
    <xf numFmtId="167" fontId="2" fillId="0" borderId="5" xfId="0" applyNumberFormat="1" applyFont="1" applyBorder="1" applyAlignment="1">
      <alignment horizontal="center" vertical="top" wrapText="1"/>
    </xf>
    <xf numFmtId="0" fontId="3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7" fontId="2" fillId="0" borderId="7" xfId="0" applyNumberFormat="1" applyFont="1" applyBorder="1" applyAlignment="1">
      <alignment horizontal="center" vertical="top" wrapText="1"/>
    </xf>
    <xf numFmtId="0" fontId="3" fillId="0" borderId="11" xfId="0" applyFont="1" applyBorder="1"/>
    <xf numFmtId="167" fontId="2" fillId="0" borderId="6" xfId="0" applyNumberFormat="1" applyFont="1" applyBorder="1" applyAlignment="1">
      <alignment horizontal="center" vertical="top" wrapText="1"/>
    </xf>
    <xf numFmtId="167" fontId="2" fillId="0" borderId="1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167" fontId="2" fillId="0" borderId="6" xfId="0" applyNumberFormat="1" applyFont="1" applyBorder="1" applyAlignment="1">
      <alignment vertical="top" wrapText="1"/>
    </xf>
    <xf numFmtId="165" fontId="2" fillId="0" borderId="6" xfId="1" applyNumberFormat="1" applyFont="1" applyBorder="1" applyAlignment="1">
      <alignment vertical="center" wrapText="1"/>
    </xf>
    <xf numFmtId="0" fontId="3" fillId="0" borderId="6" xfId="0" quotePrefix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" fontId="3" fillId="0" borderId="1" xfId="0" applyNumberFormat="1" applyFont="1" applyFill="1" applyBorder="1" applyAlignment="1">
      <alignment horizontal="right"/>
    </xf>
    <xf numFmtId="165" fontId="2" fillId="0" borderId="0" xfId="0" applyNumberFormat="1" applyFont="1" applyBorder="1" applyAlignment="1">
      <alignment horizontal="right" vertical="center" wrapText="1"/>
    </xf>
    <xf numFmtId="165" fontId="3" fillId="0" borderId="3" xfId="0" applyNumberFormat="1" applyFont="1" applyBorder="1" applyAlignment="1">
      <alignment vertical="center" wrapText="1"/>
    </xf>
    <xf numFmtId="3" fontId="3" fillId="0" borderId="1" xfId="0" applyNumberFormat="1" applyFont="1" applyBorder="1"/>
    <xf numFmtId="165" fontId="3" fillId="0" borderId="1" xfId="1" applyNumberFormat="1" applyFont="1" applyBorder="1" applyAlignment="1">
      <alignment horizontal="right" vertical="center" wrapText="1"/>
    </xf>
    <xf numFmtId="3" fontId="3" fillId="0" borderId="0" xfId="0" applyNumberFormat="1" applyFont="1" applyBorder="1"/>
    <xf numFmtId="167" fontId="2" fillId="0" borderId="6" xfId="0" applyNumberFormat="1" applyFont="1" applyFill="1" applyBorder="1" applyAlignment="1">
      <alignment vertical="top" wrapText="1"/>
    </xf>
    <xf numFmtId="165" fontId="2" fillId="0" borderId="6" xfId="1" applyNumberFormat="1" applyFont="1" applyFill="1" applyBorder="1" applyAlignment="1">
      <alignment vertical="center" wrapText="1"/>
    </xf>
    <xf numFmtId="167" fontId="3" fillId="0" borderId="6" xfId="0" applyNumberFormat="1" applyFont="1" applyFill="1" applyBorder="1" applyAlignment="1">
      <alignment vertical="top" wrapText="1"/>
    </xf>
    <xf numFmtId="167" fontId="3" fillId="0" borderId="5" xfId="0" applyNumberFormat="1" applyFont="1" applyFill="1" applyBorder="1" applyAlignment="1">
      <alignment vertical="top" wrapText="1"/>
    </xf>
    <xf numFmtId="165" fontId="3" fillId="0" borderId="6" xfId="1" applyNumberFormat="1" applyFont="1" applyFill="1" applyBorder="1" applyAlignment="1">
      <alignment vertical="center" wrapText="1"/>
    </xf>
    <xf numFmtId="165" fontId="3" fillId="0" borderId="0" xfId="1" applyNumberFormat="1" applyFont="1" applyFill="1" applyAlignment="1">
      <alignment vertical="center" wrapText="1"/>
    </xf>
    <xf numFmtId="0" fontId="3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3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165" fontId="2" fillId="0" borderId="2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Alignment="1">
      <alignment horizontal="right" vertical="center" wrapText="1"/>
    </xf>
    <xf numFmtId="165" fontId="3" fillId="0" borderId="2" xfId="1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6" fontId="3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Fill="1" applyBorder="1" applyAlignment="1">
      <alignment horizontal="right" wrapText="1"/>
    </xf>
    <xf numFmtId="165" fontId="6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5" fontId="0" fillId="0" borderId="0" xfId="0" applyNumberFormat="1" applyFill="1"/>
    <xf numFmtId="0" fontId="0" fillId="0" borderId="0" xfId="0" applyFill="1"/>
    <xf numFmtId="0" fontId="3" fillId="0" borderId="3" xfId="0" applyFont="1" applyFill="1" applyBorder="1"/>
    <xf numFmtId="0" fontId="3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right"/>
    </xf>
    <xf numFmtId="0" fontId="3" fillId="0" borderId="2" xfId="0" applyFont="1" applyFill="1" applyBorder="1"/>
    <xf numFmtId="3" fontId="3" fillId="0" borderId="0" xfId="0" applyNumberFormat="1" applyFont="1" applyFill="1"/>
    <xf numFmtId="165" fontId="2" fillId="0" borderId="0" xfId="1" applyNumberFormat="1" applyFont="1" applyFill="1" applyAlignment="1">
      <alignment horizontal="right" vertical="center" wrapText="1"/>
    </xf>
    <xf numFmtId="4" fontId="3" fillId="0" borderId="0" xfId="0" applyNumberFormat="1" applyFont="1" applyFill="1" applyAlignment="1">
      <alignment horizontal="right"/>
    </xf>
    <xf numFmtId="165" fontId="3" fillId="0" borderId="0" xfId="1" applyNumberFormat="1" applyFont="1" applyFill="1" applyBorder="1" applyAlignment="1">
      <alignment horizontal="right" vertical="center" wrapText="1"/>
    </xf>
    <xf numFmtId="165" fontId="2" fillId="0" borderId="4" xfId="1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5" fontId="2" fillId="0" borderId="4" xfId="1" applyNumberFormat="1" applyFont="1" applyFill="1" applyBorder="1" applyAlignment="1">
      <alignment horizontal="right" wrapText="1"/>
    </xf>
    <xf numFmtId="3" fontId="3" fillId="0" borderId="4" xfId="0" applyNumberFormat="1" applyFont="1" applyFill="1" applyBorder="1" applyAlignment="1">
      <alignment horizontal="right"/>
    </xf>
    <xf numFmtId="165" fontId="2" fillId="0" borderId="2" xfId="1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0" fontId="2" fillId="0" borderId="0" xfId="0" applyFont="1" applyFill="1" applyAlignment="1"/>
    <xf numFmtId="165" fontId="3" fillId="0" borderId="0" xfId="0" applyNumberFormat="1" applyFont="1" applyFill="1"/>
    <xf numFmtId="166" fontId="3" fillId="0" borderId="0" xfId="0" applyNumberFormat="1" applyFont="1"/>
    <xf numFmtId="2" fontId="0" fillId="0" borderId="0" xfId="0" applyNumberFormat="1" applyFill="1"/>
    <xf numFmtId="4" fontId="3" fillId="0" borderId="3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5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5" fontId="2" fillId="0" borderId="11" xfId="1" applyNumberFormat="1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dzhitova_a/AppData/Local/Microsoft/Windows/INetCache/Content.Outlook/NIGXTSE1/&#1060;&#1054;%20&#1087;&#1088;&#1077;&#1076;&#1074;&#1072;&#1088;&#1080;&#1090;%20%20&#1082;&#1086;&#1085;&#1089;%20%20&#1079;&#1072;%2012%20&#1084;&#1077;&#1089;%202015%20&#1087;&#1086;%20&#1089;&#1086;&#1089;&#1090;&#1086;&#1103;&#1085;&#1080;&#1102;%20&#1085;&#1072;%2025%2004%202016&#1075;%20-%20(00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se.kz/files/emitters/KATR/katrfm1_2015_cons_ru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DZHI~1/AppData/Local/Temp/Rar$DIa0.551/&#1040;&#1090;&#1072;&#1084;&#1077;&#1082;&#1077;&#1085;-&#1040;&#1075;&#1088;&#1086;_&#1082;&#1086;&#1085;&#1089;&#1086;&#1083;&#1080;&#1076;&#1072;&#1094;&#1080;&#1103;_&#1089;&#1086;&#1082;&#1088;&#1072;&#1097;&#1077;&#1085;&#1085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дляЦБ"/>
      <sheetName val="ф2для ЦБ"/>
      <sheetName val="ф3 для ЦБ"/>
      <sheetName val="ф4 для ЦБ"/>
    </sheetNames>
    <sheetDataSet>
      <sheetData sheetId="0">
        <row r="47">
          <cell r="C47">
            <v>5795645</v>
          </cell>
        </row>
        <row r="51">
          <cell r="B51" t="str">
            <v>Торговая и прочая кредиторская задолженность-долгосрочная</v>
          </cell>
        </row>
      </sheetData>
      <sheetData sheetId="1"/>
      <sheetData sheetId="2"/>
      <sheetData sheetId="3">
        <row r="19">
          <cell r="B19">
            <v>779342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2"/>
      <sheetName val="форма3"/>
      <sheetName val="форма4"/>
    </sheetNames>
    <sheetDataSet>
      <sheetData sheetId="0"/>
      <sheetData sheetId="1">
        <row r="7">
          <cell r="C7">
            <v>1831314.6090000002</v>
          </cell>
        </row>
        <row r="8">
          <cell r="C8">
            <v>-1738113.5010000002</v>
          </cell>
        </row>
        <row r="12">
          <cell r="C12">
            <v>39575</v>
          </cell>
        </row>
        <row r="13">
          <cell r="C13">
            <v>59607</v>
          </cell>
        </row>
        <row r="14">
          <cell r="C14">
            <v>-349553.46318000002</v>
          </cell>
        </row>
        <row r="15">
          <cell r="C15">
            <v>-89670.567999999999</v>
          </cell>
        </row>
        <row r="16">
          <cell r="C16">
            <v>-31999.747999999992</v>
          </cell>
        </row>
        <row r="20">
          <cell r="C20">
            <v>103377.965</v>
          </cell>
        </row>
        <row r="21">
          <cell r="C21">
            <v>-753798.054</v>
          </cell>
        </row>
        <row r="38">
          <cell r="C38">
            <v>-759315.76017999998</v>
          </cell>
        </row>
        <row r="39">
          <cell r="C39">
            <v>-169945</v>
          </cell>
        </row>
      </sheetData>
      <sheetData sheetId="2">
        <row r="7">
          <cell r="B7">
            <v>-929261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одержание"/>
      <sheetName val="Консолидация"/>
      <sheetName val="ДДС"/>
      <sheetName val="Внутригруп."/>
      <sheetName val="Доп.инфо"/>
      <sheetName val="НД"/>
      <sheetName val="Контроль"/>
      <sheetName val="Корректировки"/>
      <sheetName val="Внутригруп. check"/>
      <sheetName val="Маржа"/>
    </sheetNames>
    <sheetDataSet>
      <sheetData sheetId="0"/>
      <sheetData sheetId="1"/>
      <sheetData sheetId="2"/>
      <sheetData sheetId="3">
        <row r="12">
          <cell r="Z12">
            <v>-318986</v>
          </cell>
        </row>
        <row r="20">
          <cell r="B20" t="str">
            <v>Прочие</v>
          </cell>
        </row>
        <row r="52">
          <cell r="Z52">
            <v>-505</v>
          </cell>
        </row>
        <row r="53">
          <cell r="Z53">
            <v>-51536</v>
          </cell>
        </row>
        <row r="54">
          <cell r="Z54">
            <v>180006</v>
          </cell>
        </row>
        <row r="66">
          <cell r="B66" t="str">
            <v>Влияние изменения обменного курса валют на денежные средства и их эквиваленты</v>
          </cell>
          <cell r="Z66">
            <v>-143</v>
          </cell>
        </row>
        <row r="69">
          <cell r="Z69">
            <v>183760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77"/>
  <sheetViews>
    <sheetView topLeftCell="A55" workbookViewId="0">
      <selection activeCell="B68" sqref="B68:D68"/>
    </sheetView>
  </sheetViews>
  <sheetFormatPr defaultRowHeight="15" x14ac:dyDescent="0.25"/>
  <cols>
    <col min="1" max="1" width="4" customWidth="1"/>
    <col min="2" max="2" width="49.140625" customWidth="1"/>
    <col min="3" max="3" width="17" style="112" customWidth="1"/>
    <col min="4" max="4" width="17.28515625" customWidth="1"/>
    <col min="5" max="5" width="16.140625" customWidth="1"/>
  </cols>
  <sheetData>
    <row r="2" spans="2:5" x14ac:dyDescent="0.25">
      <c r="B2" s="1" t="s">
        <v>0</v>
      </c>
      <c r="C2" s="93"/>
      <c r="D2" s="2"/>
      <c r="E2" s="2"/>
    </row>
    <row r="3" spans="2:5" x14ac:dyDescent="0.25">
      <c r="B3" s="138" t="s">
        <v>120</v>
      </c>
      <c r="C3" s="138"/>
      <c r="D3" s="3"/>
      <c r="E3" s="2"/>
    </row>
    <row r="4" spans="2:5" x14ac:dyDescent="0.25">
      <c r="B4" s="138"/>
      <c r="C4" s="138"/>
      <c r="D4" s="3"/>
      <c r="E4" s="2"/>
    </row>
    <row r="5" spans="2:5" x14ac:dyDescent="0.25">
      <c r="B5" s="4"/>
      <c r="C5" s="94"/>
      <c r="D5" s="3"/>
      <c r="E5" s="2"/>
    </row>
    <row r="6" spans="2:5" x14ac:dyDescent="0.25">
      <c r="B6" s="2" t="s">
        <v>1</v>
      </c>
      <c r="C6" s="93" t="s">
        <v>2</v>
      </c>
      <c r="D6" s="2"/>
      <c r="E6" s="2"/>
    </row>
    <row r="7" spans="2:5" x14ac:dyDescent="0.25">
      <c r="B7" s="2" t="s">
        <v>3</v>
      </c>
      <c r="C7" s="93" t="s">
        <v>4</v>
      </c>
      <c r="D7" s="2"/>
      <c r="E7" s="2"/>
    </row>
    <row r="8" spans="2:5" x14ac:dyDescent="0.25">
      <c r="B8" s="2" t="s">
        <v>5</v>
      </c>
      <c r="C8" s="93" t="s">
        <v>6</v>
      </c>
      <c r="D8" s="2"/>
      <c r="E8" s="2"/>
    </row>
    <row r="9" spans="2:5" x14ac:dyDescent="0.25">
      <c r="B9" s="5"/>
      <c r="C9" s="93" t="s">
        <v>7</v>
      </c>
      <c r="D9" s="2"/>
      <c r="E9" s="2"/>
    </row>
    <row r="10" spans="2:5" x14ac:dyDescent="0.25">
      <c r="B10" s="5"/>
      <c r="C10" s="95"/>
      <c r="D10" s="3"/>
      <c r="E10" s="2"/>
    </row>
    <row r="11" spans="2:5" x14ac:dyDescent="0.25">
      <c r="B11" s="139" t="s">
        <v>8</v>
      </c>
      <c r="C11" s="141" t="s">
        <v>123</v>
      </c>
      <c r="D11" s="143" t="s">
        <v>122</v>
      </c>
      <c r="E11" s="2"/>
    </row>
    <row r="12" spans="2:5" x14ac:dyDescent="0.25">
      <c r="B12" s="140"/>
      <c r="C12" s="142"/>
      <c r="D12" s="144"/>
      <c r="E12" s="2"/>
    </row>
    <row r="13" spans="2:5" x14ac:dyDescent="0.25">
      <c r="B13" s="2"/>
      <c r="C13" s="96"/>
      <c r="D13" s="7"/>
      <c r="E13" s="2"/>
    </row>
    <row r="14" spans="2:5" ht="15.75" x14ac:dyDescent="0.3">
      <c r="B14" s="8" t="s">
        <v>9</v>
      </c>
      <c r="C14" s="96"/>
      <c r="D14" s="7"/>
      <c r="E14" s="2"/>
    </row>
    <row r="15" spans="2:5" ht="15.75" x14ac:dyDescent="0.3">
      <c r="B15" s="8" t="s">
        <v>10</v>
      </c>
      <c r="C15" s="96"/>
      <c r="D15" s="7"/>
      <c r="E15" s="2"/>
    </row>
    <row r="16" spans="2:5" x14ac:dyDescent="0.25">
      <c r="B16" s="2" t="s">
        <v>11</v>
      </c>
      <c r="C16" s="97">
        <v>20780008</v>
      </c>
      <c r="D16" s="10">
        <v>20738390</v>
      </c>
      <c r="E16" s="11"/>
    </row>
    <row r="17" spans="2:5" x14ac:dyDescent="0.25">
      <c r="B17" s="2" t="s">
        <v>12</v>
      </c>
      <c r="C17" s="97">
        <v>1684404</v>
      </c>
      <c r="D17" s="10">
        <v>1656676</v>
      </c>
      <c r="E17" s="11"/>
    </row>
    <row r="18" spans="2:5" x14ac:dyDescent="0.25">
      <c r="B18" s="2" t="s">
        <v>13</v>
      </c>
      <c r="C18" s="97">
        <v>911682</v>
      </c>
      <c r="D18" s="10">
        <v>1041588</v>
      </c>
      <c r="E18" s="11"/>
    </row>
    <row r="19" spans="2:5" x14ac:dyDescent="0.25">
      <c r="B19" s="2" t="s">
        <v>14</v>
      </c>
      <c r="C19" s="97">
        <v>75581</v>
      </c>
      <c r="D19" s="10">
        <v>75581</v>
      </c>
      <c r="E19" s="2"/>
    </row>
    <row r="20" spans="2:5" x14ac:dyDescent="0.25">
      <c r="B20" s="12" t="s">
        <v>15</v>
      </c>
      <c r="C20" s="98">
        <v>20236</v>
      </c>
      <c r="D20" s="10">
        <v>25621</v>
      </c>
      <c r="E20" s="2"/>
    </row>
    <row r="21" spans="2:5" ht="15.75" x14ac:dyDescent="0.3">
      <c r="B21" s="14" t="s">
        <v>16</v>
      </c>
      <c r="C21" s="99">
        <f>SUM(C16:C20)</f>
        <v>23471911</v>
      </c>
      <c r="D21" s="15">
        <f>SUM(D16:D20)</f>
        <v>23537856</v>
      </c>
      <c r="E21" s="16"/>
    </row>
    <row r="22" spans="2:5" x14ac:dyDescent="0.25">
      <c r="B22" s="2"/>
      <c r="C22" s="96"/>
      <c r="D22" s="6"/>
      <c r="E22" s="2"/>
    </row>
    <row r="23" spans="2:5" ht="15.75" x14ac:dyDescent="0.3">
      <c r="B23" s="8" t="s">
        <v>17</v>
      </c>
      <c r="C23" s="96"/>
      <c r="D23" s="6"/>
      <c r="E23" s="2"/>
    </row>
    <row r="24" spans="2:5" x14ac:dyDescent="0.25">
      <c r="B24" s="2" t="s">
        <v>18</v>
      </c>
      <c r="C24" s="97">
        <v>5796958</v>
      </c>
      <c r="D24" s="10">
        <v>7383366</v>
      </c>
      <c r="E24" s="2"/>
    </row>
    <row r="25" spans="2:5" x14ac:dyDescent="0.25">
      <c r="B25" s="2" t="s">
        <v>12</v>
      </c>
      <c r="C25" s="97"/>
      <c r="D25" s="10">
        <v>386270</v>
      </c>
      <c r="E25" s="2"/>
    </row>
    <row r="26" spans="2:5" x14ac:dyDescent="0.25">
      <c r="B26" s="17" t="s">
        <v>19</v>
      </c>
      <c r="C26" s="97">
        <v>2828689</v>
      </c>
      <c r="D26" s="10">
        <v>1411724</v>
      </c>
      <c r="E26" s="2"/>
    </row>
    <row r="27" spans="2:5" x14ac:dyDescent="0.25">
      <c r="B27" s="17" t="s">
        <v>20</v>
      </c>
      <c r="C27" s="97">
        <v>107223</v>
      </c>
      <c r="D27" s="10">
        <v>74308</v>
      </c>
      <c r="E27" s="2"/>
    </row>
    <row r="28" spans="2:5" x14ac:dyDescent="0.25">
      <c r="B28" s="2" t="s">
        <v>21</v>
      </c>
      <c r="C28" s="97">
        <v>6141125</v>
      </c>
      <c r="D28" s="10">
        <v>6891715</v>
      </c>
      <c r="E28" s="2"/>
    </row>
    <row r="29" spans="2:5" x14ac:dyDescent="0.25">
      <c r="B29" s="12" t="s">
        <v>22</v>
      </c>
      <c r="C29" s="98">
        <v>60548</v>
      </c>
      <c r="D29" s="13">
        <v>183760</v>
      </c>
      <c r="E29" s="2"/>
    </row>
    <row r="30" spans="2:5" ht="15.75" x14ac:dyDescent="0.3">
      <c r="B30" s="14" t="s">
        <v>23</v>
      </c>
      <c r="C30" s="99">
        <f>SUM(C24:C29)</f>
        <v>14934543</v>
      </c>
      <c r="D30" s="15">
        <f>SUM(D24:D29)</f>
        <v>16331143</v>
      </c>
      <c r="E30" s="2"/>
    </row>
    <row r="31" spans="2:5" ht="16.5" thickBot="1" x14ac:dyDescent="0.35">
      <c r="B31" s="18" t="s">
        <v>24</v>
      </c>
      <c r="C31" s="100">
        <f>C30+C21</f>
        <v>38406454</v>
      </c>
      <c r="D31" s="19">
        <f>D30+D21</f>
        <v>39868999</v>
      </c>
      <c r="E31" s="2"/>
    </row>
    <row r="32" spans="2:5" x14ac:dyDescent="0.25">
      <c r="B32" s="2"/>
      <c r="C32" s="96"/>
      <c r="D32" s="6"/>
      <c r="E32" s="2"/>
    </row>
    <row r="33" spans="2:5" ht="15.75" x14ac:dyDescent="0.3">
      <c r="B33" s="8" t="s">
        <v>25</v>
      </c>
      <c r="C33" s="96"/>
      <c r="D33" s="20"/>
      <c r="E33" s="2"/>
    </row>
    <row r="34" spans="2:5" x14ac:dyDescent="0.25">
      <c r="B34" s="2" t="s">
        <v>26</v>
      </c>
      <c r="C34" s="97">
        <v>959348</v>
      </c>
      <c r="D34" s="10">
        <v>779342</v>
      </c>
      <c r="E34" s="16"/>
    </row>
    <row r="35" spans="2:5" x14ac:dyDescent="0.25">
      <c r="B35" s="2" t="s">
        <v>28</v>
      </c>
      <c r="C35" s="101">
        <v>-35700</v>
      </c>
      <c r="D35" s="10">
        <v>-35700</v>
      </c>
      <c r="E35" s="16"/>
    </row>
    <row r="36" spans="2:5" x14ac:dyDescent="0.25">
      <c r="B36" s="2" t="s">
        <v>29</v>
      </c>
      <c r="C36" s="97">
        <v>12875173</v>
      </c>
      <c r="D36" s="10">
        <v>12875173</v>
      </c>
      <c r="E36" s="2"/>
    </row>
    <row r="37" spans="2:5" x14ac:dyDescent="0.25">
      <c r="B37" s="2" t="s">
        <v>30</v>
      </c>
      <c r="C37" s="97">
        <v>2715084</v>
      </c>
      <c r="D37" s="10">
        <v>2803103</v>
      </c>
      <c r="E37" s="16"/>
    </row>
    <row r="38" spans="2:5" x14ac:dyDescent="0.25">
      <c r="B38" s="12" t="s">
        <v>31</v>
      </c>
      <c r="C38" s="102">
        <v>-24346934</v>
      </c>
      <c r="D38" s="13">
        <v>-24123496</v>
      </c>
      <c r="E38" s="16"/>
    </row>
    <row r="39" spans="2:5" x14ac:dyDescent="0.25">
      <c r="B39" s="21" t="s">
        <v>32</v>
      </c>
      <c r="C39" s="103">
        <f>SUM(C34:C38)</f>
        <v>-7833029</v>
      </c>
      <c r="D39" s="22">
        <f>SUM(D34:D38)</f>
        <v>-7701578</v>
      </c>
      <c r="E39" s="16"/>
    </row>
    <row r="40" spans="2:5" x14ac:dyDescent="0.25">
      <c r="B40" s="2"/>
      <c r="C40" s="104"/>
      <c r="D40" s="20"/>
      <c r="E40" s="16"/>
    </row>
    <row r="41" spans="2:5" ht="15.75" x14ac:dyDescent="0.3">
      <c r="B41" s="14" t="s">
        <v>33</v>
      </c>
      <c r="C41" s="105">
        <v>-663835</v>
      </c>
      <c r="D41" s="23">
        <v>-653491</v>
      </c>
      <c r="E41" s="135"/>
    </row>
    <row r="42" spans="2:5" ht="16.5" thickBot="1" x14ac:dyDescent="0.35">
      <c r="B42" s="18" t="s">
        <v>34</v>
      </c>
      <c r="C42" s="100">
        <f>SUM(C39:C41)</f>
        <v>-8496864</v>
      </c>
      <c r="D42" s="19">
        <f>SUM(D39:D41)</f>
        <v>-8355069</v>
      </c>
      <c r="E42" s="16"/>
    </row>
    <row r="43" spans="2:5" x14ac:dyDescent="0.25">
      <c r="B43" s="2"/>
      <c r="C43" s="106"/>
      <c r="D43" s="24"/>
      <c r="E43" s="16"/>
    </row>
    <row r="44" spans="2:5" ht="15.75" x14ac:dyDescent="0.3">
      <c r="B44" s="8" t="s">
        <v>35</v>
      </c>
      <c r="C44" s="96"/>
      <c r="D44" s="6"/>
      <c r="E44" s="2"/>
    </row>
    <row r="45" spans="2:5" ht="15.75" x14ac:dyDescent="0.3">
      <c r="B45" s="8" t="s">
        <v>36</v>
      </c>
      <c r="C45" s="96"/>
      <c r="D45" s="6"/>
      <c r="E45" s="2"/>
    </row>
    <row r="46" spans="2:5" x14ac:dyDescent="0.25">
      <c r="B46" s="2" t="s">
        <v>37</v>
      </c>
      <c r="C46" s="97">
        <v>5795645</v>
      </c>
      <c r="D46" s="10">
        <v>5795645</v>
      </c>
      <c r="E46" s="2"/>
    </row>
    <row r="47" spans="2:5" x14ac:dyDescent="0.25">
      <c r="B47" s="2" t="s">
        <v>38</v>
      </c>
      <c r="C47" s="97">
        <v>21682574</v>
      </c>
      <c r="D47" s="10">
        <v>21609116</v>
      </c>
      <c r="E47" s="2"/>
    </row>
    <row r="48" spans="2:5" x14ac:dyDescent="0.25">
      <c r="B48" s="3" t="s">
        <v>39</v>
      </c>
      <c r="C48" s="107">
        <v>3569081</v>
      </c>
      <c r="D48" s="10">
        <v>3569081</v>
      </c>
      <c r="E48" s="2"/>
    </row>
    <row r="49" spans="2:5" x14ac:dyDescent="0.25">
      <c r="B49" s="3" t="s">
        <v>40</v>
      </c>
      <c r="C49" s="107">
        <v>228128</v>
      </c>
      <c r="D49" s="49">
        <v>224046</v>
      </c>
      <c r="E49" s="2"/>
    </row>
    <row r="50" spans="2:5" x14ac:dyDescent="0.25">
      <c r="B50" s="12" t="str">
        <f>[1]ф1дляЦБ!$B$51</f>
        <v>Торговая и прочая кредиторская задолженность-долгосрочная</v>
      </c>
      <c r="C50" s="98">
        <v>25826</v>
      </c>
      <c r="D50" s="13">
        <v>25826</v>
      </c>
      <c r="E50" s="2"/>
    </row>
    <row r="51" spans="2:5" ht="15.75" x14ac:dyDescent="0.3">
      <c r="B51" s="14" t="s">
        <v>41</v>
      </c>
      <c r="C51" s="99">
        <f>SUM(C46:C50)</f>
        <v>31301254</v>
      </c>
      <c r="D51" s="15">
        <f>SUM(D46:D50)</f>
        <v>31223714</v>
      </c>
      <c r="E51" s="2"/>
    </row>
    <row r="52" spans="2:5" x14ac:dyDescent="0.25">
      <c r="B52" s="2"/>
      <c r="C52" s="96"/>
      <c r="D52" s="6"/>
      <c r="E52" s="2"/>
    </row>
    <row r="53" spans="2:5" ht="15.75" x14ac:dyDescent="0.3">
      <c r="B53" s="8" t="s">
        <v>42</v>
      </c>
      <c r="C53" s="96"/>
      <c r="D53" s="6"/>
      <c r="E53" s="2"/>
    </row>
    <row r="54" spans="2:5" x14ac:dyDescent="0.25">
      <c r="B54" s="2" t="s">
        <v>38</v>
      </c>
      <c r="C54" s="97">
        <v>10715574</v>
      </c>
      <c r="D54" s="10">
        <v>10949071</v>
      </c>
      <c r="E54" s="16" t="s">
        <v>27</v>
      </c>
    </row>
    <row r="55" spans="2:5" x14ac:dyDescent="0.25">
      <c r="B55" s="3" t="s">
        <v>39</v>
      </c>
      <c r="C55" s="97"/>
      <c r="D55" s="10">
        <v>0</v>
      </c>
      <c r="E55" s="16"/>
    </row>
    <row r="56" spans="2:5" x14ac:dyDescent="0.25">
      <c r="B56" s="12" t="s">
        <v>43</v>
      </c>
      <c r="C56" s="98">
        <v>4886490</v>
      </c>
      <c r="D56" s="13">
        <v>6051283</v>
      </c>
      <c r="E56" s="16" t="s">
        <v>27</v>
      </c>
    </row>
    <row r="57" spans="2:5" ht="15.75" x14ac:dyDescent="0.3">
      <c r="B57" s="14" t="s">
        <v>44</v>
      </c>
      <c r="C57" s="99">
        <f>SUM(C54:C56)</f>
        <v>15602064</v>
      </c>
      <c r="D57" s="15">
        <f>SUM(D54:D56)</f>
        <v>17000354</v>
      </c>
      <c r="E57" s="16" t="s">
        <v>27</v>
      </c>
    </row>
    <row r="58" spans="2:5" ht="16.5" thickBot="1" x14ac:dyDescent="0.35">
      <c r="B58" s="18" t="s">
        <v>45</v>
      </c>
      <c r="C58" s="100">
        <f>C57+C51</f>
        <v>46903318</v>
      </c>
      <c r="D58" s="19">
        <f>D57+D51</f>
        <v>48224068</v>
      </c>
      <c r="E58" s="2"/>
    </row>
    <row r="59" spans="2:5" ht="16.5" thickBot="1" x14ac:dyDescent="0.35">
      <c r="B59" s="18" t="s">
        <v>46</v>
      </c>
      <c r="C59" s="108">
        <f>C58+C42</f>
        <v>38406454</v>
      </c>
      <c r="D59" s="25">
        <f>D58+D42</f>
        <v>39868999</v>
      </c>
      <c r="E59" s="2"/>
    </row>
    <row r="60" spans="2:5" ht="15.75" hidden="1" x14ac:dyDescent="0.3">
      <c r="B60" s="26" t="s">
        <v>47</v>
      </c>
      <c r="C60" s="109">
        <f>C59-C31</f>
        <v>0</v>
      </c>
      <c r="D60" s="27">
        <f>D59-D31</f>
        <v>0</v>
      </c>
      <c r="E60" s="2"/>
    </row>
    <row r="61" spans="2:5" ht="15.75" x14ac:dyDescent="0.3">
      <c r="B61" s="26"/>
      <c r="C61" s="109"/>
      <c r="D61" s="27"/>
      <c r="E61" s="2"/>
    </row>
    <row r="62" spans="2:5" x14ac:dyDescent="0.25">
      <c r="B62" s="28" t="s">
        <v>48</v>
      </c>
      <c r="C62" s="81">
        <v>-1860.25</v>
      </c>
      <c r="D62" s="81">
        <v>-2480.464466952782</v>
      </c>
      <c r="E62" s="2"/>
    </row>
    <row r="63" spans="2:5" ht="27.75" thickBot="1" x14ac:dyDescent="0.3">
      <c r="B63" s="29" t="s">
        <v>49</v>
      </c>
      <c r="C63" s="137">
        <v>12940.146652610329</v>
      </c>
      <c r="D63" s="137">
        <v>12940.146652610329</v>
      </c>
      <c r="E63" s="2"/>
    </row>
    <row r="64" spans="2:5" x14ac:dyDescent="0.25">
      <c r="B64" s="2"/>
      <c r="C64" s="110"/>
      <c r="D64" s="2"/>
      <c r="E64" s="2"/>
    </row>
    <row r="65" spans="2:5" x14ac:dyDescent="0.25">
      <c r="B65" s="2"/>
      <c r="C65" s="110"/>
      <c r="D65" s="2"/>
      <c r="E65" s="2"/>
    </row>
    <row r="66" spans="2:5" ht="15.75" x14ac:dyDescent="0.3">
      <c r="B66" s="31" t="s">
        <v>126</v>
      </c>
      <c r="C66" s="93"/>
      <c r="D66" s="32" t="s">
        <v>116</v>
      </c>
      <c r="E66" s="2"/>
    </row>
    <row r="67" spans="2:5" ht="15.75" x14ac:dyDescent="0.3">
      <c r="B67" s="31"/>
      <c r="C67" s="93"/>
      <c r="D67" s="32"/>
      <c r="E67" s="2"/>
    </row>
    <row r="68" spans="2:5" ht="15.75" x14ac:dyDescent="0.3">
      <c r="B68" s="31" t="s">
        <v>144</v>
      </c>
      <c r="C68" s="93"/>
      <c r="D68" s="32" t="s">
        <v>145</v>
      </c>
      <c r="E68" s="2"/>
    </row>
    <row r="69" spans="2:5" x14ac:dyDescent="0.25">
      <c r="B69" s="2"/>
      <c r="C69" s="93"/>
      <c r="D69" s="2"/>
      <c r="E69" s="2"/>
    </row>
    <row r="70" spans="2:5" ht="15.75" x14ac:dyDescent="0.3">
      <c r="B70" s="8" t="s">
        <v>50</v>
      </c>
      <c r="C70" s="93"/>
      <c r="D70" s="16"/>
      <c r="E70" s="2"/>
    </row>
    <row r="71" spans="2:5" ht="15.75" x14ac:dyDescent="0.3">
      <c r="B71" s="8" t="s">
        <v>127</v>
      </c>
      <c r="C71" s="93"/>
      <c r="D71" s="2"/>
      <c r="E71" s="2"/>
    </row>
    <row r="72" spans="2:5" x14ac:dyDescent="0.25">
      <c r="C72" s="111"/>
    </row>
    <row r="73" spans="2:5" x14ac:dyDescent="0.25">
      <c r="C73" s="111"/>
      <c r="D73" s="111"/>
    </row>
    <row r="75" spans="2:5" x14ac:dyDescent="0.25">
      <c r="C75" s="111"/>
      <c r="D75" s="111"/>
    </row>
    <row r="76" spans="2:5" x14ac:dyDescent="0.25">
      <c r="C76" s="111"/>
      <c r="D76" s="111"/>
    </row>
    <row r="77" spans="2:5" x14ac:dyDescent="0.25">
      <c r="C77" s="136"/>
      <c r="D77" s="136"/>
    </row>
  </sheetData>
  <mergeCells count="4">
    <mergeCell ref="B3:C4"/>
    <mergeCell ref="B11:B12"/>
    <mergeCell ref="C11:C12"/>
    <mergeCell ref="D11:D12"/>
  </mergeCells>
  <pageMargins left="0" right="0" top="0" bottom="0" header="0" footer="0"/>
  <pageSetup paperSize="9" scale="7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68"/>
  <sheetViews>
    <sheetView topLeftCell="A49" workbookViewId="0">
      <selection activeCell="B65" sqref="B65:D65"/>
    </sheetView>
  </sheetViews>
  <sheetFormatPr defaultRowHeight="13.5" x14ac:dyDescent="0.25"/>
  <cols>
    <col min="1" max="1" width="1.28515625" style="2" customWidth="1"/>
    <col min="2" max="2" width="48.42578125" style="2" customWidth="1"/>
    <col min="3" max="3" width="19.140625" style="93" customWidth="1"/>
    <col min="4" max="4" width="19" style="2" customWidth="1"/>
    <col min="5" max="16384" width="9.140625" style="2"/>
  </cols>
  <sheetData>
    <row r="2" spans="2:4" ht="15" x14ac:dyDescent="0.25">
      <c r="B2" s="1" t="s">
        <v>0</v>
      </c>
    </row>
    <row r="3" spans="2:4" ht="15" customHeight="1" x14ac:dyDescent="0.25">
      <c r="B3" s="138" t="s">
        <v>143</v>
      </c>
      <c r="C3" s="138"/>
      <c r="D3" s="138"/>
    </row>
    <row r="4" spans="2:4" ht="15" customHeight="1" x14ac:dyDescent="0.25">
      <c r="B4" s="138"/>
      <c r="C4" s="138"/>
      <c r="D4" s="138"/>
    </row>
    <row r="5" spans="2:4" ht="15" x14ac:dyDescent="0.25">
      <c r="B5" s="1"/>
    </row>
    <row r="6" spans="2:4" x14ac:dyDescent="0.25">
      <c r="B6" s="2" t="s">
        <v>1</v>
      </c>
      <c r="C6" s="93" t="s">
        <v>2</v>
      </c>
    </row>
    <row r="7" spans="2:4" x14ac:dyDescent="0.25">
      <c r="B7" s="2" t="s">
        <v>3</v>
      </c>
      <c r="C7" s="93" t="s">
        <v>4</v>
      </c>
    </row>
    <row r="8" spans="2:4" x14ac:dyDescent="0.25">
      <c r="B8" s="2" t="s">
        <v>5</v>
      </c>
      <c r="C8" s="93" t="s">
        <v>6</v>
      </c>
    </row>
    <row r="9" spans="2:4" ht="15" x14ac:dyDescent="0.25">
      <c r="B9" s="1"/>
      <c r="C9" s="93" t="s">
        <v>7</v>
      </c>
    </row>
    <row r="10" spans="2:4" ht="14.25" thickBot="1" x14ac:dyDescent="0.3">
      <c r="B10" s="33"/>
      <c r="C10" s="113"/>
      <c r="D10" s="33"/>
    </row>
    <row r="11" spans="2:4" ht="13.5" customHeight="1" x14ac:dyDescent="0.25">
      <c r="B11" s="145" t="s">
        <v>8</v>
      </c>
      <c r="C11" s="147" t="s">
        <v>128</v>
      </c>
      <c r="D11" s="149" t="s">
        <v>129</v>
      </c>
    </row>
    <row r="12" spans="2:4" ht="14.25" customHeight="1" thickBot="1" x14ac:dyDescent="0.3">
      <c r="B12" s="146"/>
      <c r="C12" s="148"/>
      <c r="D12" s="150"/>
    </row>
    <row r="13" spans="2:4" x14ac:dyDescent="0.25">
      <c r="C13" s="114"/>
      <c r="D13" s="7"/>
    </row>
    <row r="14" spans="2:4" x14ac:dyDescent="0.25">
      <c r="B14" s="2" t="s">
        <v>51</v>
      </c>
      <c r="C14" s="97">
        <v>4330360</v>
      </c>
      <c r="D14" s="10">
        <f>[2]форма2!$C$7</f>
        <v>1831314.6090000002</v>
      </c>
    </row>
    <row r="15" spans="2:4" x14ac:dyDescent="0.25">
      <c r="B15" s="2" t="s">
        <v>115</v>
      </c>
      <c r="C15" s="101"/>
      <c r="D15" s="10"/>
    </row>
    <row r="16" spans="2:4" x14ac:dyDescent="0.25">
      <c r="B16" s="12" t="s">
        <v>52</v>
      </c>
      <c r="C16" s="102">
        <v>-3456861</v>
      </c>
      <c r="D16" s="13">
        <f>[2]форма2!$C$8</f>
        <v>-1738113.5010000002</v>
      </c>
    </row>
    <row r="17" spans="2:4" ht="15" x14ac:dyDescent="0.25">
      <c r="C17" s="115"/>
      <c r="D17" s="20"/>
    </row>
    <row r="18" spans="2:4" ht="15.75" thickBot="1" x14ac:dyDescent="0.35">
      <c r="B18" s="18" t="s">
        <v>53</v>
      </c>
      <c r="C18" s="116">
        <f>C14+C16+C15</f>
        <v>873499</v>
      </c>
      <c r="D18" s="34">
        <f>D14+D16+D15</f>
        <v>93201.108000000007</v>
      </c>
    </row>
    <row r="19" spans="2:4" x14ac:dyDescent="0.25">
      <c r="C19" s="97"/>
      <c r="D19" s="6"/>
    </row>
    <row r="20" spans="2:4" x14ac:dyDescent="0.25">
      <c r="B20" s="2" t="s">
        <v>54</v>
      </c>
      <c r="C20" s="97">
        <v>0</v>
      </c>
      <c r="D20" s="10">
        <f>[2]форма2!$C$12</f>
        <v>39575</v>
      </c>
    </row>
    <row r="21" spans="2:4" x14ac:dyDescent="0.25">
      <c r="B21" s="2" t="s">
        <v>55</v>
      </c>
      <c r="C21" s="97">
        <v>257208</v>
      </c>
      <c r="D21" s="10">
        <f>[2]форма2!$C$13</f>
        <v>59607</v>
      </c>
    </row>
    <row r="22" spans="2:4" x14ac:dyDescent="0.25">
      <c r="B22" s="2" t="s">
        <v>56</v>
      </c>
      <c r="C22" s="101">
        <f>-500027-2414</f>
        <v>-502441</v>
      </c>
      <c r="D22" s="10">
        <f>[2]форма2!$C$14</f>
        <v>-349553.46318000002</v>
      </c>
    </row>
    <row r="23" spans="2:4" x14ac:dyDescent="0.25">
      <c r="B23" s="2" t="s">
        <v>57</v>
      </c>
      <c r="C23" s="101">
        <v>-20636</v>
      </c>
      <c r="D23" s="10">
        <f>[2]форма2!$C$15</f>
        <v>-89670.567999999999</v>
      </c>
    </row>
    <row r="24" spans="2:4" x14ac:dyDescent="0.25">
      <c r="B24" s="12" t="s">
        <v>58</v>
      </c>
      <c r="C24" s="102">
        <v>-110452</v>
      </c>
      <c r="D24" s="13">
        <f>[2]форма2!$C$16</f>
        <v>-31999.747999999992</v>
      </c>
    </row>
    <row r="25" spans="2:4" ht="15" x14ac:dyDescent="0.25">
      <c r="C25" s="115"/>
      <c r="D25" s="20"/>
    </row>
    <row r="26" spans="2:4" ht="15" x14ac:dyDescent="0.3">
      <c r="B26" s="8" t="s">
        <v>59</v>
      </c>
      <c r="C26" s="103">
        <f>SUM(C18:C24)</f>
        <v>497178</v>
      </c>
      <c r="D26" s="22">
        <f>SUM(D18:D24)</f>
        <v>-278840.67118</v>
      </c>
    </row>
    <row r="27" spans="2:4" x14ac:dyDescent="0.25">
      <c r="C27" s="97"/>
      <c r="D27" s="6"/>
    </row>
    <row r="28" spans="2:4" x14ac:dyDescent="0.25">
      <c r="B28" s="2" t="s">
        <v>60</v>
      </c>
      <c r="C28" s="97">
        <v>171188</v>
      </c>
      <c r="D28" s="10">
        <f>[2]форма2!$C$20</f>
        <v>103377.965</v>
      </c>
    </row>
    <row r="29" spans="2:4" x14ac:dyDescent="0.25">
      <c r="B29" s="12" t="s">
        <v>61</v>
      </c>
      <c r="C29" s="102">
        <v>-989766</v>
      </c>
      <c r="D29" s="13">
        <f>[2]форма2!$C$21</f>
        <v>-753798.054</v>
      </c>
    </row>
    <row r="30" spans="2:4" ht="15" x14ac:dyDescent="0.25">
      <c r="C30" s="115"/>
      <c r="D30" s="20"/>
    </row>
    <row r="31" spans="2:4" ht="15" x14ac:dyDescent="0.3">
      <c r="B31" s="8" t="s">
        <v>62</v>
      </c>
      <c r="C31" s="103">
        <f>SUM(C26:C29)</f>
        <v>-321400</v>
      </c>
      <c r="D31" s="22">
        <f>SUM(D26:D29)</f>
        <v>-929260.76017999998</v>
      </c>
    </row>
    <row r="32" spans="2:4" x14ac:dyDescent="0.25">
      <c r="C32" s="97"/>
      <c r="D32" s="6"/>
    </row>
    <row r="33" spans="2:4" x14ac:dyDescent="0.25">
      <c r="B33" s="12" t="s">
        <v>63</v>
      </c>
      <c r="C33" s="102">
        <v>-505</v>
      </c>
      <c r="D33" s="13">
        <v>0</v>
      </c>
    </row>
    <row r="34" spans="2:4" x14ac:dyDescent="0.25">
      <c r="C34" s="97"/>
      <c r="D34" s="6"/>
    </row>
    <row r="35" spans="2:4" ht="15.75" thickBot="1" x14ac:dyDescent="0.3">
      <c r="B35" s="35" t="s">
        <v>64</v>
      </c>
      <c r="C35" s="100">
        <f>C31+C33</f>
        <v>-321905</v>
      </c>
      <c r="D35" s="19">
        <f>D31+D33</f>
        <v>-929260.76017999998</v>
      </c>
    </row>
    <row r="36" spans="2:4" x14ac:dyDescent="0.25">
      <c r="C36" s="97"/>
      <c r="D36" s="6"/>
    </row>
    <row r="37" spans="2:4" ht="15" x14ac:dyDescent="0.3">
      <c r="B37" s="8" t="s">
        <v>65</v>
      </c>
      <c r="C37" s="115"/>
      <c r="D37" s="20"/>
    </row>
    <row r="38" spans="2:4" x14ac:dyDescent="0.25">
      <c r="B38" s="2" t="s">
        <v>66</v>
      </c>
      <c r="C38" s="101">
        <v>-311920</v>
      </c>
      <c r="D38" s="10">
        <f>[2]форма2!$C$38</f>
        <v>-759315.76017999998</v>
      </c>
    </row>
    <row r="39" spans="2:4" x14ac:dyDescent="0.25">
      <c r="B39" s="12" t="s">
        <v>67</v>
      </c>
      <c r="C39" s="102">
        <v>-9985</v>
      </c>
      <c r="D39" s="13">
        <f>[2]форма2!$C$39</f>
        <v>-169945</v>
      </c>
    </row>
    <row r="40" spans="2:4" x14ac:dyDescent="0.25">
      <c r="C40" s="97"/>
      <c r="D40" s="6"/>
    </row>
    <row r="41" spans="2:4" ht="15.75" thickBot="1" x14ac:dyDescent="0.35">
      <c r="B41" s="18" t="s">
        <v>68</v>
      </c>
      <c r="C41" s="100">
        <f>C38+C39</f>
        <v>-321905</v>
      </c>
      <c r="D41" s="19">
        <f>D38+D39</f>
        <v>-929260.76017999998</v>
      </c>
    </row>
    <row r="42" spans="2:4" x14ac:dyDescent="0.25">
      <c r="C42" s="97"/>
      <c r="D42" s="6"/>
    </row>
    <row r="43" spans="2:4" x14ac:dyDescent="0.25">
      <c r="B43" s="2" t="s">
        <v>69</v>
      </c>
      <c r="C43" s="97"/>
      <c r="D43" s="9">
        <v>0</v>
      </c>
    </row>
    <row r="44" spans="2:4" ht="15" x14ac:dyDescent="0.3">
      <c r="B44" s="14" t="s">
        <v>70</v>
      </c>
      <c r="C44" s="117">
        <f>C41+C43</f>
        <v>-321905</v>
      </c>
      <c r="D44" s="36">
        <f>D41+D43</f>
        <v>-929260.76017999998</v>
      </c>
    </row>
    <row r="45" spans="2:4" ht="21.75" customHeight="1" x14ac:dyDescent="0.3">
      <c r="B45" s="37" t="s">
        <v>71</v>
      </c>
      <c r="C45" s="115"/>
      <c r="D45" s="20"/>
    </row>
    <row r="46" spans="2:4" x14ac:dyDescent="0.25">
      <c r="B46" s="2" t="s">
        <v>66</v>
      </c>
      <c r="C46" s="101">
        <v>-311920</v>
      </c>
      <c r="D46" s="10">
        <f>D44-D47</f>
        <v>-759315.76017999998</v>
      </c>
    </row>
    <row r="47" spans="2:4" x14ac:dyDescent="0.25">
      <c r="B47" s="12" t="s">
        <v>67</v>
      </c>
      <c r="C47" s="102">
        <v>-9985</v>
      </c>
      <c r="D47" s="13">
        <f>D39</f>
        <v>-169945</v>
      </c>
    </row>
    <row r="48" spans="2:4" ht="15.75" thickBot="1" x14ac:dyDescent="0.35">
      <c r="B48" s="38" t="s">
        <v>72</v>
      </c>
      <c r="C48" s="100">
        <f>C46+C47</f>
        <v>-321905</v>
      </c>
      <c r="D48" s="19">
        <f>D46+D47</f>
        <v>-929260.76017999998</v>
      </c>
    </row>
    <row r="49" spans="2:4" ht="15" x14ac:dyDescent="0.3">
      <c r="B49" s="39"/>
      <c r="C49" s="118"/>
      <c r="D49" s="40"/>
    </row>
    <row r="50" spans="2:4" ht="45" x14ac:dyDescent="0.3">
      <c r="B50" s="39" t="s">
        <v>118</v>
      </c>
      <c r="C50" s="118"/>
      <c r="D50" s="40"/>
    </row>
    <row r="51" spans="2:4" ht="14.25" thickBot="1" x14ac:dyDescent="0.3">
      <c r="B51" s="29" t="s">
        <v>119</v>
      </c>
      <c r="C51" s="83">
        <v>-25.99</v>
      </c>
      <c r="D51" s="83">
        <v>-84.57</v>
      </c>
    </row>
    <row r="52" spans="2:4" ht="15" x14ac:dyDescent="0.3">
      <c r="B52" s="39"/>
      <c r="C52" s="119"/>
      <c r="D52" s="82"/>
    </row>
    <row r="53" spans="2:4" x14ac:dyDescent="0.25">
      <c r="C53" s="120"/>
    </row>
    <row r="54" spans="2:4" ht="27" hidden="1" x14ac:dyDescent="0.25">
      <c r="B54" s="17" t="s">
        <v>73</v>
      </c>
      <c r="C54" s="97"/>
      <c r="D54" s="9">
        <v>8999327</v>
      </c>
    </row>
    <row r="55" spans="2:4" hidden="1" x14ac:dyDescent="0.25">
      <c r="C55" s="114"/>
      <c r="D55" s="42"/>
    </row>
    <row r="56" spans="2:4" ht="27" hidden="1" x14ac:dyDescent="0.25">
      <c r="B56" s="43" t="s">
        <v>74</v>
      </c>
    </row>
    <row r="57" spans="2:4" hidden="1" x14ac:dyDescent="0.25"/>
    <row r="58" spans="2:4" hidden="1" x14ac:dyDescent="0.25">
      <c r="B58" s="2" t="s">
        <v>75</v>
      </c>
    </row>
    <row r="59" spans="2:4" hidden="1" x14ac:dyDescent="0.25"/>
    <row r="60" spans="2:4" ht="14.25" hidden="1" thickBot="1" x14ac:dyDescent="0.3">
      <c r="B60" s="33" t="s">
        <v>76</v>
      </c>
      <c r="C60" s="113"/>
      <c r="D60" s="33"/>
    </row>
    <row r="61" spans="2:4" hidden="1" x14ac:dyDescent="0.25"/>
    <row r="62" spans="2:4" hidden="1" x14ac:dyDescent="0.25"/>
    <row r="63" spans="2:4" ht="15" x14ac:dyDescent="0.3">
      <c r="B63" s="31" t="s">
        <v>126</v>
      </c>
      <c r="D63" s="32" t="s">
        <v>116</v>
      </c>
    </row>
    <row r="64" spans="2:4" ht="15" x14ac:dyDescent="0.3">
      <c r="B64" s="31"/>
      <c r="D64" s="31"/>
    </row>
    <row r="65" spans="2:4" ht="15" x14ac:dyDescent="0.3">
      <c r="B65" s="31" t="s">
        <v>144</v>
      </c>
      <c r="D65" s="32" t="s">
        <v>145</v>
      </c>
    </row>
    <row r="66" spans="2:4" x14ac:dyDescent="0.25">
      <c r="D66" s="44"/>
    </row>
    <row r="67" spans="2:4" ht="15" x14ac:dyDescent="0.3">
      <c r="B67" s="8" t="s">
        <v>50</v>
      </c>
    </row>
    <row r="68" spans="2:4" ht="15" x14ac:dyDescent="0.3">
      <c r="B68" s="8" t="s">
        <v>127</v>
      </c>
    </row>
  </sheetData>
  <mergeCells count="4">
    <mergeCell ref="B3:D4"/>
    <mergeCell ref="B11:B12"/>
    <mergeCell ref="C11:C12"/>
    <mergeCell ref="D11:D12"/>
  </mergeCells>
  <pageMargins left="0.7" right="0.7" top="0.75" bottom="0.75" header="0.3" footer="0.3"/>
  <pageSetup paperSize="9" scale="8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4"/>
  <sheetViews>
    <sheetView topLeftCell="A49" workbookViewId="0">
      <selection activeCell="A61" sqref="A61"/>
    </sheetView>
  </sheetViews>
  <sheetFormatPr defaultRowHeight="13.5" x14ac:dyDescent="0.25"/>
  <cols>
    <col min="1" max="1" width="66.28515625" style="2" customWidth="1"/>
    <col min="2" max="2" width="17.42578125" style="93" customWidth="1"/>
    <col min="3" max="3" width="19.42578125" style="2" customWidth="1"/>
    <col min="4" max="7" width="9.140625" style="2"/>
    <col min="8" max="8" width="9.42578125" style="2" bestFit="1" customWidth="1"/>
    <col min="9" max="16384" width="9.140625" style="2"/>
  </cols>
  <sheetData>
    <row r="2" spans="1:3" ht="15" x14ac:dyDescent="0.25">
      <c r="A2" s="1" t="s">
        <v>0</v>
      </c>
    </row>
    <row r="3" spans="1:3" ht="15" customHeight="1" x14ac:dyDescent="0.25">
      <c r="A3" s="151" t="s">
        <v>121</v>
      </c>
      <c r="B3" s="151"/>
    </row>
    <row r="4" spans="1:3" ht="15" customHeight="1" x14ac:dyDescent="0.25">
      <c r="A4" s="151"/>
      <c r="B4" s="151"/>
    </row>
    <row r="5" spans="1:3" ht="15" x14ac:dyDescent="0.25">
      <c r="A5" s="1"/>
    </row>
    <row r="6" spans="1:3" x14ac:dyDescent="0.25">
      <c r="A6" s="2" t="s">
        <v>1</v>
      </c>
      <c r="B6" s="93" t="s">
        <v>2</v>
      </c>
    </row>
    <row r="7" spans="1:3" x14ac:dyDescent="0.25">
      <c r="A7" s="2" t="s">
        <v>3</v>
      </c>
      <c r="B7" s="93" t="s">
        <v>4</v>
      </c>
    </row>
    <row r="8" spans="1:3" x14ac:dyDescent="0.25">
      <c r="A8" s="2" t="s">
        <v>5</v>
      </c>
      <c r="B8" s="93" t="s">
        <v>6</v>
      </c>
    </row>
    <row r="9" spans="1:3" ht="15" x14ac:dyDescent="0.25">
      <c r="A9" s="1"/>
      <c r="B9" s="93" t="s">
        <v>7</v>
      </c>
    </row>
    <row r="10" spans="1:3" x14ac:dyDescent="0.25">
      <c r="B10" s="121"/>
      <c r="C10" s="12"/>
    </row>
    <row r="11" spans="1:3" ht="15" customHeight="1" x14ac:dyDescent="0.25">
      <c r="A11" s="45"/>
      <c r="B11" s="147" t="s">
        <v>128</v>
      </c>
      <c r="C11" s="149" t="s">
        <v>129</v>
      </c>
    </row>
    <row r="12" spans="1:3" ht="15.75" thickBot="1" x14ac:dyDescent="0.35">
      <c r="A12" s="46" t="s">
        <v>8</v>
      </c>
      <c r="B12" s="148"/>
      <c r="C12" s="150"/>
    </row>
    <row r="13" spans="1:3" ht="15" x14ac:dyDescent="0.3">
      <c r="A13" s="8" t="s">
        <v>77</v>
      </c>
      <c r="B13" s="122"/>
      <c r="C13" s="11"/>
    </row>
    <row r="14" spans="1:3" ht="15" x14ac:dyDescent="0.25">
      <c r="A14" s="2" t="s">
        <v>78</v>
      </c>
      <c r="B14" s="123">
        <f>[3]ДДС!$Z$12</f>
        <v>-318986</v>
      </c>
      <c r="C14" s="47">
        <f>[2]форма3!$B$7</f>
        <v>-929261</v>
      </c>
    </row>
    <row r="15" spans="1:3" ht="11.25" customHeight="1" x14ac:dyDescent="0.25">
      <c r="B15" s="124"/>
      <c r="C15" s="41"/>
    </row>
    <row r="16" spans="1:3" x14ac:dyDescent="0.25">
      <c r="A16" s="2" t="s">
        <v>79</v>
      </c>
      <c r="B16" s="124"/>
      <c r="C16" s="41"/>
    </row>
    <row r="17" spans="1:8" x14ac:dyDescent="0.25">
      <c r="A17" s="2" t="s">
        <v>80</v>
      </c>
      <c r="B17" s="101">
        <v>880493</v>
      </c>
      <c r="C17" s="41">
        <v>331698</v>
      </c>
      <c r="E17" s="11"/>
      <c r="H17" s="11"/>
    </row>
    <row r="18" spans="1:8" x14ac:dyDescent="0.25">
      <c r="A18" s="2" t="s">
        <v>81</v>
      </c>
      <c r="B18" s="120">
        <v>1034</v>
      </c>
      <c r="C18" s="48">
        <v>445</v>
      </c>
    </row>
    <row r="19" spans="1:8" x14ac:dyDescent="0.25">
      <c r="A19" s="2" t="s">
        <v>131</v>
      </c>
      <c r="B19" s="120">
        <v>-4955</v>
      </c>
      <c r="C19" s="49"/>
    </row>
    <row r="20" spans="1:8" x14ac:dyDescent="0.25">
      <c r="A20" s="3" t="s">
        <v>132</v>
      </c>
      <c r="B20" s="125"/>
      <c r="C20" s="49">
        <v>-2186</v>
      </c>
    </row>
    <row r="21" spans="1:8" x14ac:dyDescent="0.25">
      <c r="A21" s="3" t="s">
        <v>60</v>
      </c>
      <c r="B21" s="125">
        <v>-171188</v>
      </c>
      <c r="C21" s="49"/>
    </row>
    <row r="22" spans="1:8" x14ac:dyDescent="0.25">
      <c r="A22" s="3" t="s">
        <v>133</v>
      </c>
      <c r="B22" s="125">
        <v>989766</v>
      </c>
      <c r="C22" s="49"/>
    </row>
    <row r="23" spans="1:8" x14ac:dyDescent="0.25">
      <c r="A23" s="3" t="s">
        <v>134</v>
      </c>
      <c r="B23" s="125">
        <v>-119097</v>
      </c>
      <c r="C23" s="49"/>
    </row>
    <row r="24" spans="1:8" x14ac:dyDescent="0.25">
      <c r="A24" s="3" t="s">
        <v>54</v>
      </c>
      <c r="B24" s="125"/>
      <c r="C24" s="49">
        <v>-28328</v>
      </c>
    </row>
    <row r="25" spans="1:8" x14ac:dyDescent="0.25">
      <c r="A25" s="12" t="str">
        <f>[3]ДДС!$B$20</f>
        <v>Прочие</v>
      </c>
      <c r="B25" s="102">
        <v>-170971</v>
      </c>
      <c r="C25" s="13"/>
    </row>
    <row r="26" spans="1:8" ht="30" x14ac:dyDescent="0.3">
      <c r="A26" s="50" t="s">
        <v>82</v>
      </c>
      <c r="B26" s="123">
        <f>SUM(B14:B25)</f>
        <v>1086096</v>
      </c>
      <c r="C26" s="47">
        <f>SUM(C14:C25)</f>
        <v>-627632</v>
      </c>
    </row>
    <row r="27" spans="1:8" x14ac:dyDescent="0.25">
      <c r="A27" s="11" t="s">
        <v>83</v>
      </c>
      <c r="B27" s="101">
        <v>-495062</v>
      </c>
      <c r="C27" s="10">
        <v>-1660074</v>
      </c>
    </row>
    <row r="28" spans="1:8" x14ac:dyDescent="0.25">
      <c r="A28" s="11" t="s">
        <v>84</v>
      </c>
      <c r="B28" s="101">
        <v>1944950</v>
      </c>
      <c r="C28" s="10">
        <v>370141</v>
      </c>
    </row>
    <row r="29" spans="1:8" x14ac:dyDescent="0.25">
      <c r="A29" s="86" t="s">
        <v>85</v>
      </c>
      <c r="B29" s="125">
        <v>-1121471</v>
      </c>
      <c r="C29" s="10">
        <v>187348</v>
      </c>
    </row>
    <row r="30" spans="1:8" x14ac:dyDescent="0.25">
      <c r="A30" s="51" t="s">
        <v>135</v>
      </c>
      <c r="B30" s="102">
        <v>7011</v>
      </c>
      <c r="C30" s="10"/>
    </row>
    <row r="31" spans="1:8" ht="15" x14ac:dyDescent="0.3">
      <c r="A31" s="52" t="s">
        <v>86</v>
      </c>
      <c r="B31" s="126">
        <f>SUM(B26:B30)</f>
        <v>1421524</v>
      </c>
      <c r="C31" s="53">
        <f>SUM(C26:C29)</f>
        <v>-1730217</v>
      </c>
    </row>
    <row r="32" spans="1:8" x14ac:dyDescent="0.25">
      <c r="A32" s="84" t="s">
        <v>87</v>
      </c>
      <c r="B32" s="127">
        <v>-34836</v>
      </c>
      <c r="C32" s="85">
        <v>-58413</v>
      </c>
    </row>
    <row r="33" spans="1:3" x14ac:dyDescent="0.25">
      <c r="A33" s="86" t="s">
        <v>136</v>
      </c>
      <c r="B33" s="125">
        <v>-923909</v>
      </c>
      <c r="C33" s="49"/>
    </row>
    <row r="34" spans="1:3" x14ac:dyDescent="0.25">
      <c r="A34" s="51" t="s">
        <v>137</v>
      </c>
      <c r="B34" s="102">
        <v>114576</v>
      </c>
      <c r="C34" s="13"/>
    </row>
    <row r="35" spans="1:3" ht="30" x14ac:dyDescent="0.3">
      <c r="A35" s="54" t="s">
        <v>88</v>
      </c>
      <c r="B35" s="126">
        <f>SUM(B31:B34)</f>
        <v>577355</v>
      </c>
      <c r="C35" s="53">
        <f>SUM(C31:C32)</f>
        <v>-1788630</v>
      </c>
    </row>
    <row r="36" spans="1:3" x14ac:dyDescent="0.25">
      <c r="A36" s="11"/>
      <c r="B36" s="124"/>
      <c r="C36" s="41"/>
    </row>
    <row r="37" spans="1:3" ht="15" x14ac:dyDescent="0.3">
      <c r="A37" s="55" t="s">
        <v>89</v>
      </c>
      <c r="B37" s="124"/>
      <c r="C37" s="41"/>
    </row>
    <row r="38" spans="1:3" x14ac:dyDescent="0.25">
      <c r="A38" s="11" t="s">
        <v>90</v>
      </c>
      <c r="B38" s="101">
        <v>-856823</v>
      </c>
      <c r="C38" s="10">
        <v>-53767</v>
      </c>
    </row>
    <row r="39" spans="1:3" x14ac:dyDescent="0.25">
      <c r="A39" s="11" t="s">
        <v>91</v>
      </c>
      <c r="B39" s="120">
        <v>28434</v>
      </c>
      <c r="C39" s="41">
        <v>20584</v>
      </c>
    </row>
    <row r="40" spans="1:3" x14ac:dyDescent="0.25">
      <c r="A40" s="11" t="s">
        <v>92</v>
      </c>
      <c r="B40" s="101">
        <v>0</v>
      </c>
      <c r="C40" s="30">
        <v>-16672</v>
      </c>
    </row>
    <row r="41" spans="1:3" x14ac:dyDescent="0.25">
      <c r="A41" s="11" t="s">
        <v>93</v>
      </c>
      <c r="B41" s="101">
        <v>0</v>
      </c>
      <c r="C41" s="10"/>
    </row>
    <row r="42" spans="1:3" ht="30" x14ac:dyDescent="0.3">
      <c r="A42" s="56" t="s">
        <v>94</v>
      </c>
      <c r="B42" s="128">
        <f>SUM(B38:B40)</f>
        <v>-828389</v>
      </c>
      <c r="C42" s="57">
        <f>SUM(C38:C41)</f>
        <v>-49855</v>
      </c>
    </row>
    <row r="43" spans="1:3" x14ac:dyDescent="0.25">
      <c r="A43" s="11"/>
      <c r="B43" s="124"/>
      <c r="C43" s="41"/>
    </row>
    <row r="44" spans="1:3" ht="15" x14ac:dyDescent="0.3">
      <c r="A44" s="55" t="s">
        <v>95</v>
      </c>
      <c r="B44" s="124"/>
      <c r="C44" s="41"/>
    </row>
    <row r="45" spans="1:3" x14ac:dyDescent="0.25">
      <c r="A45" s="11" t="s">
        <v>138</v>
      </c>
      <c r="B45" s="101">
        <f>[3]ДДС!$Z$52</f>
        <v>-505</v>
      </c>
      <c r="C45" s="41"/>
    </row>
    <row r="46" spans="1:3" x14ac:dyDescent="0.25">
      <c r="A46" s="11" t="s">
        <v>139</v>
      </c>
      <c r="B46" s="120">
        <f>[3]ДДС!$Z$53</f>
        <v>-51536</v>
      </c>
      <c r="C46" s="41"/>
    </row>
    <row r="47" spans="1:3" x14ac:dyDescent="0.25">
      <c r="A47" s="11" t="s">
        <v>140</v>
      </c>
      <c r="B47" s="101">
        <f>[3]ДДС!$Z$54</f>
        <v>180006</v>
      </c>
      <c r="C47" s="41"/>
    </row>
    <row r="48" spans="1:3" x14ac:dyDescent="0.25">
      <c r="A48" s="11" t="s">
        <v>117</v>
      </c>
      <c r="B48" s="120"/>
      <c r="C48" s="10"/>
    </row>
    <row r="49" spans="1:6" x14ac:dyDescent="0.25">
      <c r="A49" s="11" t="s">
        <v>96</v>
      </c>
      <c r="B49" s="120"/>
      <c r="C49" s="41">
        <v>2563141</v>
      </c>
    </row>
    <row r="50" spans="1:6" ht="15" x14ac:dyDescent="0.3">
      <c r="A50" s="58" t="s">
        <v>97</v>
      </c>
      <c r="B50" s="128">
        <f>SUM(B44:B49)</f>
        <v>127965</v>
      </c>
      <c r="C50" s="57">
        <f>SUM(C48:C49)</f>
        <v>2563141</v>
      </c>
    </row>
    <row r="51" spans="1:6" x14ac:dyDescent="0.25">
      <c r="A51" s="59" t="str">
        <f>[3]ДДС!$B$66</f>
        <v>Влияние изменения обменного курса валют на денежные средства и их эквиваленты</v>
      </c>
      <c r="B51" s="129">
        <f>[3]ДДС!$Z$66</f>
        <v>-143</v>
      </c>
      <c r="C51" s="60"/>
    </row>
    <row r="52" spans="1:6" ht="15" x14ac:dyDescent="0.3">
      <c r="A52" s="14" t="s">
        <v>98</v>
      </c>
      <c r="B52" s="130">
        <f>B35+B42+B50+B51</f>
        <v>-123212</v>
      </c>
      <c r="C52" s="61">
        <f>C35+C42+C50</f>
        <v>724656</v>
      </c>
      <c r="E52" s="11"/>
    </row>
    <row r="53" spans="1:6" ht="15" x14ac:dyDescent="0.3">
      <c r="A53" s="14" t="s">
        <v>99</v>
      </c>
      <c r="B53" s="131">
        <f>[3]ДДС!$Z$69</f>
        <v>183760</v>
      </c>
      <c r="C53" s="62">
        <v>117526</v>
      </c>
      <c r="E53" s="11"/>
      <c r="F53" s="11" t="s">
        <v>27</v>
      </c>
    </row>
    <row r="54" spans="1:6" x14ac:dyDescent="0.25">
      <c r="B54" s="120"/>
      <c r="C54" s="41" t="s">
        <v>27</v>
      </c>
    </row>
    <row r="55" spans="1:6" ht="15.75" thickBot="1" x14ac:dyDescent="0.35">
      <c r="A55" s="18" t="s">
        <v>100</v>
      </c>
      <c r="B55" s="132">
        <f>B52+B53</f>
        <v>60548</v>
      </c>
      <c r="C55" s="63">
        <f>C52+C53</f>
        <v>842182</v>
      </c>
    </row>
    <row r="56" spans="1:6" ht="15" x14ac:dyDescent="0.25">
      <c r="A56"/>
      <c r="B56" s="122" t="s">
        <v>27</v>
      </c>
    </row>
    <row r="58" spans="1:6" ht="15" x14ac:dyDescent="0.3">
      <c r="A58" s="31" t="s">
        <v>126</v>
      </c>
      <c r="B58" s="133" t="s">
        <v>116</v>
      </c>
      <c r="C58" s="8"/>
    </row>
    <row r="59" spans="1:6" ht="15" x14ac:dyDescent="0.3">
      <c r="A59" s="31"/>
      <c r="B59" s="133"/>
      <c r="C59" s="8"/>
    </row>
    <row r="60" spans="1:6" ht="15" x14ac:dyDescent="0.3">
      <c r="A60" s="31" t="s">
        <v>144</v>
      </c>
      <c r="B60" s="32" t="s">
        <v>145</v>
      </c>
    </row>
    <row r="62" spans="1:6" ht="15" x14ac:dyDescent="0.3">
      <c r="A62" s="8" t="s">
        <v>50</v>
      </c>
    </row>
    <row r="63" spans="1:6" ht="15" x14ac:dyDescent="0.3">
      <c r="A63" s="8" t="s">
        <v>127</v>
      </c>
      <c r="B63" s="134" t="s">
        <v>27</v>
      </c>
      <c r="C63" s="16" t="s">
        <v>27</v>
      </c>
    </row>
    <row r="64" spans="1:6" x14ac:dyDescent="0.25">
      <c r="B64" s="134" t="s">
        <v>27</v>
      </c>
      <c r="C64" s="16" t="s">
        <v>27</v>
      </c>
    </row>
  </sheetData>
  <mergeCells count="3">
    <mergeCell ref="A3:B4"/>
    <mergeCell ref="B11:B12"/>
    <mergeCell ref="C11:C12"/>
  </mergeCells>
  <pageMargins left="0.25" right="0.25" top="0.75" bottom="0.75" header="0.3" footer="0.3"/>
  <pageSetup paperSize="9" scale="7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7"/>
  <sheetViews>
    <sheetView tabSelected="1" topLeftCell="A13" workbookViewId="0">
      <selection activeCell="C24" sqref="C24"/>
    </sheetView>
  </sheetViews>
  <sheetFormatPr defaultRowHeight="15" x14ac:dyDescent="0.3"/>
  <cols>
    <col min="1" max="1" width="36.28515625" style="2" customWidth="1"/>
    <col min="2" max="2" width="12" style="2" customWidth="1"/>
    <col min="3" max="4" width="16.28515625" style="2" customWidth="1"/>
    <col min="5" max="5" width="12.28515625" style="2" bestFit="1" customWidth="1"/>
    <col min="6" max="6" width="22.42578125" style="2" customWidth="1"/>
    <col min="7" max="7" width="10.85546875" style="8" customWidth="1"/>
    <col min="8" max="8" width="14.140625" style="2" customWidth="1"/>
    <col min="9" max="9" width="13" style="2" customWidth="1"/>
    <col min="10" max="16384" width="9.140625" style="2"/>
  </cols>
  <sheetData>
    <row r="2" spans="1:14" x14ac:dyDescent="0.3">
      <c r="A2" s="8" t="s">
        <v>101</v>
      </c>
    </row>
    <row r="3" spans="1:14" x14ac:dyDescent="0.3">
      <c r="A3" s="32" t="s">
        <v>102</v>
      </c>
      <c r="B3" s="32"/>
      <c r="C3" s="32"/>
      <c r="D3" s="32"/>
      <c r="E3" s="32"/>
      <c r="F3" s="32"/>
      <c r="G3" s="32"/>
      <c r="H3" s="32"/>
      <c r="I3" s="32"/>
    </row>
    <row r="4" spans="1:14" x14ac:dyDescent="0.3">
      <c r="A4" s="32" t="s">
        <v>130</v>
      </c>
      <c r="B4" s="32"/>
      <c r="C4" s="32"/>
      <c r="D4" s="32"/>
      <c r="E4" s="32"/>
      <c r="F4" s="32"/>
      <c r="G4" s="32"/>
      <c r="H4" s="32"/>
      <c r="I4" s="32"/>
    </row>
    <row r="6" spans="1:14" x14ac:dyDescent="0.3">
      <c r="A6" s="2" t="s">
        <v>1</v>
      </c>
      <c r="B6" s="2" t="s">
        <v>2</v>
      </c>
    </row>
    <row r="7" spans="1:14" x14ac:dyDescent="0.3">
      <c r="A7" s="2" t="s">
        <v>3</v>
      </c>
      <c r="B7" s="2" t="s">
        <v>4</v>
      </c>
    </row>
    <row r="8" spans="1:14" x14ac:dyDescent="0.3">
      <c r="A8" s="2" t="s">
        <v>5</v>
      </c>
      <c r="B8" s="2" t="s">
        <v>6</v>
      </c>
    </row>
    <row r="9" spans="1:14" x14ac:dyDescent="0.3">
      <c r="B9" s="2" t="s">
        <v>7</v>
      </c>
    </row>
    <row r="11" spans="1:14" ht="15" customHeight="1" x14ac:dyDescent="0.3">
      <c r="A11" s="65"/>
      <c r="B11" s="66" t="s">
        <v>103</v>
      </c>
      <c r="C11" s="66"/>
      <c r="D11" s="66"/>
      <c r="E11" s="66"/>
      <c r="F11" s="66"/>
      <c r="G11" s="66"/>
      <c r="H11" s="67" t="s">
        <v>104</v>
      </c>
      <c r="I11" s="67" t="s">
        <v>105</v>
      </c>
    </row>
    <row r="12" spans="1:14" ht="30" customHeight="1" x14ac:dyDescent="0.3">
      <c r="A12" s="68"/>
      <c r="B12" s="69" t="s">
        <v>106</v>
      </c>
      <c r="C12" s="70"/>
      <c r="D12" s="71" t="s">
        <v>107</v>
      </c>
      <c r="E12" s="67" t="s">
        <v>30</v>
      </c>
      <c r="F12" s="67" t="s">
        <v>108</v>
      </c>
      <c r="G12" s="67" t="s">
        <v>109</v>
      </c>
      <c r="H12" s="72"/>
      <c r="I12" s="72"/>
    </row>
    <row r="13" spans="1:14" ht="45" x14ac:dyDescent="0.25">
      <c r="A13" s="73" t="s">
        <v>110</v>
      </c>
      <c r="B13" s="74" t="s">
        <v>76</v>
      </c>
      <c r="C13" s="74" t="s">
        <v>111</v>
      </c>
      <c r="D13" s="75" t="s">
        <v>112</v>
      </c>
      <c r="E13" s="75"/>
      <c r="F13" s="75"/>
      <c r="G13" s="75"/>
      <c r="H13" s="75"/>
      <c r="I13" s="75"/>
      <c r="N13" s="2" t="s">
        <v>27</v>
      </c>
    </row>
    <row r="14" spans="1:14" s="21" customFormat="1" x14ac:dyDescent="0.25">
      <c r="A14" s="76" t="s">
        <v>124</v>
      </c>
      <c r="B14" s="77">
        <v>779342</v>
      </c>
      <c r="C14" s="77">
        <v>12875173</v>
      </c>
      <c r="D14" s="78">
        <v>-35700</v>
      </c>
      <c r="E14" s="77">
        <v>2803103</v>
      </c>
      <c r="F14" s="78">
        <v>-24123496</v>
      </c>
      <c r="G14" s="78">
        <v>-7701578</v>
      </c>
      <c r="H14" s="78">
        <v>-653491</v>
      </c>
      <c r="I14" s="78">
        <v>-8355069</v>
      </c>
    </row>
    <row r="15" spans="1:14" s="21" customFormat="1" x14ac:dyDescent="0.25">
      <c r="A15" s="79" t="s">
        <v>141</v>
      </c>
      <c r="B15" s="92">
        <v>180006</v>
      </c>
      <c r="C15" s="87"/>
      <c r="D15" s="152"/>
      <c r="E15" s="87"/>
      <c r="F15" s="88"/>
      <c r="G15" s="88">
        <f>SUM(B15:F15)</f>
        <v>180006</v>
      </c>
      <c r="H15" s="88"/>
      <c r="I15" s="78">
        <f>SUM(G15:H15)</f>
        <v>180006</v>
      </c>
    </row>
    <row r="16" spans="1:14" s="80" customFormat="1" x14ac:dyDescent="0.25">
      <c r="A16" s="79" t="s">
        <v>113</v>
      </c>
      <c r="B16" s="89" t="s">
        <v>27</v>
      </c>
      <c r="C16" s="89" t="s">
        <v>27</v>
      </c>
      <c r="D16" s="90"/>
      <c r="E16" s="89"/>
      <c r="F16" s="91">
        <f>'форма 2'!C38</f>
        <v>-311920</v>
      </c>
      <c r="G16" s="88">
        <f>SUM(B16:F16)</f>
        <v>-311920</v>
      </c>
      <c r="H16" s="91">
        <f>'форма 2'!C39</f>
        <v>-9985</v>
      </c>
      <c r="I16" s="88">
        <f>SUM(G16:H16)</f>
        <v>-321905</v>
      </c>
    </row>
    <row r="17" spans="1:9" s="80" customFormat="1" x14ac:dyDescent="0.25">
      <c r="A17" s="79" t="s">
        <v>114</v>
      </c>
      <c r="B17" s="89"/>
      <c r="C17" s="89"/>
      <c r="D17" s="90"/>
      <c r="E17" s="92">
        <v>-88019</v>
      </c>
      <c r="F17" s="91">
        <f>88019</f>
        <v>88019</v>
      </c>
      <c r="G17" s="88">
        <f>SUM(B17:F17)</f>
        <v>0</v>
      </c>
      <c r="H17" s="91"/>
      <c r="I17" s="88">
        <f>SUM(G17:H17)</f>
        <v>0</v>
      </c>
    </row>
    <row r="18" spans="1:9" s="80" customFormat="1" ht="27" x14ac:dyDescent="0.25">
      <c r="A18" s="79" t="s">
        <v>142</v>
      </c>
      <c r="B18" s="89"/>
      <c r="C18" s="89"/>
      <c r="D18" s="90"/>
      <c r="E18" s="90"/>
      <c r="F18" s="91">
        <v>463</v>
      </c>
      <c r="G18" s="88">
        <f>SUM(B18:F18)</f>
        <v>463</v>
      </c>
      <c r="H18" s="91">
        <v>-359</v>
      </c>
      <c r="I18" s="88">
        <f>SUM(G18:H18)</f>
        <v>104</v>
      </c>
    </row>
    <row r="19" spans="1:9" s="21" customFormat="1" x14ac:dyDescent="0.25">
      <c r="A19" s="76" t="s">
        <v>125</v>
      </c>
      <c r="B19" s="87">
        <f t="shared" ref="B19:D19" si="0">SUM(B14:B17)</f>
        <v>959348</v>
      </c>
      <c r="C19" s="87">
        <f t="shared" si="0"/>
        <v>12875173</v>
      </c>
      <c r="D19" s="88">
        <f t="shared" si="0"/>
        <v>-35700</v>
      </c>
      <c r="E19" s="87">
        <f>SUM(E14:E17)</f>
        <v>2715084</v>
      </c>
      <c r="F19" s="88">
        <f>SUM(F14:F18)</f>
        <v>-24346934</v>
      </c>
      <c r="G19" s="88">
        <f t="shared" ref="G19:I19" si="1">SUM(G14:G18)</f>
        <v>-7833029</v>
      </c>
      <c r="H19" s="88">
        <f t="shared" si="1"/>
        <v>-663835</v>
      </c>
      <c r="I19" s="88">
        <f t="shared" si="1"/>
        <v>-8496864</v>
      </c>
    </row>
    <row r="20" spans="1:9" ht="13.5" x14ac:dyDescent="0.25">
      <c r="B20" s="64"/>
      <c r="C20" s="64"/>
      <c r="D20" s="64"/>
      <c r="E20" s="64"/>
      <c r="F20" s="64"/>
      <c r="G20" s="64"/>
      <c r="H20" s="64"/>
      <c r="I20" s="64"/>
    </row>
    <row r="21" spans="1:9" ht="13.5" x14ac:dyDescent="0.25">
      <c r="B21" s="64"/>
      <c r="C21" s="64"/>
      <c r="D21" s="64"/>
      <c r="E21" s="64"/>
      <c r="F21" s="64"/>
      <c r="G21" s="64"/>
      <c r="H21" s="64"/>
      <c r="I21" s="64"/>
    </row>
    <row r="22" spans="1:9" x14ac:dyDescent="0.3">
      <c r="A22" s="31" t="s">
        <v>126</v>
      </c>
      <c r="B22" s="8"/>
      <c r="E22" s="32" t="s">
        <v>116</v>
      </c>
    </row>
    <row r="23" spans="1:9" x14ac:dyDescent="0.3">
      <c r="A23" s="31"/>
      <c r="B23" s="8"/>
      <c r="F23" s="8"/>
    </row>
    <row r="24" spans="1:9" x14ac:dyDescent="0.3">
      <c r="A24" s="31" t="s">
        <v>144</v>
      </c>
      <c r="B24" s="93"/>
      <c r="C24" s="32"/>
      <c r="E24" s="32" t="s">
        <v>145</v>
      </c>
      <c r="F24" s="8"/>
    </row>
    <row r="25" spans="1:9" x14ac:dyDescent="0.3">
      <c r="B25" s="8"/>
      <c r="F25" s="8" t="s">
        <v>27</v>
      </c>
    </row>
    <row r="26" spans="1:9" x14ac:dyDescent="0.3">
      <c r="A26" s="8" t="s">
        <v>50</v>
      </c>
    </row>
    <row r="27" spans="1:9" x14ac:dyDescent="0.3">
      <c r="A27" s="8" t="s">
        <v>127</v>
      </c>
    </row>
  </sheetData>
  <pageMargins left="0.25" right="0.25" top="0.75" bottom="0.75" header="0.3" footer="0.3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</vt:lpstr>
      <vt:lpstr>форма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Crown</dc:creator>
  <cp:lastModifiedBy>Цыганкова Евгения И.</cp:lastModifiedBy>
  <cp:lastPrinted>2016-05-30T06:18:41Z</cp:lastPrinted>
  <dcterms:created xsi:type="dcterms:W3CDTF">2015-08-20T10:00:21Z</dcterms:created>
  <dcterms:modified xsi:type="dcterms:W3CDTF">2016-05-30T06:20:35Z</dcterms:modified>
</cp:coreProperties>
</file>