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Рабочий Стол\2019\"/>
    </mc:Choice>
  </mc:AlternateContent>
  <xr:revisionPtr revIDLastSave="0" documentId="8_{C662FEE5-B005-469C-87B0-415D8D6DF0BE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форма 1" sheetId="5" r:id="rId1"/>
    <sheet name="форма 2" sheetId="2" r:id="rId2"/>
    <sheet name="форма 3" sheetId="3" r:id="rId3"/>
    <sheet name="форма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3" l="1"/>
  <c r="B52" i="2" l="1"/>
  <c r="E30" i="5"/>
  <c r="H32" i="4" l="1"/>
  <c r="G28" i="4"/>
  <c r="H28" i="4" s="1"/>
  <c r="D28" i="4"/>
  <c r="H37" i="4"/>
  <c r="H35" i="4"/>
  <c r="F37" i="4"/>
  <c r="B48" i="3"/>
  <c r="C34" i="5"/>
  <c r="C36" i="5" s="1"/>
  <c r="E47" i="4" l="1"/>
  <c r="E45" i="4"/>
  <c r="A47" i="4"/>
  <c r="A49" i="4"/>
  <c r="A50" i="4"/>
  <c r="A45" i="4"/>
  <c r="C66" i="3"/>
  <c r="C64" i="3"/>
  <c r="A66" i="3"/>
  <c r="A68" i="3"/>
  <c r="A69" i="3"/>
  <c r="A64" i="3"/>
  <c r="D47" i="2"/>
  <c r="D49" i="2"/>
  <c r="B49" i="2"/>
  <c r="B51" i="2"/>
  <c r="B47" i="2"/>
  <c r="E41" i="4" l="1"/>
  <c r="H25" i="4"/>
  <c r="H41" i="4" s="1"/>
  <c r="G25" i="4"/>
  <c r="G41" i="4" s="1"/>
  <c r="F25" i="4"/>
  <c r="F41" i="4" s="1"/>
  <c r="E25" i="4"/>
  <c r="D25" i="4"/>
  <c r="D41" i="4" s="1"/>
  <c r="C25" i="4"/>
  <c r="C41" i="4" s="1"/>
  <c r="B25" i="4"/>
  <c r="B41" i="4" s="1"/>
  <c r="C48" i="3"/>
  <c r="B57" i="3"/>
  <c r="C57" i="3"/>
  <c r="D52" i="5" l="1"/>
  <c r="C52" i="5"/>
  <c r="D45" i="5"/>
  <c r="C45" i="5"/>
  <c r="D26" i="5"/>
  <c r="C26" i="5"/>
  <c r="D15" i="5"/>
  <c r="D27" i="5" s="1"/>
  <c r="C15" i="5"/>
  <c r="D53" i="5" l="1"/>
  <c r="D54" i="5" s="1"/>
  <c r="D58" i="5" s="1"/>
  <c r="C53" i="5"/>
  <c r="C54" i="5" s="1"/>
  <c r="C27" i="5"/>
  <c r="C58" i="5" s="1"/>
  <c r="D12" i="2"/>
  <c r="C67" i="5" l="1"/>
  <c r="D67" i="5"/>
  <c r="C12" i="2"/>
  <c r="D41" i="2" l="1"/>
  <c r="C41" i="2" l="1"/>
  <c r="D20" i="2" l="1"/>
  <c r="D25" i="2" s="1"/>
  <c r="C7" i="3" s="1"/>
  <c r="D35" i="2"/>
  <c r="C26" i="3" l="1"/>
  <c r="C32" i="3" s="1"/>
  <c r="D29" i="2"/>
  <c r="D38" i="2"/>
  <c r="D40" i="2" s="1"/>
  <c r="D42" i="2" s="1"/>
  <c r="C20" i="2"/>
  <c r="C36" i="3" l="1"/>
  <c r="C59" i="3" s="1"/>
  <c r="C62" i="3" s="1"/>
  <c r="B60" i="3" s="1"/>
  <c r="C25" i="2"/>
  <c r="B7" i="3" s="1"/>
  <c r="B26" i="3" s="1"/>
  <c r="B32" i="3" s="1"/>
  <c r="B36" i="3" l="1"/>
  <c r="B59" i="3" s="1"/>
  <c r="B62" i="3" s="1"/>
  <c r="C29" i="2"/>
  <c r="C35" i="2" s="1"/>
  <c r="C38" i="2" s="1"/>
  <c r="C40" i="2" l="1"/>
  <c r="C42" i="2" l="1"/>
</calcChain>
</file>

<file path=xl/sharedStrings.xml><?xml version="1.0" encoding="utf-8"?>
<sst xmlns="http://schemas.openxmlformats.org/spreadsheetml/2006/main" count="181" uniqueCount="155">
  <si>
    <t>АО «АТАМЕКЕН-АГРО»</t>
  </si>
  <si>
    <t>В тысячах казахстанских тенге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</si>
  <si>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</si>
  <si>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</si>
  <si>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</si>
  <si>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</si>
  <si>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</si>
  <si>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</si>
  <si>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</si>
  <si>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</si>
  <si>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Предоплата по текущему подоходному налогу</t>
  </si>
  <si>
    <t>Денежные средства и их эквиваленты</t>
  </si>
  <si>
    <t xml:space="preserve"> </t>
  </si>
  <si>
    <t>Резерв по переоценке</t>
  </si>
  <si>
    <t>Накопленный убыток</t>
  </si>
  <si>
    <t>Капитал, относимый на собственников Группы</t>
  </si>
  <si>
    <t>Неконтролирующая доля</t>
  </si>
  <si>
    <t>Долгосрочные обязательства</t>
  </si>
  <si>
    <t>Кредиты и займы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</si>
  <si>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</si>
  <si>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</si>
  <si>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</si>
  <si>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Итого краткосрочные обязательства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</si>
  <si>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</si>
  <si>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</si>
  <si>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</si>
  <si>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</si>
  <si>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</si>
  <si>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</si>
  <si>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</si>
  <si>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</si>
  <si>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</si>
  <si>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</si>
  <si>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</si>
  <si>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</si>
  <si>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</si>
  <si>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</si>
  <si>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</si>
  <si>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</si>
  <si>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 xml:space="preserve">Прибыль / (убыток) за год </t>
  </si>
  <si>
    <t>Прибыль/(убыток), относимый на :</t>
  </si>
  <si>
    <t xml:space="preserve"> - неконтролирующую долю</t>
  </si>
  <si>
    <t>Прибыль/(убыток) за год</t>
  </si>
  <si>
    <t xml:space="preserve">Прочий совокупный доход </t>
  </si>
  <si>
    <t>Всего совокупный доход за период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</si>
  <si>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</si>
  <si>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</si>
  <si>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</si>
  <si>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 xml:space="preserve">Потоки денежных средств от операционной деятельности до изменений оборотного капитала </t>
  </si>
  <si>
    <t xml:space="preserve">Оттоки денежных средств от операционной деятельности 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</si>
  <si>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</si>
  <si>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</si>
  <si>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Поступления от продажи основных средств</t>
  </si>
  <si>
    <t>Приобретение биологических активов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</si>
  <si>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</si>
  <si>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</si>
  <si>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Чистая сумма денежных средств, от финансовой деятельности</t>
  </si>
  <si>
    <t>Чистое изменение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</si>
  <si>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</si>
  <si>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</si>
  <si>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АО "Атамекен-Агро"</t>
  </si>
  <si>
    <t>Итого</t>
  </si>
  <si>
    <t>Убытки за вычетом прибылей по курсовой разнице</t>
  </si>
  <si>
    <t xml:space="preserve">Финансовые расходы </t>
  </si>
  <si>
    <t>Доход по НДС по специальному налоговому режиму</t>
  </si>
  <si>
    <t>(Увеличение ) / уменьшение прочих долгосрочных активов</t>
  </si>
  <si>
    <t>Проценты уплаченные, за вычетом полученных субсидий</t>
  </si>
  <si>
    <t>Проценты полученные</t>
  </si>
  <si>
    <t xml:space="preserve">Погашение кредитов и займов </t>
  </si>
  <si>
    <t>Погашение обязательства по финансовой аренде</t>
  </si>
  <si>
    <t>Снятие депозитов</t>
  </si>
  <si>
    <t>Поступление кредитов и займов</t>
  </si>
  <si>
    <t>Влияние изменения обменного курса валют на денежные средства и их эквиваленты</t>
  </si>
  <si>
    <t>Выкупленные собственные акции</t>
  </si>
  <si>
    <t>Акционерный капитал</t>
  </si>
  <si>
    <t>Прочие краткосрочные активы</t>
  </si>
  <si>
    <t xml:space="preserve"> - собственников Группы</t>
  </si>
  <si>
    <t>Всего совокупный доход / (убыток), относимый на:</t>
  </si>
  <si>
    <t>Итого совокупный доход / (убыток) за период</t>
  </si>
  <si>
    <t xml:space="preserve">Прибыль от переоценки биологических активов и сельскохозяйственной продукции </t>
  </si>
  <si>
    <t>(Убыток) / прибыль на акцию, относимая на собственников Группы, базовая и разводненная (в тенге на акцию)</t>
  </si>
  <si>
    <t>Простые акции</t>
  </si>
  <si>
    <t>за 2018 год</t>
  </si>
  <si>
    <t>Заместитель Председателя Правления</t>
  </si>
  <si>
    <t>Саджитова А.Т.</t>
  </si>
  <si>
    <t>31 декабря 2018 г.</t>
  </si>
  <si>
    <t>Долгосрочная дебиторская задолженность по аренде</t>
  </si>
  <si>
    <t xml:space="preserve">Запасы </t>
  </si>
  <si>
    <t xml:space="preserve">Торговая и прочая дебиторская задолженность </t>
  </si>
  <si>
    <t>Дебиторская задолженность по финансовой аренде</t>
  </si>
  <si>
    <t>Денежные средства с ограничением в использовании</t>
  </si>
  <si>
    <t xml:space="preserve">Итого краткосрочные активы </t>
  </si>
  <si>
    <t>ИТОГО АКТИВЫ</t>
  </si>
  <si>
    <t xml:space="preserve">КАПИТАЛ </t>
  </si>
  <si>
    <t xml:space="preserve">Акционерный капитал </t>
  </si>
  <si>
    <t xml:space="preserve">Неконтролирующая доля </t>
  </si>
  <si>
    <t xml:space="preserve">ИТОГО КАПИТАЛ </t>
  </si>
  <si>
    <t xml:space="preserve">ОБЯЗАТЕЛЬСТВА </t>
  </si>
  <si>
    <t>Доходы будущих периодов по государственным субсидиям</t>
  </si>
  <si>
    <t xml:space="preserve">Обязательство по привилегированным акциям </t>
  </si>
  <si>
    <t>Обязательства по отсроченному подоходному налогу</t>
  </si>
  <si>
    <t>Торговая и прочая кредиторская задолженность - долгосрочная</t>
  </si>
  <si>
    <t>Кредиторская задолженность по корпоративному подоходному налогу</t>
  </si>
  <si>
    <t xml:space="preserve">ИТОГО ОБЯЗАТЕЛЬСТВА </t>
  </si>
  <si>
    <t>ИТОГО ОБЯЗАТЕЛЬСТВА И КАПИТАЛ</t>
  </si>
  <si>
    <t>Прочий совокупный доход</t>
  </si>
  <si>
    <t>Амортизацию и обесценение основных средств и нематериальных активов</t>
  </si>
  <si>
    <t>Прибыль от переоценки биологических активов и сельскохозяйственной продукции</t>
  </si>
  <si>
    <t>Убыток от выбытия биологических активов</t>
  </si>
  <si>
    <t>Обесценение торговой и прочей дебиторской задолженности</t>
  </si>
  <si>
    <t>Списание запасов до чистой цены продажи</t>
  </si>
  <si>
    <t>Убытки за вычетом прибылей от выбытия основных средств</t>
  </si>
  <si>
    <t>Убытки за вычетом прибылей от выбытия нематериальных активов</t>
  </si>
  <si>
    <t>Списание кредиторской задолженности</t>
  </si>
  <si>
    <t>Списание дебиторской задолженности</t>
  </si>
  <si>
    <t>Доход за вычетом убытка по курсовой разнице по денежным средствам и их эквивалентам</t>
  </si>
  <si>
    <t>Убыток от списания НДС к возмещению</t>
  </si>
  <si>
    <t>(Увеличение ) / уменьшение торговой и прочей дебиторской задолженности</t>
  </si>
  <si>
    <t>Увеличение запасов</t>
  </si>
  <si>
    <t>(Уменьшение) / увеличение торговой и прочей кредиторской задолженности</t>
  </si>
  <si>
    <t>(Увеличение ) / уменьшение денежных средств с ограничением в использовании</t>
  </si>
  <si>
    <t>Подоходный налог уплаченный</t>
  </si>
  <si>
    <t>Приобретение основных средств и нематериальных активов</t>
  </si>
  <si>
    <t>Размещение краткосрочных депозитов</t>
  </si>
  <si>
    <t>Приобретение инвестиционного имущества</t>
  </si>
  <si>
    <t>Погашение займов, выданных сотрудникам и прочим третьим сторонам</t>
  </si>
  <si>
    <t>Выкуп облигаций</t>
  </si>
  <si>
    <t>Приобретение неконтролирующей доли</t>
  </si>
  <si>
    <t>Дивиденды, уплаченные неконтролирующей доле</t>
  </si>
  <si>
    <t>Предварительный консолидированный отчет об изменениях в капитале</t>
  </si>
  <si>
    <t>Относимый на собственников Группы</t>
  </si>
  <si>
    <t>Итого капитал</t>
  </si>
  <si>
    <t xml:space="preserve">Убыток за год </t>
  </si>
  <si>
    <t>Итого совокупный убыток за год</t>
  </si>
  <si>
    <t>Приобретение неконтролирующей доли в дочерних предприятиях</t>
  </si>
  <si>
    <t>Перенос прироста стоимости от переоценки основных средств на накопленный убыток</t>
  </si>
  <si>
    <t>Дивиденды отмененные / (объявленные)</t>
  </si>
  <si>
    <t>Корректировка входящего сальдо</t>
  </si>
  <si>
    <t>Остаток на 31 декабря 2018 г.</t>
  </si>
  <si>
    <t>31 декабря 2019 г.</t>
  </si>
  <si>
    <t>за 2019 год</t>
  </si>
  <si>
    <t>Начисление пени по дивидендам по привилигированным акциям</t>
  </si>
  <si>
    <t>Прочие</t>
  </si>
  <si>
    <t xml:space="preserve">Остаток на 1 января 2018 г. </t>
  </si>
  <si>
    <t>Займы, выданные сотрудникам и прочим третьим сторонам</t>
  </si>
  <si>
    <t>Активы по отсроченному подоходному налогу</t>
  </si>
  <si>
    <t>Приобретение дочерней компании за вычетом приобретенных в ее составе денежных средств</t>
  </si>
  <si>
    <t>Остаток на 31 декабря 2019 г.</t>
  </si>
  <si>
    <t>01 июля 2020 года</t>
  </si>
  <si>
    <r>
      <t xml:space="preserve">Предварительный консолидированный отчет о движении денежных средств за 2019 год </t>
    </r>
    <r>
      <rPr>
        <sz val="10"/>
        <color theme="1"/>
        <rFont val="Book Antiqua"/>
        <family val="1"/>
        <charset val="204"/>
      </rPr>
      <t>(неаудированный)</t>
    </r>
  </si>
  <si>
    <r>
      <t xml:space="preserve">Предварительный консолидированный отчет о прибыли или убытке и прочем совокупном доходе за 2019 год </t>
    </r>
    <r>
      <rPr>
        <sz val="10"/>
        <color theme="1"/>
        <rFont val="Book Antiqua"/>
        <family val="1"/>
        <charset val="204"/>
      </rPr>
      <t>(неаудированный)</t>
    </r>
  </si>
  <si>
    <r>
      <t>Предварительный консолидированный отчет о финансовом положении по состоянию на 31 декабря 2019 года</t>
    </r>
    <r>
      <rPr>
        <sz val="10"/>
        <rFont val="Book Antiqua"/>
        <family val="1"/>
        <charset val="204"/>
      </rPr>
      <t xml:space="preserve"> (неаудированный)</t>
    </r>
  </si>
  <si>
    <t>и.о. Главного бухгалтера</t>
  </si>
  <si>
    <t>Нурсеитова А. А.</t>
  </si>
  <si>
    <t>за 2019 года, закончившийся 31 декабря 2019 года (неаудированный)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</si>
</sst>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sz val="10"/>
      <color rgb="FFFF0000"/>
      <name val="Book Antiqua"/>
      <family val="1"/>
      <charset val="204"/>
    </font>
    <font>
      <sz val="10"/>
      <name val="Book Antiqua"/>
      <family val="1"/>
      <charset val="204"/>
    </font>
    <font>
      <b/>
      <sz val="10"/>
      <name val="Book Antiqua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1"/>
      <color theme="1"/>
      <name val="Book Antiqua"/>
      <family val="1"/>
      <charset val="204"/>
    </font>
    <font>
      <b/>
      <sz val="9"/>
      <color theme="1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2" fillId="0" borderId="0" xfId="0" applyFont="1"/>
    <xf numFmtId="165" fontId="3" fillId="0" borderId="0" xfId="1" applyNumberFormat="1" applyFont="1" applyAlignment="1">
      <alignment horizontal="right" vertical="center" wrapText="1"/>
    </xf>
    <xf numFmtId="3" fontId="3" fillId="0" borderId="0" xfId="0" applyNumberFormat="1" applyFont="1"/>
    <xf numFmtId="0" fontId="3" fillId="0" borderId="2" xfId="0" applyFont="1" applyBorder="1"/>
    <xf numFmtId="165" fontId="3" fillId="0" borderId="2" xfId="1" applyNumberFormat="1" applyFont="1" applyBorder="1" applyAlignment="1">
      <alignment horizontal="right" vertical="center" wrapText="1"/>
    </xf>
    <xf numFmtId="0" fontId="2" fillId="0" borderId="2" xfId="0" applyFont="1" applyBorder="1"/>
    <xf numFmtId="165" fontId="3" fillId="0" borderId="0" xfId="0" applyNumberFormat="1" applyFont="1"/>
    <xf numFmtId="0" fontId="2" fillId="0" borderId="3" xfId="0" applyFont="1" applyBorder="1"/>
    <xf numFmtId="165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165" fontId="3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wrapText="1"/>
    </xf>
    <xf numFmtId="3" fontId="2" fillId="0" borderId="2" xfId="0" applyNumberFormat="1" applyFont="1" applyBorder="1"/>
    <xf numFmtId="165" fontId="2" fillId="0" borderId="4" xfId="1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wrapText="1"/>
    </xf>
    <xf numFmtId="3" fontId="2" fillId="0" borderId="0" xfId="0" applyNumberFormat="1" applyFont="1"/>
    <xf numFmtId="3" fontId="2" fillId="0" borderId="4" xfId="0" applyNumberFormat="1" applyFont="1" applyBorder="1" applyAlignment="1">
      <alignment wrapText="1"/>
    </xf>
    <xf numFmtId="165" fontId="2" fillId="0" borderId="4" xfId="1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165" fontId="2" fillId="0" borderId="2" xfId="1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/>
    </xf>
    <xf numFmtId="3" fontId="5" fillId="0" borderId="0" xfId="0" applyNumberFormat="1" applyFont="1"/>
    <xf numFmtId="0" fontId="3" fillId="0" borderId="0" xfId="0" applyFont="1" applyFill="1"/>
    <xf numFmtId="0" fontId="3" fillId="0" borderId="0" xfId="0" applyFont="1" applyFill="1" applyBorder="1"/>
    <xf numFmtId="3" fontId="3" fillId="0" borderId="0" xfId="0" applyNumberFormat="1" applyFont="1" applyFill="1" applyAlignment="1">
      <alignment horizontal="right"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right" vertical="center" wrapText="1"/>
    </xf>
    <xf numFmtId="0" fontId="0" fillId="0" borderId="0" xfId="0" applyFill="1"/>
    <xf numFmtId="3" fontId="2" fillId="0" borderId="0" xfId="0" applyNumberFormat="1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2" fillId="0" borderId="0" xfId="1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2" fillId="0" borderId="0" xfId="0" applyFont="1" applyFill="1" applyAlignment="1"/>
    <xf numFmtId="165" fontId="3" fillId="0" borderId="0" xfId="0" applyNumberFormat="1" applyFont="1" applyFill="1"/>
    <xf numFmtId="166" fontId="3" fillId="0" borderId="0" xfId="0" applyNumberFormat="1" applyFont="1"/>
    <xf numFmtId="0" fontId="2" fillId="0" borderId="0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3" fontId="3" fillId="0" borderId="0" xfId="0" applyNumberFormat="1" applyFont="1" applyAlignment="1">
      <alignment vertical="top" wrapText="1"/>
    </xf>
    <xf numFmtId="165" fontId="3" fillId="0" borderId="2" xfId="0" applyNumberFormat="1" applyFont="1" applyBorder="1" applyAlignment="1"/>
    <xf numFmtId="169" fontId="3" fillId="0" borderId="0" xfId="0" applyNumberFormat="1" applyFont="1"/>
    <xf numFmtId="167" fontId="3" fillId="0" borderId="0" xfId="0" applyNumberFormat="1" applyFont="1"/>
    <xf numFmtId="3" fontId="5" fillId="0" borderId="0" xfId="0" applyNumberFormat="1" applyFont="1" applyFill="1"/>
    <xf numFmtId="165" fontId="2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66" fontId="3" fillId="0" borderId="0" xfId="0" applyNumberFormat="1" applyFont="1" applyAlignment="1">
      <alignment horizontal="left" vertical="center" wrapText="1"/>
    </xf>
    <xf numFmtId="166" fontId="3" fillId="0" borderId="3" xfId="0" applyNumberFormat="1" applyFont="1" applyBorder="1"/>
    <xf numFmtId="166" fontId="3" fillId="0" borderId="0" xfId="0" applyNumberFormat="1" applyFont="1" applyFill="1" applyAlignment="1">
      <alignment horizontal="right" vertical="center" wrapText="1"/>
    </xf>
    <xf numFmtId="166" fontId="3" fillId="0" borderId="0" xfId="0" applyNumberFormat="1" applyFont="1" applyFill="1" applyAlignment="1">
      <alignment vertical="center" wrapText="1"/>
    </xf>
    <xf numFmtId="166" fontId="2" fillId="0" borderId="0" xfId="0" applyNumberFormat="1" applyFont="1"/>
    <xf numFmtId="166" fontId="3" fillId="0" borderId="0" xfId="1" applyNumberFormat="1" applyFont="1" applyFill="1" applyAlignment="1">
      <alignment horizontal="right" vertical="center" wrapText="1"/>
    </xf>
    <xf numFmtId="166" fontId="3" fillId="0" borderId="0" xfId="0" applyNumberFormat="1" applyFont="1" applyBorder="1"/>
    <xf numFmtId="166" fontId="3" fillId="0" borderId="0" xfId="1" applyNumberFormat="1" applyFont="1" applyFill="1" applyBorder="1" applyAlignment="1">
      <alignment horizontal="right" vertical="center" wrapText="1"/>
    </xf>
    <xf numFmtId="166" fontId="0" fillId="0" borderId="0" xfId="0" applyNumberFormat="1"/>
    <xf numFmtId="166" fontId="8" fillId="0" borderId="0" xfId="0" applyNumberFormat="1" applyFont="1" applyFill="1"/>
    <xf numFmtId="166" fontId="2" fillId="0" borderId="4" xfId="0" applyNumberFormat="1" applyFont="1" applyBorder="1" applyAlignment="1">
      <alignment wrapText="1"/>
    </xf>
    <xf numFmtId="166" fontId="2" fillId="0" borderId="4" xfId="1" applyNumberFormat="1" applyFont="1" applyFill="1" applyBorder="1" applyAlignment="1">
      <alignment horizontal="right" vertical="center" wrapText="1"/>
    </xf>
    <xf numFmtId="166" fontId="2" fillId="0" borderId="4" xfId="0" applyNumberFormat="1" applyFont="1" applyBorder="1"/>
    <xf numFmtId="166" fontId="2" fillId="0" borderId="4" xfId="0" applyNumberFormat="1" applyFont="1" applyFill="1" applyBorder="1" applyAlignment="1">
      <alignment horizontal="right" vertical="center" wrapText="1"/>
    </xf>
    <xf numFmtId="166" fontId="2" fillId="0" borderId="1" xfId="0" applyNumberFormat="1" applyFont="1" applyBorder="1"/>
    <xf numFmtId="166" fontId="2" fillId="0" borderId="1" xfId="0" applyNumberFormat="1" applyFont="1" applyFill="1" applyBorder="1" applyAlignment="1">
      <alignment horizontal="right" vertical="center" wrapText="1"/>
    </xf>
    <xf numFmtId="166" fontId="2" fillId="0" borderId="0" xfId="0" applyNumberFormat="1" applyFont="1" applyBorder="1"/>
    <xf numFmtId="166" fontId="2" fillId="0" borderId="0" xfId="0" applyNumberFormat="1" applyFont="1" applyFill="1" applyBorder="1" applyAlignment="1">
      <alignment horizontal="right" wrapText="1"/>
    </xf>
    <xf numFmtId="166" fontId="3" fillId="0" borderId="0" xfId="0" applyNumberFormat="1" applyFont="1" applyFill="1" applyBorder="1" applyAlignment="1">
      <alignment horizontal="right" vertical="center" wrapText="1"/>
    </xf>
    <xf numFmtId="165" fontId="0" fillId="0" borderId="0" xfId="0" applyNumberFormat="1" applyFill="1"/>
    <xf numFmtId="166" fontId="9" fillId="0" borderId="3" xfId="0" applyNumberFormat="1" applyFont="1" applyBorder="1"/>
    <xf numFmtId="166" fontId="9" fillId="0" borderId="3" xfId="0" applyNumberFormat="1" applyFont="1" applyFill="1" applyBorder="1"/>
    <xf numFmtId="166" fontId="2" fillId="0" borderId="5" xfId="0" applyNumberFormat="1" applyFont="1" applyBorder="1"/>
    <xf numFmtId="166" fontId="2" fillId="0" borderId="3" xfId="0" applyNumberFormat="1" applyFont="1" applyBorder="1"/>
    <xf numFmtId="166" fontId="2" fillId="0" borderId="3" xfId="0" applyNumberFormat="1" applyFont="1" applyFill="1" applyBorder="1"/>
    <xf numFmtId="166" fontId="2" fillId="0" borderId="5" xfId="0" applyNumberFormat="1" applyFont="1" applyFill="1" applyBorder="1" applyAlignment="1">
      <alignment horizontal="right" vertical="center" wrapText="1"/>
    </xf>
    <xf numFmtId="166" fontId="2" fillId="0" borderId="3" xfId="0" applyNumberFormat="1" applyFont="1" applyFill="1" applyBorder="1" applyAlignment="1">
      <alignment horizontal="right" vertical="center" wrapText="1"/>
    </xf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Alignment="1">
      <alignment horizontal="right"/>
    </xf>
    <xf numFmtId="166" fontId="3" fillId="0" borderId="2" xfId="0" applyNumberFormat="1" applyFont="1" applyBorder="1"/>
    <xf numFmtId="166" fontId="3" fillId="0" borderId="2" xfId="1" applyNumberFormat="1" applyFont="1" applyFill="1" applyBorder="1" applyAlignment="1">
      <alignment horizontal="right" vertical="center" wrapText="1"/>
    </xf>
    <xf numFmtId="166" fontId="3" fillId="0" borderId="1" xfId="0" applyNumberFormat="1" applyFont="1" applyBorder="1"/>
    <xf numFmtId="166" fontId="3" fillId="0" borderId="1" xfId="1" applyNumberFormat="1" applyFont="1" applyFill="1" applyBorder="1" applyAlignment="1">
      <alignment horizontal="right" vertical="center" wrapText="1"/>
    </xf>
    <xf numFmtId="166" fontId="3" fillId="0" borderId="4" xfId="0" applyNumberFormat="1" applyFont="1" applyBorder="1"/>
    <xf numFmtId="166" fontId="3" fillId="0" borderId="4" xfId="0" applyNumberFormat="1" applyFont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 vertical="center" wrapText="1"/>
    </xf>
    <xf numFmtId="166" fontId="10" fillId="0" borderId="0" xfId="0" applyNumberFormat="1" applyFont="1" applyAlignment="1">
      <alignment vertical="center" wrapText="1"/>
    </xf>
    <xf numFmtId="166" fontId="11" fillId="0" borderId="3" xfId="0" applyNumberFormat="1" applyFont="1" applyBorder="1" applyAlignment="1">
      <alignment vertical="center" wrapText="1"/>
    </xf>
    <xf numFmtId="166" fontId="10" fillId="0" borderId="3" xfId="0" applyNumberFormat="1" applyFont="1" applyBorder="1" applyAlignment="1">
      <alignment vertical="center" wrapText="1"/>
    </xf>
    <xf numFmtId="166" fontId="12" fillId="0" borderId="0" xfId="0" applyNumberFormat="1" applyFont="1" applyAlignment="1">
      <alignment vertical="center" wrapText="1"/>
    </xf>
    <xf numFmtId="166" fontId="12" fillId="0" borderId="6" xfId="0" applyNumberFormat="1" applyFont="1" applyBorder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166" fontId="12" fillId="0" borderId="3" xfId="0" applyNumberFormat="1" applyFont="1" applyBorder="1" applyAlignment="1">
      <alignment vertical="center" wrapText="1"/>
    </xf>
    <xf numFmtId="166" fontId="11" fillId="0" borderId="6" xfId="0" applyNumberFormat="1" applyFont="1" applyBorder="1" applyAlignment="1">
      <alignment vertical="center" wrapText="1"/>
    </xf>
    <xf numFmtId="166" fontId="12" fillId="0" borderId="0" xfId="0" applyNumberFormat="1" applyFont="1"/>
    <xf numFmtId="166" fontId="11" fillId="0" borderId="0" xfId="0" applyNumberFormat="1" applyFont="1" applyFill="1" applyAlignment="1">
      <alignment vertical="center" wrapText="1"/>
    </xf>
    <xf numFmtId="166" fontId="4" fillId="0" borderId="4" xfId="0" applyNumberFormat="1" applyFont="1" applyBorder="1" applyAlignment="1">
      <alignment horizontal="left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166" fontId="11" fillId="0" borderId="6" xfId="0" applyNumberFormat="1" applyFont="1" applyBorder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 wrapText="1"/>
    </xf>
    <xf numFmtId="166" fontId="0" fillId="0" borderId="0" xfId="0" applyNumberFormat="1" applyFill="1"/>
    <xf numFmtId="166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 vertical="center"/>
    </xf>
    <xf numFmtId="165" fontId="3" fillId="2" borderId="0" xfId="0" applyNumberFormat="1" applyFont="1" applyFill="1"/>
    <xf numFmtId="165" fontId="8" fillId="2" borderId="0" xfId="0" applyNumberFormat="1" applyFont="1" applyFill="1"/>
    <xf numFmtId="0" fontId="8" fillId="2" borderId="0" xfId="0" applyFont="1" applyFill="1"/>
    <xf numFmtId="0" fontId="0" fillId="2" borderId="0" xfId="0" applyFill="1"/>
    <xf numFmtId="166" fontId="3" fillId="2" borderId="0" xfId="0" applyNumberFormat="1" applyFont="1" applyFill="1" applyAlignment="1">
      <alignment horizontal="right" vertical="center" wrapText="1"/>
    </xf>
    <xf numFmtId="166" fontId="2" fillId="2" borderId="3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8" fontId="3" fillId="2" borderId="1" xfId="0" applyNumberFormat="1" applyFont="1" applyFill="1" applyBorder="1" applyAlignment="1">
      <alignment horizontal="left" vertical="center"/>
    </xf>
    <xf numFmtId="168" fontId="3" fillId="0" borderId="1" xfId="0" applyNumberFormat="1" applyFont="1" applyFill="1" applyBorder="1" applyAlignment="1">
      <alignment horizontal="left" vertical="center"/>
    </xf>
    <xf numFmtId="0" fontId="3" fillId="0" borderId="3" xfId="0" applyFont="1" applyBorder="1"/>
    <xf numFmtId="4" fontId="3" fillId="2" borderId="3" xfId="0" applyNumberFormat="1" applyFont="1" applyFill="1" applyBorder="1"/>
    <xf numFmtId="4" fontId="3" fillId="0" borderId="3" xfId="0" applyNumberFormat="1" applyFont="1" applyFill="1" applyBorder="1"/>
    <xf numFmtId="0" fontId="14" fillId="0" borderId="0" xfId="0" applyFont="1"/>
    <xf numFmtId="0" fontId="14" fillId="0" borderId="0" xfId="0" applyFont="1" applyFill="1"/>
    <xf numFmtId="0" fontId="15" fillId="0" borderId="0" xfId="0" applyFont="1"/>
    <xf numFmtId="0" fontId="15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88940-787E-40D6-9005-62FA7F521273}">
  <dimension ref="B1:H67"/>
  <sheetViews>
    <sheetView workbookViewId="0">
      <pane xSplit="5" ySplit="5" topLeftCell="F36" activePane="bottomRight" state="frozen"/>
      <selection pane="topRight" activeCell="F1" sqref="F1"/>
      <selection pane="bottomLeft" activeCell="A8" sqref="A8"/>
      <selection pane="bottomRight" activeCell="B63" sqref="B63:B64"/>
    </sheetView>
  </sheetViews>
  <sheetFormatPr defaultRowHeight="15" x14ac:dyDescent="0.25"/>
  <cols>
    <col min="1" max="1" width="4" customWidth="1"/>
    <col min="2" max="2" width="62.85546875" customWidth="1"/>
    <col min="3" max="4" width="17.85546875" style="40" bestFit="1" customWidth="1"/>
    <col min="5" max="5" width="16.140625" customWidth="1"/>
    <col min="6" max="6" width="10.28515625" bestFit="1" customWidth="1"/>
  </cols>
  <sheetData>
    <row r="1" spans="2:5" x14ac:dyDescent="0.25">
      <c r="B1" s="1" t="s">
        <v>0</v>
      </c>
      <c r="C1" s="34"/>
      <c r="D1" s="34"/>
      <c r="E1" s="2"/>
    </row>
    <row r="2" spans="2:5" x14ac:dyDescent="0.25">
      <c r="B2" s="125" t="s">
        <v>151</v>
      </c>
      <c r="C2" s="125"/>
      <c r="D2" s="125"/>
      <c r="E2" s="2"/>
    </row>
    <row r="3" spans="2:5" x14ac:dyDescent="0.25">
      <c r="B3" s="125"/>
      <c r="C3" s="125"/>
      <c r="D3" s="125"/>
      <c r="E3" s="2"/>
    </row>
    <row r="4" spans="2:5" x14ac:dyDescent="0.25">
      <c r="B4" s="4"/>
      <c r="C4" s="35"/>
      <c r="D4" s="35"/>
      <c r="E4" s="2"/>
    </row>
    <row r="5" spans="2:5" x14ac:dyDescent="0.25">
      <c r="B5" s="110" t="s">
        <v>1</v>
      </c>
      <c r="C5" s="111" t="s">
        <v>139</v>
      </c>
      <c r="D5" s="111" t="s">
        <v>85</v>
      </c>
      <c r="E5" s="2"/>
    </row>
    <row r="6" spans="2:5" x14ac:dyDescent="0.25">
      <c r="B6" s="53"/>
      <c r="C6" s="65"/>
      <c r="D6" s="66"/>
      <c r="E6" s="2"/>
    </row>
    <row r="7" spans="2:5" ht="15.75" x14ac:dyDescent="0.3">
      <c r="B7" s="67" t="s">
        <v>2</v>
      </c>
      <c r="C7" s="65"/>
      <c r="D7" s="66"/>
      <c r="E7" s="2"/>
    </row>
    <row r="8" spans="2:5" ht="15.75" x14ac:dyDescent="0.3">
      <c r="B8" s="67" t="s">
        <v>3</v>
      </c>
      <c r="C8" s="68"/>
      <c r="D8" s="68"/>
      <c r="E8" s="8"/>
    </row>
    <row r="9" spans="2:5" x14ac:dyDescent="0.25">
      <c r="B9" s="53" t="s">
        <v>4</v>
      </c>
      <c r="C9" s="68">
        <v>41479126</v>
      </c>
      <c r="D9" s="68">
        <v>45933958</v>
      </c>
      <c r="E9" s="8"/>
    </row>
    <row r="10" spans="2:5" x14ac:dyDescent="0.25">
      <c r="B10" s="53" t="s">
        <v>5</v>
      </c>
      <c r="C10" s="68">
        <v>1911744</v>
      </c>
      <c r="D10" s="68">
        <v>1946691</v>
      </c>
      <c r="E10" s="8"/>
    </row>
    <row r="11" spans="2:5" x14ac:dyDescent="0.25">
      <c r="B11" s="53" t="s">
        <v>6</v>
      </c>
      <c r="C11" s="68">
        <v>952271</v>
      </c>
      <c r="D11" s="68">
        <v>841921</v>
      </c>
      <c r="E11" s="8"/>
    </row>
    <row r="12" spans="2:5" x14ac:dyDescent="0.25">
      <c r="B12" s="116" t="s">
        <v>145</v>
      </c>
      <c r="C12" s="68">
        <v>-228</v>
      </c>
      <c r="D12" s="68"/>
      <c r="E12" s="8"/>
    </row>
    <row r="13" spans="2:5" x14ac:dyDescent="0.25">
      <c r="B13" s="53" t="s">
        <v>86</v>
      </c>
      <c r="C13" s="68"/>
      <c r="D13" s="68">
        <v>0</v>
      </c>
      <c r="E13" s="8"/>
    </row>
    <row r="14" spans="2:5" x14ac:dyDescent="0.25">
      <c r="B14" s="53" t="s">
        <v>7</v>
      </c>
      <c r="C14" s="68">
        <v>4371</v>
      </c>
      <c r="D14" s="68">
        <v>9982</v>
      </c>
      <c r="E14" s="8"/>
    </row>
    <row r="15" spans="2:5" ht="15.75" x14ac:dyDescent="0.3">
      <c r="B15" s="73" t="s">
        <v>8</v>
      </c>
      <c r="C15" s="74">
        <f>SUM(C9:C14)</f>
        <v>44347284</v>
      </c>
      <c r="D15" s="74">
        <f>SUM(D9:D14)</f>
        <v>48732552</v>
      </c>
      <c r="E15" s="2"/>
    </row>
    <row r="16" spans="2:5" x14ac:dyDescent="0.25">
      <c r="B16" s="53"/>
      <c r="C16" s="68"/>
      <c r="D16" s="68"/>
      <c r="E16" s="2"/>
    </row>
    <row r="17" spans="2:8" ht="15.75" x14ac:dyDescent="0.3">
      <c r="B17" s="67" t="s">
        <v>9</v>
      </c>
      <c r="C17" s="68"/>
      <c r="D17" s="68"/>
      <c r="E17" s="8"/>
    </row>
    <row r="18" spans="2:8" x14ac:dyDescent="0.25">
      <c r="B18" s="53" t="s">
        <v>87</v>
      </c>
      <c r="C18" s="68">
        <v>18173342</v>
      </c>
      <c r="D18" s="68">
        <v>19921580</v>
      </c>
      <c r="E18" s="8"/>
    </row>
    <row r="19" spans="2:8" x14ac:dyDescent="0.25">
      <c r="B19" s="53" t="s">
        <v>5</v>
      </c>
      <c r="C19" s="68">
        <v>95547</v>
      </c>
      <c r="D19" s="68">
        <v>205236</v>
      </c>
      <c r="E19" s="8"/>
    </row>
    <row r="20" spans="2:8" x14ac:dyDescent="0.25">
      <c r="B20" s="53" t="s">
        <v>88</v>
      </c>
      <c r="C20" s="68">
        <v>5940327</v>
      </c>
      <c r="D20" s="68">
        <v>5758454</v>
      </c>
      <c r="E20" s="8"/>
    </row>
    <row r="21" spans="2:8" x14ac:dyDescent="0.25">
      <c r="B21" s="53" t="s">
        <v>89</v>
      </c>
      <c r="C21" s="68">
        <v>94</v>
      </c>
      <c r="D21" s="68">
        <v>0</v>
      </c>
      <c r="E21" s="8"/>
    </row>
    <row r="22" spans="2:8" x14ac:dyDescent="0.25">
      <c r="B22" s="53" t="s">
        <v>10</v>
      </c>
      <c r="C22" s="65">
        <v>209718</v>
      </c>
      <c r="D22" s="65">
        <v>199407</v>
      </c>
      <c r="E22" s="12"/>
    </row>
    <row r="23" spans="2:8" x14ac:dyDescent="0.25">
      <c r="B23" s="53" t="s">
        <v>90</v>
      </c>
      <c r="C23" s="70">
        <v>345513</v>
      </c>
      <c r="D23" s="70">
        <v>4981</v>
      </c>
    </row>
    <row r="24" spans="2:8" x14ac:dyDescent="0.25">
      <c r="B24" s="53" t="s">
        <v>11</v>
      </c>
      <c r="C24" s="123">
        <v>3227577</v>
      </c>
      <c r="D24" s="65">
        <v>135858</v>
      </c>
      <c r="E24" s="119"/>
      <c r="F24" s="120"/>
      <c r="G24" s="121"/>
      <c r="H24" s="122"/>
    </row>
    <row r="25" spans="2:8" x14ac:dyDescent="0.25">
      <c r="B25" s="53" t="s">
        <v>75</v>
      </c>
      <c r="C25" s="68"/>
      <c r="D25" s="68">
        <v>1693</v>
      </c>
      <c r="E25" s="8"/>
    </row>
    <row r="26" spans="2:8" ht="16.5" thickBot="1" x14ac:dyDescent="0.35">
      <c r="B26" s="85" t="s">
        <v>91</v>
      </c>
      <c r="C26" s="88">
        <f>SUM(C18:C25)</f>
        <v>27992118</v>
      </c>
      <c r="D26" s="88">
        <f>SUM(D18:D25)</f>
        <v>26227209</v>
      </c>
      <c r="E26" s="12"/>
    </row>
    <row r="27" spans="2:8" ht="16.5" thickBot="1" x14ac:dyDescent="0.35">
      <c r="B27" s="86" t="s">
        <v>92</v>
      </c>
      <c r="C27" s="89">
        <f>C15+C26</f>
        <v>72339402</v>
      </c>
      <c r="D27" s="89">
        <f>D15+D26</f>
        <v>74959761</v>
      </c>
      <c r="E27" s="2"/>
    </row>
    <row r="28" spans="2:8" x14ac:dyDescent="0.25">
      <c r="B28" s="53"/>
      <c r="C28" s="68"/>
      <c r="D28" s="68"/>
      <c r="E28" s="2"/>
    </row>
    <row r="29" spans="2:8" ht="15.75" x14ac:dyDescent="0.3">
      <c r="B29" s="79" t="s">
        <v>93</v>
      </c>
      <c r="C29" s="68"/>
      <c r="D29" s="68"/>
      <c r="E29" s="2"/>
    </row>
    <row r="30" spans="2:8" x14ac:dyDescent="0.25">
      <c r="B30" s="53" t="s">
        <v>94</v>
      </c>
      <c r="C30" s="65">
        <v>14254483</v>
      </c>
      <c r="D30" s="65">
        <v>14254483</v>
      </c>
      <c r="E30" s="12">
        <f t="shared" ref="E30" si="0">D30-C30</f>
        <v>0</v>
      </c>
    </row>
    <row r="31" spans="2:8" x14ac:dyDescent="0.25">
      <c r="B31" s="53" t="s">
        <v>13</v>
      </c>
      <c r="C31" s="65">
        <v>13537865</v>
      </c>
      <c r="D31" s="65">
        <v>15541720</v>
      </c>
      <c r="E31" s="12"/>
    </row>
    <row r="32" spans="2:8" x14ac:dyDescent="0.25">
      <c r="B32" s="53" t="s">
        <v>73</v>
      </c>
      <c r="C32" s="65">
        <v>-35700</v>
      </c>
      <c r="D32" s="65">
        <v>-35700</v>
      </c>
      <c r="E32" s="12"/>
    </row>
    <row r="33" spans="2:5" x14ac:dyDescent="0.25">
      <c r="B33" s="53" t="s">
        <v>14</v>
      </c>
      <c r="C33" s="65">
        <v>-24737686</v>
      </c>
      <c r="D33" s="65">
        <v>-27538099</v>
      </c>
      <c r="E33" s="12"/>
    </row>
    <row r="34" spans="2:5" ht="15.75" x14ac:dyDescent="0.3">
      <c r="B34" s="77" t="s">
        <v>15</v>
      </c>
      <c r="C34" s="78">
        <f>SUM(C30:C33)</f>
        <v>3018962</v>
      </c>
      <c r="D34" s="78">
        <v>6984772</v>
      </c>
      <c r="E34" s="12"/>
    </row>
    <row r="35" spans="2:5" ht="16.5" thickBot="1" x14ac:dyDescent="0.35">
      <c r="B35" s="86" t="s">
        <v>95</v>
      </c>
      <c r="C35" s="124">
        <v>1118299</v>
      </c>
      <c r="D35" s="89">
        <v>1037292</v>
      </c>
      <c r="E35" s="12"/>
    </row>
    <row r="36" spans="2:5" ht="16.5" thickBot="1" x14ac:dyDescent="0.35">
      <c r="B36" s="86" t="s">
        <v>96</v>
      </c>
      <c r="C36" s="89">
        <f>C34+C35</f>
        <v>4137261</v>
      </c>
      <c r="D36" s="89">
        <v>3259696</v>
      </c>
      <c r="E36" s="2"/>
    </row>
    <row r="37" spans="2:5" ht="15.75" x14ac:dyDescent="0.3">
      <c r="B37" s="79"/>
      <c r="C37" s="80"/>
      <c r="D37" s="80"/>
      <c r="E37" s="2"/>
    </row>
    <row r="38" spans="2:5" x14ac:dyDescent="0.25">
      <c r="B38" s="53" t="s">
        <v>97</v>
      </c>
      <c r="C38" s="65"/>
      <c r="D38" s="65"/>
      <c r="E38" s="2"/>
    </row>
    <row r="39" spans="2:5" ht="15.75" x14ac:dyDescent="0.3">
      <c r="B39" s="67" t="s">
        <v>17</v>
      </c>
      <c r="C39" s="65"/>
      <c r="D39" s="65"/>
      <c r="E39" s="12"/>
    </row>
    <row r="40" spans="2:5" x14ac:dyDescent="0.25">
      <c r="B40" s="53" t="s">
        <v>18</v>
      </c>
      <c r="C40" s="65">
        <v>21098968</v>
      </c>
      <c r="D40" s="65">
        <v>30512998</v>
      </c>
      <c r="E40" s="12"/>
    </row>
    <row r="41" spans="2:5" x14ac:dyDescent="0.25">
      <c r="B41" s="53" t="s">
        <v>98</v>
      </c>
      <c r="C41" s="65">
        <v>28727332</v>
      </c>
      <c r="D41" s="65">
        <v>2716371</v>
      </c>
      <c r="E41" s="12"/>
    </row>
    <row r="42" spans="2:5" x14ac:dyDescent="0.25">
      <c r="B42" s="53" t="s">
        <v>99</v>
      </c>
      <c r="C42" s="65">
        <v>5865121</v>
      </c>
      <c r="D42" s="65">
        <v>5865121</v>
      </c>
      <c r="E42" s="12"/>
    </row>
    <row r="43" spans="2:5" x14ac:dyDescent="0.25">
      <c r="B43" s="53" t="s">
        <v>100</v>
      </c>
      <c r="C43" s="65">
        <v>830854</v>
      </c>
      <c r="D43" s="65">
        <v>951098</v>
      </c>
      <c r="E43" s="12" t="s">
        <v>12</v>
      </c>
    </row>
    <row r="44" spans="2:5" x14ac:dyDescent="0.25">
      <c r="B44" s="53" t="s">
        <v>101</v>
      </c>
      <c r="C44" s="65">
        <v>13933</v>
      </c>
      <c r="D44" s="65">
        <v>16868</v>
      </c>
      <c r="E44" s="12"/>
    </row>
    <row r="45" spans="2:5" ht="15.75" x14ac:dyDescent="0.3">
      <c r="B45" s="75" t="s">
        <v>19</v>
      </c>
      <c r="C45" s="76">
        <f>SUM(C40:C44)</f>
        <v>56536208</v>
      </c>
      <c r="D45" s="76">
        <f>SUM(D40:D44)</f>
        <v>40062456</v>
      </c>
      <c r="E45" s="12" t="s">
        <v>12</v>
      </c>
    </row>
    <row r="46" spans="2:5" ht="15.75" x14ac:dyDescent="0.3">
      <c r="B46" s="79"/>
      <c r="C46" s="80"/>
      <c r="D46" s="80"/>
      <c r="E46" s="2"/>
    </row>
    <row r="47" spans="2:5" ht="15.75" x14ac:dyDescent="0.3">
      <c r="B47" s="79" t="s">
        <v>20</v>
      </c>
      <c r="C47" s="81"/>
      <c r="D47" s="81"/>
      <c r="E47" s="12"/>
    </row>
    <row r="48" spans="2:5" x14ac:dyDescent="0.25">
      <c r="B48" s="53" t="s">
        <v>18</v>
      </c>
      <c r="C48" s="65">
        <v>3697165</v>
      </c>
      <c r="D48" s="65">
        <v>20677731</v>
      </c>
      <c r="E48" s="12"/>
    </row>
    <row r="49" spans="2:5" x14ac:dyDescent="0.25">
      <c r="B49" s="53" t="s">
        <v>98</v>
      </c>
      <c r="C49" s="65">
        <v>1944143</v>
      </c>
      <c r="D49" s="65">
        <v>801554</v>
      </c>
      <c r="E49" s="12"/>
    </row>
    <row r="50" spans="2:5" x14ac:dyDescent="0.25">
      <c r="B50" s="53" t="s">
        <v>102</v>
      </c>
      <c r="C50" s="65">
        <v>21124</v>
      </c>
      <c r="D50" s="65">
        <v>22220</v>
      </c>
      <c r="E50" s="12"/>
    </row>
    <row r="51" spans="2:5" x14ac:dyDescent="0.25">
      <c r="B51" s="53" t="s">
        <v>21</v>
      </c>
      <c r="C51" s="65">
        <v>6003501</v>
      </c>
      <c r="D51" s="65">
        <v>10136104</v>
      </c>
      <c r="E51" s="12"/>
    </row>
    <row r="52" spans="2:5" ht="16.5" thickBot="1" x14ac:dyDescent="0.35">
      <c r="B52" s="85" t="s">
        <v>22</v>
      </c>
      <c r="C52" s="88">
        <f>SUM(C48:C51)</f>
        <v>11665933</v>
      </c>
      <c r="D52" s="88">
        <f>SUM(D48:D51)</f>
        <v>31637609</v>
      </c>
      <c r="E52" s="12"/>
    </row>
    <row r="53" spans="2:5" ht="16.5" thickBot="1" x14ac:dyDescent="0.35">
      <c r="B53" s="86" t="s">
        <v>103</v>
      </c>
      <c r="C53" s="87">
        <f>C45+C52</f>
        <v>68202141</v>
      </c>
      <c r="D53" s="87">
        <f>D45+D52</f>
        <v>71700065</v>
      </c>
      <c r="E53" s="2"/>
    </row>
    <row r="54" spans="2:5" ht="15.75" thickBot="1" x14ac:dyDescent="0.3">
      <c r="B54" s="83" t="s">
        <v>104</v>
      </c>
      <c r="C54" s="84">
        <f>C36+C53</f>
        <v>72339402</v>
      </c>
      <c r="D54" s="84">
        <f>D36+D53</f>
        <v>74959761</v>
      </c>
    </row>
    <row r="55" spans="2:5" x14ac:dyDescent="0.25">
      <c r="B55" s="71"/>
      <c r="C55" s="72"/>
      <c r="D55" s="72"/>
    </row>
    <row r="56" spans="2:5" x14ac:dyDescent="0.25">
      <c r="B56" s="132" t="s">
        <v>23</v>
      </c>
      <c r="C56" s="133">
        <v>646.94000000000005</v>
      </c>
      <c r="D56" s="134">
        <v>698.16</v>
      </c>
    </row>
    <row r="57" spans="2:5" ht="15.75" thickBot="1" x14ac:dyDescent="0.3">
      <c r="B57" s="135" t="s">
        <v>24</v>
      </c>
      <c r="C57" s="136">
        <v>12938.11</v>
      </c>
      <c r="D57" s="137">
        <v>13800.03</v>
      </c>
    </row>
    <row r="58" spans="2:5" x14ac:dyDescent="0.25">
      <c r="C58" s="115">
        <f>C27-C54</f>
        <v>0</v>
      </c>
      <c r="D58" s="115">
        <f>D27-D54</f>
        <v>0</v>
      </c>
    </row>
    <row r="59" spans="2:5" x14ac:dyDescent="0.25">
      <c r="B59" s="138" t="s">
        <v>83</v>
      </c>
      <c r="C59" s="139" t="s">
        <v>84</v>
      </c>
    </row>
    <row r="60" spans="2:5" x14ac:dyDescent="0.25">
      <c r="B60" s="138"/>
      <c r="C60" s="139"/>
    </row>
    <row r="61" spans="2:5" x14ac:dyDescent="0.25">
      <c r="B61" s="138" t="s">
        <v>152</v>
      </c>
      <c r="C61" s="139" t="s">
        <v>153</v>
      </c>
    </row>
    <row r="62" spans="2:5" x14ac:dyDescent="0.25">
      <c r="B62" s="138"/>
      <c r="C62" s="139"/>
    </row>
    <row r="63" spans="2:5" ht="15.75" x14ac:dyDescent="0.3">
      <c r="B63" s="140" t="s">
        <v>25</v>
      </c>
      <c r="C63" s="139"/>
      <c r="D63" s="82"/>
    </row>
    <row r="64" spans="2:5" ht="15.75" x14ac:dyDescent="0.3">
      <c r="B64" s="140" t="s">
        <v>148</v>
      </c>
      <c r="C64" s="139"/>
    </row>
    <row r="67" spans="3:4" x14ac:dyDescent="0.25">
      <c r="C67" s="115">
        <f>C27-C54</f>
        <v>0</v>
      </c>
      <c r="D67" s="115">
        <f>D27-D54</f>
        <v>0</v>
      </c>
    </row>
  </sheetData>
  <mergeCells count="1">
    <mergeCell ref="B2:D3"/>
  </mergeCells>
  <phoneticPr fontId="13" type="noConversion"/>
  <pageMargins left="0.98425196850393704" right="0.19685039370078741" top="0.59055118110236227" bottom="0.39370078740157483" header="0" footer="0"/>
  <pageSetup paperSize="9" scale="8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2"/>
  <sheetViews>
    <sheetView workbookViewId="0">
      <pane xSplit="4" ySplit="6" topLeftCell="E28" activePane="bottomRight" state="frozen"/>
      <selection pane="topRight" activeCell="E1" sqref="E1"/>
      <selection pane="bottomLeft" activeCell="A7" sqref="A7"/>
      <selection pane="bottomRight" activeCell="B51" sqref="B51:B52"/>
    </sheetView>
  </sheetViews>
  <sheetFormatPr defaultRowHeight="13.5" x14ac:dyDescent="0.25"/>
  <cols>
    <col min="1" max="1" width="3.85546875" style="2" customWidth="1"/>
    <col min="2" max="2" width="48.42578125" style="2" customWidth="1"/>
    <col min="3" max="3" width="18.5703125" style="34" customWidth="1"/>
    <col min="4" max="4" width="20.5703125" style="2" customWidth="1"/>
    <col min="5" max="16384" width="9.140625" style="2"/>
  </cols>
  <sheetData>
    <row r="1" spans="2:4" ht="15" x14ac:dyDescent="0.25">
      <c r="B1" s="1" t="s">
        <v>0</v>
      </c>
    </row>
    <row r="2" spans="2:4" ht="15" customHeight="1" x14ac:dyDescent="0.25">
      <c r="B2" s="126" t="s">
        <v>150</v>
      </c>
      <c r="C2" s="126"/>
      <c r="D2" s="126"/>
    </row>
    <row r="3" spans="2:4" ht="15" customHeight="1" x14ac:dyDescent="0.25">
      <c r="B3" s="126"/>
      <c r="C3" s="126"/>
      <c r="D3" s="126"/>
    </row>
    <row r="4" spans="2:4" x14ac:dyDescent="0.25">
      <c r="B4" s="3"/>
      <c r="C4" s="35"/>
      <c r="D4" s="3"/>
    </row>
    <row r="5" spans="2:4" ht="13.5" customHeight="1" x14ac:dyDescent="0.25">
      <c r="B5" s="127" t="s">
        <v>1</v>
      </c>
      <c r="C5" s="129" t="s">
        <v>140</v>
      </c>
      <c r="D5" s="129" t="s">
        <v>82</v>
      </c>
    </row>
    <row r="6" spans="2:4" ht="14.25" customHeight="1" thickBot="1" x14ac:dyDescent="0.3">
      <c r="B6" s="128"/>
      <c r="C6" s="130"/>
      <c r="D6" s="130"/>
    </row>
    <row r="7" spans="2:4" ht="9" customHeight="1" x14ac:dyDescent="0.25">
      <c r="C7" s="36"/>
      <c r="D7" s="5"/>
    </row>
    <row r="8" spans="2:4" x14ac:dyDescent="0.25">
      <c r="B8" s="2" t="s">
        <v>26</v>
      </c>
      <c r="C8" s="36">
        <v>26763601</v>
      </c>
      <c r="D8" s="36">
        <v>15643279</v>
      </c>
    </row>
    <row r="9" spans="2:4" x14ac:dyDescent="0.25">
      <c r="B9" s="2" t="s">
        <v>79</v>
      </c>
      <c r="C9" s="36">
        <v>2634134</v>
      </c>
      <c r="D9" s="36">
        <v>2520728</v>
      </c>
    </row>
    <row r="10" spans="2:4" x14ac:dyDescent="0.25">
      <c r="B10" s="9" t="s">
        <v>27</v>
      </c>
      <c r="C10" s="39">
        <v>-23358058</v>
      </c>
      <c r="D10" s="39">
        <v>-15055839</v>
      </c>
    </row>
    <row r="11" spans="2:4" x14ac:dyDescent="0.25">
      <c r="C11" s="5"/>
      <c r="D11" s="5"/>
    </row>
    <row r="12" spans="2:4" ht="15.75" thickBot="1" x14ac:dyDescent="0.35">
      <c r="B12" s="13" t="s">
        <v>28</v>
      </c>
      <c r="C12" s="37">
        <f>C8+C9+C10</f>
        <v>6039677</v>
      </c>
      <c r="D12" s="37">
        <f>D8+D9+D10</f>
        <v>3108168</v>
      </c>
    </row>
    <row r="13" spans="2:4" x14ac:dyDescent="0.25">
      <c r="C13" s="36"/>
      <c r="D13" s="5"/>
    </row>
    <row r="14" spans="2:4" x14ac:dyDescent="0.25">
      <c r="B14" s="2" t="s">
        <v>29</v>
      </c>
      <c r="C14" s="36">
        <v>2565326</v>
      </c>
      <c r="D14" s="36">
        <v>2459043</v>
      </c>
    </row>
    <row r="15" spans="2:4" x14ac:dyDescent="0.25">
      <c r="B15" s="2" t="s">
        <v>30</v>
      </c>
      <c r="C15" s="36">
        <v>832871</v>
      </c>
      <c r="D15" s="36">
        <v>695434</v>
      </c>
    </row>
    <row r="16" spans="2:4" x14ac:dyDescent="0.25">
      <c r="B16" s="2" t="s">
        <v>31</v>
      </c>
      <c r="C16" s="46">
        <v>-2881991</v>
      </c>
      <c r="D16" s="46">
        <v>-3570032</v>
      </c>
    </row>
    <row r="17" spans="2:4" x14ac:dyDescent="0.25">
      <c r="B17" s="2" t="s">
        <v>32</v>
      </c>
      <c r="C17" s="46">
        <v>-1291446</v>
      </c>
      <c r="D17" s="46">
        <v>-444089</v>
      </c>
    </row>
    <row r="18" spans="2:4" x14ac:dyDescent="0.25">
      <c r="B18" s="9" t="s">
        <v>33</v>
      </c>
      <c r="C18" s="39">
        <v>-1961671</v>
      </c>
      <c r="D18" s="39">
        <v>-1503496</v>
      </c>
    </row>
    <row r="19" spans="2:4" x14ac:dyDescent="0.25">
      <c r="C19" s="5"/>
      <c r="D19" s="5"/>
    </row>
    <row r="20" spans="2:4" ht="15.75" thickBot="1" x14ac:dyDescent="0.35">
      <c r="B20" s="13" t="s">
        <v>34</v>
      </c>
      <c r="C20" s="14">
        <f>SUM(C12:C18)</f>
        <v>3302766</v>
      </c>
      <c r="D20" s="14">
        <f>SUM(D12:D18)</f>
        <v>745028</v>
      </c>
    </row>
    <row r="21" spans="2:4" x14ac:dyDescent="0.25">
      <c r="C21" s="36"/>
      <c r="D21" s="5"/>
    </row>
    <row r="22" spans="2:4" x14ac:dyDescent="0.25">
      <c r="B22" s="2" t="s">
        <v>35</v>
      </c>
      <c r="C22" s="46">
        <v>41753</v>
      </c>
      <c r="D22" s="46">
        <v>25553</v>
      </c>
    </row>
    <row r="23" spans="2:4" x14ac:dyDescent="0.25">
      <c r="B23" s="9" t="s">
        <v>36</v>
      </c>
      <c r="C23" s="39">
        <v>-2481966</v>
      </c>
      <c r="D23" s="39">
        <v>-5452631</v>
      </c>
    </row>
    <row r="24" spans="2:4" x14ac:dyDescent="0.25">
      <c r="C24" s="5"/>
      <c r="D24" s="5"/>
    </row>
    <row r="25" spans="2:4" ht="15.75" thickBot="1" x14ac:dyDescent="0.35">
      <c r="B25" s="13" t="s">
        <v>37</v>
      </c>
      <c r="C25" s="14">
        <f>SUM(C20:C23)</f>
        <v>862553</v>
      </c>
      <c r="D25" s="14">
        <f>SUM(D20:D23)</f>
        <v>-4682050</v>
      </c>
    </row>
    <row r="26" spans="2:4" x14ac:dyDescent="0.25">
      <c r="C26" s="5"/>
      <c r="D26" s="5"/>
    </row>
    <row r="27" spans="2:4" x14ac:dyDescent="0.25">
      <c r="B27" s="9" t="s">
        <v>38</v>
      </c>
      <c r="C27" s="57">
        <v>-49249</v>
      </c>
      <c r="D27" s="57">
        <v>41880</v>
      </c>
    </row>
    <row r="28" spans="2:4" x14ac:dyDescent="0.25">
      <c r="C28" s="5"/>
      <c r="D28" s="5"/>
    </row>
    <row r="29" spans="2:4" ht="15.75" thickBot="1" x14ac:dyDescent="0.35">
      <c r="B29" s="13" t="s">
        <v>39</v>
      </c>
      <c r="C29" s="14">
        <f>C25+C27</f>
        <v>813304</v>
      </c>
      <c r="D29" s="14">
        <f>D25+D27</f>
        <v>-4640170</v>
      </c>
    </row>
    <row r="30" spans="2:4" x14ac:dyDescent="0.25">
      <c r="C30" s="36"/>
      <c r="D30" s="5"/>
    </row>
    <row r="31" spans="2:4" ht="15.75" thickBot="1" x14ac:dyDescent="0.35">
      <c r="B31" s="13" t="s">
        <v>40</v>
      </c>
      <c r="C31" s="37"/>
      <c r="D31" s="14"/>
    </row>
    <row r="32" spans="2:4" x14ac:dyDescent="0.25">
      <c r="B32" s="2" t="s">
        <v>76</v>
      </c>
      <c r="C32" s="38">
        <v>707466</v>
      </c>
      <c r="D32" s="38">
        <v>-4639376</v>
      </c>
    </row>
    <row r="33" spans="2:4" x14ac:dyDescent="0.25">
      <c r="B33" s="9" t="s">
        <v>41</v>
      </c>
      <c r="C33" s="57">
        <v>105838</v>
      </c>
      <c r="D33" s="57">
        <v>-794</v>
      </c>
    </row>
    <row r="34" spans="2:4" x14ac:dyDescent="0.25">
      <c r="C34" s="36"/>
      <c r="D34" s="5"/>
    </row>
    <row r="35" spans="2:4" ht="15.75" thickBot="1" x14ac:dyDescent="0.35">
      <c r="B35" s="13" t="s">
        <v>42</v>
      </c>
      <c r="C35" s="37">
        <f>C32+C33</f>
        <v>813304</v>
      </c>
      <c r="D35" s="14">
        <f>D32+D33</f>
        <v>-4640170</v>
      </c>
    </row>
    <row r="36" spans="2:4" x14ac:dyDescent="0.25">
      <c r="C36" s="36"/>
      <c r="D36" s="5"/>
    </row>
    <row r="37" spans="2:4" x14ac:dyDescent="0.25">
      <c r="B37" s="2" t="s">
        <v>43</v>
      </c>
      <c r="C37" s="46">
        <v>0</v>
      </c>
      <c r="D37" s="46">
        <v>0</v>
      </c>
    </row>
    <row r="38" spans="2:4" ht="15" x14ac:dyDescent="0.3">
      <c r="B38" s="11" t="s">
        <v>44</v>
      </c>
      <c r="C38" s="18">
        <f>C35+C37</f>
        <v>813304</v>
      </c>
      <c r="D38" s="18">
        <f>D35+D37</f>
        <v>-4640170</v>
      </c>
    </row>
    <row r="39" spans="2:4" ht="21.75" customHeight="1" x14ac:dyDescent="0.3">
      <c r="B39" s="19" t="s">
        <v>77</v>
      </c>
      <c r="C39" s="41"/>
      <c r="D39" s="15"/>
    </row>
    <row r="40" spans="2:4" x14ac:dyDescent="0.25">
      <c r="B40" s="2" t="s">
        <v>76</v>
      </c>
      <c r="C40" s="7">
        <f>C38-C41</f>
        <v>707466</v>
      </c>
      <c r="D40" s="7">
        <f>D38-D41</f>
        <v>-4639376</v>
      </c>
    </row>
    <row r="41" spans="2:4" x14ac:dyDescent="0.25">
      <c r="B41" s="9" t="s">
        <v>41</v>
      </c>
      <c r="C41" s="10">
        <f>C33</f>
        <v>105838</v>
      </c>
      <c r="D41" s="10">
        <f>D33</f>
        <v>-794</v>
      </c>
    </row>
    <row r="42" spans="2:4" ht="15.75" thickBot="1" x14ac:dyDescent="0.35">
      <c r="B42" s="20" t="s">
        <v>78</v>
      </c>
      <c r="C42" s="37">
        <f>C40+C41</f>
        <v>813304</v>
      </c>
      <c r="D42" s="37">
        <f>D40+D41</f>
        <v>-4640170</v>
      </c>
    </row>
    <row r="43" spans="2:4" ht="40.5" x14ac:dyDescent="0.25">
      <c r="B43" s="63" t="s">
        <v>80</v>
      </c>
      <c r="C43" s="53"/>
      <c r="D43" s="53"/>
    </row>
    <row r="44" spans="2:4" ht="14.25" thickBot="1" x14ac:dyDescent="0.3">
      <c r="B44" s="64" t="s">
        <v>81</v>
      </c>
      <c r="C44" s="64">
        <v>54</v>
      </c>
      <c r="D44" s="64">
        <v>-310</v>
      </c>
    </row>
    <row r="45" spans="2:4" ht="15" x14ac:dyDescent="0.3">
      <c r="B45" s="21"/>
      <c r="C45" s="61"/>
      <c r="D45" s="62"/>
    </row>
    <row r="47" spans="2:4" ht="15" x14ac:dyDescent="0.3">
      <c r="B47" s="16" t="str">
        <f>'форма 1'!B59</f>
        <v>Заместитель Председателя Правления</v>
      </c>
      <c r="D47" s="16" t="str">
        <f>'форма 1'!C59</f>
        <v>Саджитова А.Т.</v>
      </c>
    </row>
    <row r="48" spans="2:4" ht="15" x14ac:dyDescent="0.3">
      <c r="B48" s="16"/>
      <c r="D48" s="16"/>
    </row>
    <row r="49" spans="2:4" ht="15" x14ac:dyDescent="0.3">
      <c r="B49" s="16" t="str">
        <f>'форма 1'!B61</f>
        <v>и.о. Главного бухгалтера</v>
      </c>
      <c r="D49" s="16" t="str">
        <f>'форма 1'!C61</f>
        <v>Нурсеитова А. А.</v>
      </c>
    </row>
    <row r="50" spans="2:4" ht="15" x14ac:dyDescent="0.3">
      <c r="B50" s="16"/>
      <c r="D50" s="16"/>
    </row>
    <row r="51" spans="2:4" ht="15" x14ac:dyDescent="0.3">
      <c r="B51" s="141" t="str">
        <f>'форма 1'!B63</f>
        <v>г. Кокшетау, Акмолинская область</v>
      </c>
      <c r="D51" s="16"/>
    </row>
    <row r="52" spans="2:4" ht="15" x14ac:dyDescent="0.3">
      <c r="B52" s="141" t="str">
        <f>'форма 1'!B64</f>
        <v>01 июля 2020 года</v>
      </c>
      <c r="D52" s="16"/>
    </row>
  </sheetData>
  <mergeCells count="4">
    <mergeCell ref="B2:D3"/>
    <mergeCell ref="B5:B6"/>
    <mergeCell ref="C5:C6"/>
    <mergeCell ref="D5:D6"/>
  </mergeCells>
  <pageMargins left="0.9055118110236221" right="0.70866141732283472" top="1.1417322834645669" bottom="0.74803149606299213" header="0.31496062992125984" footer="0.31496062992125984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73" sqref="A73"/>
    </sheetView>
  </sheetViews>
  <sheetFormatPr defaultRowHeight="13.5" x14ac:dyDescent="0.25"/>
  <cols>
    <col min="1" max="1" width="62.85546875" style="2" customWidth="1"/>
    <col min="2" max="2" width="19" style="34" customWidth="1"/>
    <col min="3" max="3" width="18.28515625" style="2" customWidth="1"/>
    <col min="4" max="4" width="3.28515625" style="2" customWidth="1"/>
    <col min="5" max="16384" width="9.140625" style="2"/>
  </cols>
  <sheetData>
    <row r="1" spans="1:3" ht="15" x14ac:dyDescent="0.25">
      <c r="A1" s="1" t="s">
        <v>0</v>
      </c>
    </row>
    <row r="2" spans="1:3" ht="15" customHeight="1" x14ac:dyDescent="0.25">
      <c r="A2" s="126" t="s">
        <v>149</v>
      </c>
      <c r="B2" s="126"/>
    </row>
    <row r="3" spans="1:3" ht="15" customHeight="1" x14ac:dyDescent="0.25">
      <c r="A3" s="126"/>
      <c r="B3" s="126"/>
    </row>
    <row r="4" spans="1:3" ht="15" customHeight="1" x14ac:dyDescent="0.25">
      <c r="A4" s="54"/>
      <c r="B4" s="129" t="s">
        <v>140</v>
      </c>
      <c r="C4" s="129" t="s">
        <v>82</v>
      </c>
    </row>
    <row r="5" spans="1:3" ht="15.75" thickBot="1" x14ac:dyDescent="0.35">
      <c r="A5" s="55" t="s">
        <v>1</v>
      </c>
      <c r="B5" s="130"/>
      <c r="C5" s="130"/>
    </row>
    <row r="6" spans="1:3" ht="15" x14ac:dyDescent="0.3">
      <c r="A6" s="6" t="s">
        <v>45</v>
      </c>
      <c r="B6" s="43"/>
      <c r="C6" s="8"/>
    </row>
    <row r="7" spans="1:3" ht="15" x14ac:dyDescent="0.25">
      <c r="A7" s="2" t="s">
        <v>46</v>
      </c>
      <c r="B7" s="44">
        <f>'форма 2'!C25</f>
        <v>862553</v>
      </c>
      <c r="C7" s="44">
        <f>'форма 2'!D25</f>
        <v>-4682050</v>
      </c>
    </row>
    <row r="8" spans="1:3" x14ac:dyDescent="0.25">
      <c r="A8" s="2" t="s">
        <v>47</v>
      </c>
      <c r="B8" s="45"/>
      <c r="C8" s="22"/>
    </row>
    <row r="9" spans="1:3" x14ac:dyDescent="0.25">
      <c r="A9" s="53" t="s">
        <v>106</v>
      </c>
      <c r="B9" s="68">
        <v>4640425</v>
      </c>
      <c r="C9" s="68">
        <v>4633399</v>
      </c>
    </row>
    <row r="10" spans="1:3" x14ac:dyDescent="0.25">
      <c r="A10" s="53" t="s">
        <v>107</v>
      </c>
      <c r="B10" s="68">
        <v>-2634134</v>
      </c>
      <c r="C10" s="68">
        <v>-2520736</v>
      </c>
    </row>
    <row r="11" spans="1:3" x14ac:dyDescent="0.25">
      <c r="A11" s="53" t="s">
        <v>108</v>
      </c>
      <c r="B11" s="68">
        <v>397590</v>
      </c>
      <c r="C11" s="68">
        <v>253527</v>
      </c>
    </row>
    <row r="12" spans="1:3" x14ac:dyDescent="0.25">
      <c r="A12" s="53" t="s">
        <v>109</v>
      </c>
      <c r="B12" s="68">
        <v>69976</v>
      </c>
      <c r="C12" s="68">
        <v>58650</v>
      </c>
    </row>
    <row r="13" spans="1:3" x14ac:dyDescent="0.25">
      <c r="A13" s="53" t="s">
        <v>110</v>
      </c>
      <c r="B13" s="68">
        <v>53127</v>
      </c>
      <c r="C13" s="68">
        <v>52277</v>
      </c>
    </row>
    <row r="14" spans="1:3" x14ac:dyDescent="0.25">
      <c r="A14" s="53" t="s">
        <v>111</v>
      </c>
      <c r="B14" s="68">
        <v>136127</v>
      </c>
      <c r="C14" s="68">
        <v>111129</v>
      </c>
    </row>
    <row r="15" spans="1:3" x14ac:dyDescent="0.25">
      <c r="A15" s="53" t="s">
        <v>112</v>
      </c>
      <c r="B15" s="68">
        <v>0</v>
      </c>
      <c r="C15" s="68">
        <v>0</v>
      </c>
    </row>
    <row r="16" spans="1:3" x14ac:dyDescent="0.25">
      <c r="A16" s="53" t="s">
        <v>113</v>
      </c>
      <c r="B16" s="68">
        <v>-47129</v>
      </c>
      <c r="C16" s="68">
        <v>-9757</v>
      </c>
    </row>
    <row r="17" spans="1:3" x14ac:dyDescent="0.25">
      <c r="A17" s="53" t="s">
        <v>141</v>
      </c>
      <c r="B17" s="68"/>
      <c r="C17" s="68"/>
    </row>
    <row r="18" spans="1:3" x14ac:dyDescent="0.25">
      <c r="A18" s="53" t="s">
        <v>114</v>
      </c>
      <c r="B18" s="68">
        <v>128860</v>
      </c>
      <c r="C18" s="68">
        <v>430677</v>
      </c>
    </row>
    <row r="19" spans="1:3" x14ac:dyDescent="0.25">
      <c r="A19" s="53" t="s">
        <v>115</v>
      </c>
      <c r="B19" s="68">
        <v>-16339</v>
      </c>
      <c r="C19" s="68">
        <v>19645</v>
      </c>
    </row>
    <row r="20" spans="1:3" x14ac:dyDescent="0.25">
      <c r="A20" s="53" t="s">
        <v>62</v>
      </c>
      <c r="B20" s="68">
        <v>5643</v>
      </c>
      <c r="C20" s="68">
        <v>492108</v>
      </c>
    </row>
    <row r="21" spans="1:3" x14ac:dyDescent="0.25">
      <c r="A21" s="53" t="s">
        <v>35</v>
      </c>
      <c r="B21" s="70">
        <v>-41753</v>
      </c>
      <c r="C21" s="68">
        <v>-25553</v>
      </c>
    </row>
    <row r="22" spans="1:3" x14ac:dyDescent="0.25">
      <c r="A22" s="69" t="s">
        <v>63</v>
      </c>
      <c r="B22" s="70">
        <v>2481966</v>
      </c>
      <c r="C22" s="68">
        <v>5452631</v>
      </c>
    </row>
    <row r="23" spans="1:3" x14ac:dyDescent="0.25">
      <c r="A23" s="69" t="s">
        <v>64</v>
      </c>
      <c r="B23" s="70">
        <v>-241623</v>
      </c>
      <c r="C23" s="68">
        <v>-110925</v>
      </c>
    </row>
    <row r="24" spans="1:3" x14ac:dyDescent="0.25">
      <c r="A24" s="69" t="s">
        <v>116</v>
      </c>
      <c r="B24" s="70">
        <v>0</v>
      </c>
      <c r="C24" s="68">
        <v>19663</v>
      </c>
    </row>
    <row r="25" spans="1:3" x14ac:dyDescent="0.25">
      <c r="A25" s="9" t="s">
        <v>142</v>
      </c>
      <c r="B25" s="39">
        <v>0</v>
      </c>
      <c r="C25" s="39"/>
    </row>
    <row r="26" spans="1:3" ht="30" x14ac:dyDescent="0.3">
      <c r="A26" s="23" t="s">
        <v>48</v>
      </c>
      <c r="B26" s="44">
        <f>SUM(B7:B25)</f>
        <v>5795289</v>
      </c>
      <c r="C26" s="44">
        <f>SUM(C7:C25)</f>
        <v>4174685</v>
      </c>
    </row>
    <row r="27" spans="1:3" x14ac:dyDescent="0.25">
      <c r="A27" s="53" t="s">
        <v>117</v>
      </c>
      <c r="B27" s="68">
        <v>58790281</v>
      </c>
      <c r="C27" s="68">
        <v>37383</v>
      </c>
    </row>
    <row r="28" spans="1:3" x14ac:dyDescent="0.25">
      <c r="A28" s="53" t="s">
        <v>118</v>
      </c>
      <c r="B28" s="68">
        <v>4278060</v>
      </c>
      <c r="C28" s="68">
        <v>-4033445</v>
      </c>
    </row>
    <row r="29" spans="1:3" x14ac:dyDescent="0.25">
      <c r="A29" s="69" t="s">
        <v>119</v>
      </c>
      <c r="B29" s="70">
        <v>-33581091</v>
      </c>
      <c r="C29" s="70">
        <v>-11521900</v>
      </c>
    </row>
    <row r="30" spans="1:3" x14ac:dyDescent="0.25">
      <c r="A30" s="69" t="s">
        <v>120</v>
      </c>
      <c r="B30" s="70">
        <v>-1553</v>
      </c>
      <c r="C30" s="70">
        <v>4047</v>
      </c>
    </row>
    <row r="31" spans="1:3" x14ac:dyDescent="0.25">
      <c r="A31" s="92" t="s">
        <v>65</v>
      </c>
      <c r="B31" s="93">
        <v>5527</v>
      </c>
      <c r="C31" s="93">
        <v>1067503</v>
      </c>
    </row>
    <row r="32" spans="1:3" ht="15" x14ac:dyDescent="0.3">
      <c r="A32" s="24" t="s">
        <v>49</v>
      </c>
      <c r="B32" s="99">
        <f>SUM(B26:B31)</f>
        <v>35286513</v>
      </c>
      <c r="C32" s="99">
        <f>SUM(C26:C31)</f>
        <v>-10271727</v>
      </c>
    </row>
    <row r="33" spans="1:4" x14ac:dyDescent="0.25">
      <c r="A33" s="94" t="s">
        <v>121</v>
      </c>
      <c r="B33" s="95">
        <f>-107684+62760</f>
        <v>-44924</v>
      </c>
      <c r="C33" s="95">
        <v>-138148</v>
      </c>
    </row>
    <row r="34" spans="1:4" x14ac:dyDescent="0.25">
      <c r="A34" s="69" t="s">
        <v>66</v>
      </c>
      <c r="B34" s="70">
        <v>-5695092</v>
      </c>
      <c r="C34" s="70">
        <v>-3272897</v>
      </c>
    </row>
    <row r="35" spans="1:4" x14ac:dyDescent="0.25">
      <c r="A35" s="92" t="s">
        <v>67</v>
      </c>
      <c r="B35" s="93">
        <v>42375</v>
      </c>
      <c r="C35" s="93">
        <v>15730</v>
      </c>
    </row>
    <row r="36" spans="1:4" ht="30" x14ac:dyDescent="0.3">
      <c r="A36" s="26" t="s">
        <v>50</v>
      </c>
      <c r="B36" s="47">
        <f>SUM(B32:B35)</f>
        <v>29588872</v>
      </c>
      <c r="C36" s="25">
        <f>SUM(C32:C35)</f>
        <v>-13667042</v>
      </c>
      <c r="D36" s="34"/>
    </row>
    <row r="37" spans="1:4" x14ac:dyDescent="0.25">
      <c r="A37" s="8"/>
      <c r="B37" s="45"/>
      <c r="C37" s="22"/>
    </row>
    <row r="38" spans="1:4" ht="15" x14ac:dyDescent="0.3">
      <c r="A38" s="27" t="s">
        <v>51</v>
      </c>
      <c r="B38" s="45"/>
      <c r="C38" s="22"/>
    </row>
    <row r="39" spans="1:4" x14ac:dyDescent="0.25">
      <c r="A39" s="53" t="s">
        <v>122</v>
      </c>
      <c r="B39" s="68">
        <v>-654198</v>
      </c>
      <c r="C39" s="68">
        <v>-4015072</v>
      </c>
    </row>
    <row r="40" spans="1:4" x14ac:dyDescent="0.25">
      <c r="A40" s="53" t="s">
        <v>53</v>
      </c>
      <c r="B40" s="90">
        <v>-201769</v>
      </c>
      <c r="C40" s="68">
        <v>-153690</v>
      </c>
    </row>
    <row r="41" spans="1:4" x14ac:dyDescent="0.25">
      <c r="A41" s="53" t="s">
        <v>52</v>
      </c>
      <c r="B41" s="68">
        <v>321649</v>
      </c>
      <c r="C41" s="68">
        <v>1858195</v>
      </c>
    </row>
    <row r="42" spans="1:4" x14ac:dyDescent="0.25">
      <c r="A42" s="53" t="s">
        <v>123</v>
      </c>
      <c r="B42" s="68">
        <v>-19079160</v>
      </c>
      <c r="C42" s="68">
        <v>-8673986</v>
      </c>
    </row>
    <row r="43" spans="1:4" x14ac:dyDescent="0.25">
      <c r="A43" s="53" t="s">
        <v>70</v>
      </c>
      <c r="B43" s="68">
        <v>18741188</v>
      </c>
      <c r="C43" s="68">
        <v>8693793</v>
      </c>
    </row>
    <row r="44" spans="1:4" x14ac:dyDescent="0.25">
      <c r="A44" s="117" t="s">
        <v>124</v>
      </c>
      <c r="B44" s="68" t="s">
        <v>12</v>
      </c>
      <c r="C44" s="68">
        <v>0</v>
      </c>
    </row>
    <row r="45" spans="1:4" x14ac:dyDescent="0.25">
      <c r="A45" s="118" t="s">
        <v>144</v>
      </c>
      <c r="B45" s="68"/>
      <c r="C45" s="68">
        <v>-267</v>
      </c>
    </row>
    <row r="46" spans="1:4" x14ac:dyDescent="0.25">
      <c r="A46" s="117" t="s">
        <v>125</v>
      </c>
      <c r="B46" s="68">
        <v>84</v>
      </c>
      <c r="C46" s="68">
        <v>191</v>
      </c>
    </row>
    <row r="47" spans="1:4" x14ac:dyDescent="0.25">
      <c r="A47" s="118" t="s">
        <v>146</v>
      </c>
      <c r="B47" s="68">
        <v>207</v>
      </c>
      <c r="C47" s="68"/>
    </row>
    <row r="48" spans="1:4" ht="30" x14ac:dyDescent="0.3">
      <c r="A48" s="28" t="s">
        <v>54</v>
      </c>
      <c r="B48" s="29">
        <f>SUM(B39:B47)</f>
        <v>-871999</v>
      </c>
      <c r="C48" s="29">
        <f>SUM(C39:C46)</f>
        <v>-2290836</v>
      </c>
    </row>
    <row r="49" spans="1:5" x14ac:dyDescent="0.25">
      <c r="A49" s="8"/>
      <c r="B49" s="45"/>
      <c r="C49" s="22"/>
    </row>
    <row r="50" spans="1:5" ht="15" x14ac:dyDescent="0.3">
      <c r="A50" s="27" t="s">
        <v>55</v>
      </c>
      <c r="B50" s="45"/>
      <c r="C50" s="22"/>
    </row>
    <row r="51" spans="1:5" x14ac:dyDescent="0.25">
      <c r="A51" s="53" t="s">
        <v>71</v>
      </c>
      <c r="B51" s="91">
        <v>25838613</v>
      </c>
      <c r="C51" s="91">
        <v>34725333</v>
      </c>
    </row>
    <row r="52" spans="1:5" x14ac:dyDescent="0.25">
      <c r="A52" s="53" t="s">
        <v>68</v>
      </c>
      <c r="B52" s="68">
        <v>-49107415</v>
      </c>
      <c r="C52" s="91">
        <v>-13675006</v>
      </c>
    </row>
    <row r="53" spans="1:5" x14ac:dyDescent="0.25">
      <c r="A53" s="53" t="s">
        <v>69</v>
      </c>
      <c r="B53" s="68">
        <v>-1941296</v>
      </c>
      <c r="C53" s="91">
        <v>-956651</v>
      </c>
    </row>
    <row r="54" spans="1:5" x14ac:dyDescent="0.25">
      <c r="A54" s="53" t="s">
        <v>126</v>
      </c>
      <c r="B54" s="68"/>
      <c r="C54" s="91">
        <v>0</v>
      </c>
    </row>
    <row r="55" spans="1:5" x14ac:dyDescent="0.25">
      <c r="A55" s="53" t="s">
        <v>127</v>
      </c>
      <c r="B55" s="68">
        <v>-431395</v>
      </c>
      <c r="C55" s="91">
        <v>-4011131</v>
      </c>
    </row>
    <row r="56" spans="1:5" x14ac:dyDescent="0.25">
      <c r="A56" s="53" t="s">
        <v>128</v>
      </c>
      <c r="B56" s="68">
        <v>0</v>
      </c>
      <c r="C56" s="91">
        <v>0</v>
      </c>
    </row>
    <row r="57" spans="1:5" ht="15" x14ac:dyDescent="0.3">
      <c r="A57" s="30" t="s">
        <v>56</v>
      </c>
      <c r="B57" s="48">
        <f>SUM(B50:B56)</f>
        <v>-25641493</v>
      </c>
      <c r="C57" s="29">
        <f>SUM(C51:C56)</f>
        <v>16082545</v>
      </c>
    </row>
    <row r="58" spans="1:5" x14ac:dyDescent="0.25">
      <c r="A58" s="96" t="s">
        <v>72</v>
      </c>
      <c r="B58" s="97">
        <v>16339</v>
      </c>
      <c r="C58" s="97">
        <v>-19645</v>
      </c>
    </row>
    <row r="59" spans="1:5" ht="15" x14ac:dyDescent="0.3">
      <c r="A59" s="11" t="s">
        <v>57</v>
      </c>
      <c r="B59" s="31">
        <f>B36+B48+B57+B58</f>
        <v>3091719</v>
      </c>
      <c r="C59" s="31">
        <f>C36+C48+C57+C58</f>
        <v>105022</v>
      </c>
    </row>
    <row r="60" spans="1:5" ht="15" x14ac:dyDescent="0.3">
      <c r="A60" s="11" t="s">
        <v>58</v>
      </c>
      <c r="B60" s="49">
        <f>C62</f>
        <v>135858</v>
      </c>
      <c r="C60" s="98">
        <v>30836</v>
      </c>
    </row>
    <row r="61" spans="1:5" x14ac:dyDescent="0.25">
      <c r="B61" s="42"/>
      <c r="C61" s="22"/>
    </row>
    <row r="62" spans="1:5" ht="15.75" thickBot="1" x14ac:dyDescent="0.35">
      <c r="A62" s="13" t="s">
        <v>59</v>
      </c>
      <c r="B62" s="50">
        <f>B59+B60</f>
        <v>3227577</v>
      </c>
      <c r="C62" s="32">
        <f>C59+C60</f>
        <v>135858</v>
      </c>
    </row>
    <row r="63" spans="1:5" ht="15" x14ac:dyDescent="0.25">
      <c r="A63"/>
      <c r="B63" s="43"/>
    </row>
    <row r="64" spans="1:5" customFormat="1" ht="15.75" x14ac:dyDescent="0.3">
      <c r="A64" s="138" t="str">
        <f>'форма 1'!B59</f>
        <v>Заместитель Председателя Правления</v>
      </c>
      <c r="B64" s="16"/>
      <c r="C64" s="51" t="str">
        <f>'форма 1'!C59</f>
        <v>Саджитова А.Т.</v>
      </c>
      <c r="D64" s="51"/>
      <c r="E64" s="2"/>
    </row>
    <row r="65" spans="1:5" customFormat="1" ht="15.75" x14ac:dyDescent="0.3">
      <c r="A65" s="138"/>
      <c r="B65" s="16"/>
      <c r="C65" s="51"/>
      <c r="D65" s="51"/>
      <c r="E65" s="2"/>
    </row>
    <row r="66" spans="1:5" customFormat="1" ht="15.75" customHeight="1" x14ac:dyDescent="0.3">
      <c r="A66" s="138" t="str">
        <f>'форма 1'!B61</f>
        <v>и.о. Главного бухгалтера</v>
      </c>
      <c r="B66" s="16"/>
      <c r="C66" s="51" t="str">
        <f>'форма 1'!C61</f>
        <v>Нурсеитова А. А.</v>
      </c>
      <c r="D66" s="51"/>
      <c r="E66" s="2"/>
    </row>
    <row r="67" spans="1:5" customFormat="1" ht="16.5" customHeight="1" x14ac:dyDescent="0.25">
      <c r="A67" s="138"/>
      <c r="B67" s="2"/>
      <c r="C67" s="34"/>
      <c r="D67" s="34"/>
      <c r="E67" s="2"/>
    </row>
    <row r="68" spans="1:5" customFormat="1" ht="15.75" x14ac:dyDescent="0.3">
      <c r="A68" s="140" t="str">
        <f>'форма 1'!B63</f>
        <v>г. Кокшетау, Акмолинская область</v>
      </c>
      <c r="B68" s="6"/>
      <c r="C68" s="34"/>
      <c r="D68" s="52"/>
      <c r="E68" s="2"/>
    </row>
    <row r="69" spans="1:5" customFormat="1" ht="15.75" x14ac:dyDescent="0.3">
      <c r="A69" s="140" t="str">
        <f>'форма 1'!B64</f>
        <v>01 июля 2020 года</v>
      </c>
      <c r="B69" s="6"/>
      <c r="C69" s="34" t="s">
        <v>12</v>
      </c>
      <c r="D69" s="34"/>
      <c r="E69" s="2"/>
    </row>
    <row r="73" spans="1:5" x14ac:dyDescent="0.25">
      <c r="B73" s="58"/>
      <c r="C73" s="8"/>
    </row>
    <row r="75" spans="1:5" x14ac:dyDescent="0.25">
      <c r="B75" s="43"/>
    </row>
    <row r="76" spans="1:5" x14ac:dyDescent="0.25">
      <c r="B76" s="60"/>
    </row>
  </sheetData>
  <mergeCells count="3">
    <mergeCell ref="A2:B3"/>
    <mergeCell ref="B4:B5"/>
    <mergeCell ref="C4:C5"/>
  </mergeCells>
  <pageMargins left="0.23622047244094491" right="0.23622047244094491" top="0.15748031496062992" bottom="0.15748031496062992" header="0.11811023622047245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I69"/>
  <sheetViews>
    <sheetView tabSelected="1" workbookViewId="0">
      <selection activeCell="B20" sqref="B20"/>
    </sheetView>
  </sheetViews>
  <sheetFormatPr defaultRowHeight="15" x14ac:dyDescent="0.3"/>
  <cols>
    <col min="1" max="1" width="36.28515625" style="2" customWidth="1"/>
    <col min="2" max="2" width="12" style="2" customWidth="1"/>
    <col min="3" max="3" width="16.28515625" style="2" customWidth="1"/>
    <col min="4" max="4" width="12.42578125" style="2" bestFit="1" customWidth="1"/>
    <col min="5" max="5" width="16.85546875" style="2" bestFit="1" customWidth="1"/>
    <col min="6" max="6" width="9.42578125" style="2" bestFit="1" customWidth="1"/>
    <col min="7" max="7" width="12.42578125" style="6" bestFit="1" customWidth="1"/>
    <col min="8" max="8" width="12.5703125" style="2" bestFit="1" customWidth="1"/>
    <col min="9" max="9" width="19.5703125" style="2" bestFit="1" customWidth="1"/>
    <col min="10" max="16384" width="9.140625" style="2"/>
  </cols>
  <sheetData>
    <row r="2" spans="1:9" x14ac:dyDescent="0.3">
      <c r="A2" s="6" t="s">
        <v>60</v>
      </c>
    </row>
    <row r="3" spans="1:9" x14ac:dyDescent="0.3">
      <c r="A3" s="17" t="s">
        <v>129</v>
      </c>
      <c r="B3" s="17"/>
      <c r="C3" s="17"/>
      <c r="D3" s="17"/>
      <c r="E3" s="17"/>
      <c r="F3" s="17"/>
      <c r="G3" s="17"/>
      <c r="H3" s="17"/>
      <c r="I3" s="17"/>
    </row>
    <row r="4" spans="1:9" x14ac:dyDescent="0.3">
      <c r="A4" s="17" t="s">
        <v>154</v>
      </c>
      <c r="B4" s="17"/>
      <c r="C4" s="17"/>
      <c r="D4" s="17"/>
      <c r="E4" s="17"/>
      <c r="F4" s="17"/>
      <c r="G4" s="17"/>
      <c r="H4" s="17"/>
      <c r="I4" s="17"/>
    </row>
    <row r="6" spans="1:9" ht="14.25" thickBot="1" x14ac:dyDescent="0.3">
      <c r="A6" s="100"/>
      <c r="B6" s="131" t="s">
        <v>130</v>
      </c>
      <c r="C6" s="131"/>
      <c r="D6" s="131"/>
      <c r="E6" s="131"/>
      <c r="F6" s="112"/>
      <c r="G6" s="101"/>
      <c r="H6" s="101"/>
      <c r="I6" s="33"/>
    </row>
    <row r="7" spans="1:9" ht="33.75" x14ac:dyDescent="0.25">
      <c r="A7" s="100" t="s">
        <v>1</v>
      </c>
      <c r="B7" s="113" t="s">
        <v>74</v>
      </c>
      <c r="C7" s="113" t="s">
        <v>13</v>
      </c>
      <c r="D7" s="113" t="s">
        <v>14</v>
      </c>
      <c r="E7" s="113" t="s">
        <v>73</v>
      </c>
      <c r="F7" s="113" t="s">
        <v>61</v>
      </c>
      <c r="G7" s="114" t="s">
        <v>16</v>
      </c>
      <c r="H7" s="114" t="s">
        <v>131</v>
      </c>
      <c r="I7" s="33"/>
    </row>
    <row r="8" spans="1:9" ht="14.25" thickBot="1" x14ac:dyDescent="0.3">
      <c r="A8" s="102"/>
      <c r="B8" s="101"/>
      <c r="C8" s="101"/>
      <c r="D8" s="101"/>
      <c r="E8" s="101"/>
      <c r="F8" s="101"/>
      <c r="G8" s="101"/>
      <c r="H8" s="101"/>
      <c r="I8" s="33"/>
    </row>
    <row r="9" spans="1:9" ht="13.5" x14ac:dyDescent="0.25">
      <c r="A9" s="103"/>
      <c r="B9" s="104"/>
      <c r="C9" s="104"/>
      <c r="D9" s="104"/>
      <c r="E9" s="104"/>
      <c r="F9" s="104"/>
      <c r="G9" s="104"/>
      <c r="H9" s="104"/>
      <c r="I9" s="33"/>
    </row>
    <row r="10" spans="1:9" ht="13.5" x14ac:dyDescent="0.25">
      <c r="A10" s="105" t="s">
        <v>143</v>
      </c>
      <c r="B10" s="105">
        <v>14254483</v>
      </c>
      <c r="C10" s="105">
        <v>17115406</v>
      </c>
      <c r="D10" s="105">
        <v>-24351764</v>
      </c>
      <c r="E10" s="105">
        <v>-35700</v>
      </c>
      <c r="F10" s="105">
        <v>6982425</v>
      </c>
      <c r="G10" s="105">
        <v>1078342</v>
      </c>
      <c r="H10" s="105">
        <v>8060767</v>
      </c>
      <c r="I10" s="33"/>
    </row>
    <row r="11" spans="1:9" ht="14.25" thickBot="1" x14ac:dyDescent="0.3">
      <c r="A11" s="101"/>
      <c r="B11" s="101"/>
      <c r="C11" s="101"/>
      <c r="D11" s="106"/>
      <c r="E11" s="101"/>
      <c r="F11" s="101"/>
      <c r="G11" s="101"/>
      <c r="H11" s="101"/>
      <c r="I11" s="33"/>
    </row>
    <row r="12" spans="1:9" ht="13.5" x14ac:dyDescent="0.25">
      <c r="A12" s="103"/>
      <c r="B12" s="104"/>
      <c r="C12" s="104"/>
      <c r="D12" s="107"/>
      <c r="E12" s="107"/>
      <c r="F12" s="107"/>
      <c r="G12" s="104"/>
      <c r="H12" s="107"/>
      <c r="I12" s="33"/>
    </row>
    <row r="13" spans="1:9" ht="13.5" x14ac:dyDescent="0.25">
      <c r="A13" s="103" t="s">
        <v>132</v>
      </c>
      <c r="B13" s="103">
        <v>0</v>
      </c>
      <c r="C13" s="103">
        <v>0</v>
      </c>
      <c r="D13" s="103">
        <v>-4639376</v>
      </c>
      <c r="E13" s="103">
        <v>0</v>
      </c>
      <c r="F13" s="105">
        <v>-4639376</v>
      </c>
      <c r="G13" s="103">
        <v>-794</v>
      </c>
      <c r="H13" s="105">
        <v>-4640170</v>
      </c>
      <c r="I13" s="33"/>
    </row>
    <row r="14" spans="1:9" ht="13.5" x14ac:dyDescent="0.25">
      <c r="A14" s="103" t="s">
        <v>105</v>
      </c>
      <c r="B14" s="103">
        <v>0</v>
      </c>
      <c r="C14" s="103">
        <v>0</v>
      </c>
      <c r="D14" s="103">
        <v>0</v>
      </c>
      <c r="E14" s="103">
        <v>0</v>
      </c>
      <c r="F14" s="105">
        <v>0</v>
      </c>
      <c r="G14" s="103">
        <v>0</v>
      </c>
      <c r="H14" s="105">
        <v>0</v>
      </c>
      <c r="I14" s="33"/>
    </row>
    <row r="15" spans="1:9" ht="14.25" thickBot="1" x14ac:dyDescent="0.3">
      <c r="A15" s="106"/>
      <c r="B15" s="106"/>
      <c r="C15" s="106"/>
      <c r="D15" s="101"/>
      <c r="E15" s="106"/>
      <c r="F15" s="101"/>
      <c r="G15" s="106"/>
      <c r="H15" s="101"/>
      <c r="I15" s="33"/>
    </row>
    <row r="16" spans="1:9" ht="13.5" x14ac:dyDescent="0.25">
      <c r="A16" s="105"/>
      <c r="B16" s="104"/>
      <c r="C16" s="104"/>
      <c r="D16" s="107"/>
      <c r="E16" s="104"/>
      <c r="F16" s="107"/>
      <c r="G16" s="104"/>
      <c r="H16" s="107"/>
      <c r="I16" s="33"/>
    </row>
    <row r="17" spans="1:9" ht="13.5" x14ac:dyDescent="0.25">
      <c r="A17" s="103" t="s">
        <v>133</v>
      </c>
      <c r="B17" s="103">
        <v>0</v>
      </c>
      <c r="C17" s="103">
        <v>0</v>
      </c>
      <c r="D17" s="103">
        <v>-4639376</v>
      </c>
      <c r="E17" s="103">
        <v>0</v>
      </c>
      <c r="F17" s="105">
        <v>-4639376</v>
      </c>
      <c r="G17" s="103">
        <v>-794</v>
      </c>
      <c r="H17" s="105">
        <v>-4640170</v>
      </c>
      <c r="I17" s="33"/>
    </row>
    <row r="18" spans="1:9" ht="14.25" thickBot="1" x14ac:dyDescent="0.3">
      <c r="A18" s="106"/>
      <c r="B18" s="106"/>
      <c r="C18" s="106"/>
      <c r="D18" s="101"/>
      <c r="E18" s="101"/>
      <c r="F18" s="101"/>
      <c r="G18" s="106"/>
      <c r="H18" s="101"/>
      <c r="I18" s="33"/>
    </row>
    <row r="19" spans="1:9" ht="13.5" x14ac:dyDescent="0.25">
      <c r="A19" s="105"/>
      <c r="B19" s="104"/>
      <c r="C19" s="104"/>
      <c r="D19" s="107"/>
      <c r="E19" s="107"/>
      <c r="F19" s="107"/>
      <c r="G19" s="107"/>
      <c r="H19" s="107"/>
      <c r="I19" s="33"/>
    </row>
    <row r="20" spans="1:9" ht="22.5" x14ac:dyDescent="0.25">
      <c r="A20" s="103" t="s">
        <v>134</v>
      </c>
      <c r="B20" s="103">
        <v>0</v>
      </c>
      <c r="C20" s="103">
        <v>0</v>
      </c>
      <c r="D20" s="103">
        <v>0</v>
      </c>
      <c r="E20" s="103">
        <v>0</v>
      </c>
      <c r="F20" s="105">
        <v>0</v>
      </c>
      <c r="G20" s="103">
        <v>-43915</v>
      </c>
      <c r="H20" s="105">
        <v>-43915</v>
      </c>
      <c r="I20" s="33"/>
    </row>
    <row r="21" spans="1:9" ht="22.5" x14ac:dyDescent="0.25">
      <c r="A21" s="103" t="s">
        <v>135</v>
      </c>
      <c r="B21" s="103">
        <v>0</v>
      </c>
      <c r="C21" s="103">
        <v>-1573686</v>
      </c>
      <c r="D21" s="103">
        <v>1453041</v>
      </c>
      <c r="E21" s="103">
        <v>0</v>
      </c>
      <c r="F21" s="105">
        <v>-120645</v>
      </c>
      <c r="G21" s="103">
        <v>3659</v>
      </c>
      <c r="H21" s="105">
        <v>-116986</v>
      </c>
      <c r="I21" s="33"/>
    </row>
    <row r="22" spans="1:9" ht="13.5" x14ac:dyDescent="0.25">
      <c r="A22" s="103" t="s">
        <v>136</v>
      </c>
      <c r="B22" s="103">
        <v>0</v>
      </c>
      <c r="C22" s="103">
        <v>0</v>
      </c>
      <c r="D22" s="103">
        <v>0</v>
      </c>
      <c r="E22" s="103">
        <v>0</v>
      </c>
      <c r="F22" s="105">
        <v>0</v>
      </c>
      <c r="G22" s="103">
        <v>0</v>
      </c>
      <c r="H22" s="105">
        <v>0</v>
      </c>
      <c r="I22" s="33"/>
    </row>
    <row r="23" spans="1:9" ht="14.25" thickBot="1" x14ac:dyDescent="0.3">
      <c r="A23" s="106"/>
      <c r="B23" s="106"/>
      <c r="C23" s="106"/>
      <c r="D23" s="106"/>
      <c r="E23" s="101"/>
      <c r="F23" s="101"/>
      <c r="G23" s="106"/>
      <c r="H23" s="101"/>
      <c r="I23" s="33"/>
    </row>
    <row r="24" spans="1:9" ht="13.5" x14ac:dyDescent="0.25">
      <c r="A24" s="103"/>
      <c r="B24" s="104"/>
      <c r="C24" s="104"/>
      <c r="D24" s="107"/>
      <c r="E24" s="107"/>
      <c r="F24" s="107"/>
      <c r="G24" s="104"/>
      <c r="H24" s="107"/>
      <c r="I24" s="33"/>
    </row>
    <row r="25" spans="1:9" ht="13.5" x14ac:dyDescent="0.25">
      <c r="A25" s="105" t="s">
        <v>138</v>
      </c>
      <c r="B25" s="109">
        <f>B10+B17+SUM(B20:B22)</f>
        <v>14254483</v>
      </c>
      <c r="C25" s="109">
        <f t="shared" ref="C25:H25" si="0">C10+C17+SUM(C20:C22)</f>
        <v>15541720</v>
      </c>
      <c r="D25" s="109">
        <f t="shared" si="0"/>
        <v>-27538099</v>
      </c>
      <c r="E25" s="109">
        <f t="shared" si="0"/>
        <v>-35700</v>
      </c>
      <c r="F25" s="109">
        <f t="shared" si="0"/>
        <v>2222404</v>
      </c>
      <c r="G25" s="109">
        <f>G10+G17+SUM(G20:G22)</f>
        <v>1037292</v>
      </c>
      <c r="H25" s="109">
        <f t="shared" si="0"/>
        <v>3259696</v>
      </c>
      <c r="I25" s="33"/>
    </row>
    <row r="26" spans="1:9" ht="14.25" thickBot="1" x14ac:dyDescent="0.3">
      <c r="A26" s="101"/>
      <c r="B26" s="101"/>
      <c r="C26" s="101"/>
      <c r="D26" s="101"/>
      <c r="E26" s="101"/>
      <c r="F26" s="101"/>
      <c r="G26" s="101"/>
      <c r="H26" s="101"/>
      <c r="I26" s="33"/>
    </row>
    <row r="27" spans="1:9" ht="13.5" x14ac:dyDescent="0.25">
      <c r="A27" s="108"/>
      <c r="B27" s="108"/>
      <c r="C27" s="108"/>
      <c r="D27" s="108"/>
      <c r="E27" s="108"/>
      <c r="F27" s="108"/>
      <c r="G27" s="108"/>
      <c r="H27" s="108"/>
      <c r="I27" s="33"/>
    </row>
    <row r="28" spans="1:9" ht="13.5" x14ac:dyDescent="0.25">
      <c r="A28" s="103" t="s">
        <v>132</v>
      </c>
      <c r="B28" s="103">
        <v>0</v>
      </c>
      <c r="C28" s="103">
        <v>0</v>
      </c>
      <c r="D28" s="103">
        <f>D32</f>
        <v>707466</v>
      </c>
      <c r="E28" s="103">
        <v>0</v>
      </c>
      <c r="F28" s="105"/>
      <c r="G28" s="103">
        <f>G32</f>
        <v>105838</v>
      </c>
      <c r="H28" s="105">
        <f>D28+G28</f>
        <v>813304</v>
      </c>
      <c r="I28" s="33"/>
    </row>
    <row r="29" spans="1:9" ht="13.5" x14ac:dyDescent="0.25">
      <c r="A29" s="103" t="s">
        <v>105</v>
      </c>
      <c r="B29" s="103">
        <v>0</v>
      </c>
      <c r="C29" s="103"/>
      <c r="D29" s="103"/>
      <c r="E29" s="103">
        <v>0</v>
      </c>
      <c r="F29" s="105">
        <v>0</v>
      </c>
      <c r="G29" s="103">
        <v>0</v>
      </c>
      <c r="H29" s="105">
        <v>0</v>
      </c>
      <c r="I29" s="33"/>
    </row>
    <row r="30" spans="1:9" ht="14.25" thickBot="1" x14ac:dyDescent="0.3">
      <c r="A30" s="106"/>
      <c r="B30" s="106"/>
      <c r="C30" s="106"/>
      <c r="D30" s="101"/>
      <c r="E30" s="106"/>
      <c r="F30" s="101"/>
      <c r="G30" s="106"/>
      <c r="H30" s="101"/>
      <c r="I30" s="33"/>
    </row>
    <row r="31" spans="1:9" ht="13.5" x14ac:dyDescent="0.25">
      <c r="A31" s="105"/>
      <c r="B31" s="104"/>
      <c r="C31" s="104"/>
      <c r="D31" s="107"/>
      <c r="E31" s="104"/>
      <c r="F31" s="107"/>
      <c r="G31" s="104"/>
      <c r="H31" s="107"/>
      <c r="I31" s="33"/>
    </row>
    <row r="32" spans="1:9" ht="13.5" x14ac:dyDescent="0.25">
      <c r="A32" s="103" t="s">
        <v>133</v>
      </c>
      <c r="B32" s="103">
        <v>0</v>
      </c>
      <c r="C32" s="103"/>
      <c r="D32" s="103">
        <v>707466</v>
      </c>
      <c r="E32" s="103">
        <v>0</v>
      </c>
      <c r="F32" s="105"/>
      <c r="G32" s="103">
        <v>105838</v>
      </c>
      <c r="H32" s="105">
        <f>G32+D32</f>
        <v>813304</v>
      </c>
      <c r="I32" s="33"/>
    </row>
    <row r="33" spans="1:9" ht="14.25" thickBot="1" x14ac:dyDescent="0.3">
      <c r="A33" s="106"/>
      <c r="B33" s="106"/>
      <c r="C33" s="106"/>
      <c r="D33" s="101"/>
      <c r="E33" s="101"/>
      <c r="F33" s="101"/>
      <c r="G33" s="106"/>
      <c r="H33" s="101"/>
      <c r="I33" s="33"/>
    </row>
    <row r="34" spans="1:9" ht="13.5" x14ac:dyDescent="0.25">
      <c r="A34" s="105"/>
      <c r="B34" s="104"/>
      <c r="C34" s="104"/>
      <c r="D34" s="107"/>
      <c r="E34" s="107"/>
      <c r="F34" s="107"/>
      <c r="G34" s="107"/>
      <c r="H34" s="107"/>
      <c r="I34" s="33"/>
    </row>
    <row r="35" spans="1:9" ht="22.5" x14ac:dyDescent="0.25">
      <c r="A35" s="103" t="s">
        <v>134</v>
      </c>
      <c r="B35" s="103">
        <v>0</v>
      </c>
      <c r="C35" s="103">
        <v>0</v>
      </c>
      <c r="D35" s="103"/>
      <c r="E35" s="103">
        <v>0</v>
      </c>
      <c r="F35" s="105">
        <v>0</v>
      </c>
      <c r="G35" s="103">
        <v>-27277</v>
      </c>
      <c r="H35" s="105">
        <f>G35+F35</f>
        <v>-27277</v>
      </c>
      <c r="I35" s="33"/>
    </row>
    <row r="36" spans="1:9" ht="13.5" x14ac:dyDescent="0.25">
      <c r="A36" s="103" t="s">
        <v>137</v>
      </c>
      <c r="B36" s="103"/>
      <c r="C36" s="103"/>
      <c r="D36" s="103"/>
      <c r="E36" s="103"/>
      <c r="F36" s="105"/>
      <c r="G36" s="103"/>
      <c r="H36" s="105"/>
      <c r="I36" s="33"/>
    </row>
    <row r="37" spans="1:9" ht="22.5" x14ac:dyDescent="0.25">
      <c r="A37" s="103" t="s">
        <v>135</v>
      </c>
      <c r="B37" s="103">
        <v>0</v>
      </c>
      <c r="C37" s="103">
        <v>-2003855</v>
      </c>
      <c r="D37" s="103">
        <v>2092947</v>
      </c>
      <c r="E37" s="103"/>
      <c r="F37" s="105">
        <f>C37+D37</f>
        <v>89092</v>
      </c>
      <c r="G37" s="103">
        <v>2446</v>
      </c>
      <c r="H37" s="105">
        <f>G37+F37</f>
        <v>91538</v>
      </c>
      <c r="I37" s="33"/>
    </row>
    <row r="38" spans="1:9" ht="13.5" x14ac:dyDescent="0.25">
      <c r="A38" s="103" t="s">
        <v>136</v>
      </c>
      <c r="B38" s="103">
        <v>0</v>
      </c>
      <c r="C38" s="103">
        <v>0</v>
      </c>
      <c r="D38" s="103">
        <v>0</v>
      </c>
      <c r="E38" s="103">
        <v>0</v>
      </c>
      <c r="F38" s="105">
        <v>0</v>
      </c>
      <c r="G38" s="103">
        <v>0</v>
      </c>
      <c r="H38" s="105">
        <v>0</v>
      </c>
      <c r="I38" s="33"/>
    </row>
    <row r="39" spans="1:9" ht="14.25" thickBot="1" x14ac:dyDescent="0.3">
      <c r="A39" s="106"/>
      <c r="B39" s="106"/>
      <c r="C39" s="106"/>
      <c r="D39" s="106"/>
      <c r="E39" s="101"/>
      <c r="F39" s="101"/>
      <c r="G39" s="106"/>
      <c r="H39" s="101"/>
      <c r="I39" s="33"/>
    </row>
    <row r="40" spans="1:9" ht="13.5" x14ac:dyDescent="0.25">
      <c r="A40" s="103"/>
      <c r="B40" s="104"/>
      <c r="C40" s="104"/>
      <c r="D40" s="107"/>
      <c r="E40" s="107"/>
      <c r="F40" s="107"/>
      <c r="G40" s="104"/>
      <c r="H40" s="107"/>
      <c r="I40" s="33"/>
    </row>
    <row r="41" spans="1:9" ht="13.5" x14ac:dyDescent="0.25">
      <c r="A41" s="105" t="s">
        <v>147</v>
      </c>
      <c r="B41" s="105">
        <f t="shared" ref="B41:H41" si="1">B25+B32+SUM(B35:B38)</f>
        <v>14254483</v>
      </c>
      <c r="C41" s="105">
        <f t="shared" si="1"/>
        <v>13537865</v>
      </c>
      <c r="D41" s="105">
        <f>D25+D32+SUM(D35:D38)</f>
        <v>-24737686</v>
      </c>
      <c r="E41" s="105">
        <f t="shared" si="1"/>
        <v>-35700</v>
      </c>
      <c r="F41" s="105">
        <f t="shared" si="1"/>
        <v>2311496</v>
      </c>
      <c r="G41" s="105">
        <f>G25+G32+SUM(G35:G38)</f>
        <v>1118299</v>
      </c>
      <c r="H41" s="105">
        <f t="shared" si="1"/>
        <v>4137261</v>
      </c>
      <c r="I41" s="33"/>
    </row>
    <row r="42" spans="1:9" ht="14.25" thickBot="1" x14ac:dyDescent="0.3">
      <c r="A42" s="101"/>
      <c r="B42" s="101"/>
      <c r="C42" s="101"/>
      <c r="D42" s="101"/>
      <c r="E42" s="101"/>
      <c r="F42" s="101"/>
      <c r="G42" s="101"/>
      <c r="H42" s="101"/>
      <c r="I42" s="33"/>
    </row>
    <row r="43" spans="1:9" ht="13.5" x14ac:dyDescent="0.25">
      <c r="B43" s="33"/>
      <c r="C43" s="33"/>
      <c r="D43" s="33"/>
      <c r="E43" s="33"/>
      <c r="F43" s="33"/>
      <c r="G43" s="33"/>
      <c r="H43" s="33"/>
      <c r="I43" s="33"/>
    </row>
    <row r="44" spans="1:9" ht="13.5" x14ac:dyDescent="0.25">
      <c r="B44" s="33"/>
      <c r="C44" s="33"/>
      <c r="D44" s="33"/>
      <c r="E44" s="33"/>
      <c r="F44" s="33"/>
      <c r="G44" s="33"/>
      <c r="H44" s="33"/>
      <c r="I44" s="33"/>
    </row>
    <row r="45" spans="1:9" x14ac:dyDescent="0.3">
      <c r="A45" s="16" t="str">
        <f>'форма 1'!B59</f>
        <v>Заместитель Председателя Правления</v>
      </c>
      <c r="B45" s="6"/>
      <c r="E45" s="17" t="str">
        <f>'форма 1'!C59</f>
        <v>Саджитова А.Т.</v>
      </c>
    </row>
    <row r="46" spans="1:9" x14ac:dyDescent="0.3">
      <c r="A46" s="16"/>
      <c r="B46" s="6"/>
      <c r="E46" s="17"/>
      <c r="F46" s="6"/>
    </row>
    <row r="47" spans="1:9" x14ac:dyDescent="0.3">
      <c r="A47" s="16" t="str">
        <f>'форма 1'!B61</f>
        <v>и.о. Главного бухгалтера</v>
      </c>
      <c r="B47" s="34"/>
      <c r="C47" s="17"/>
      <c r="E47" s="17" t="str">
        <f>'форма 1'!C61</f>
        <v>Нурсеитова А. А.</v>
      </c>
      <c r="F47" s="6"/>
    </row>
    <row r="48" spans="1:9" x14ac:dyDescent="0.3">
      <c r="A48" s="16"/>
      <c r="B48" s="6"/>
      <c r="F48" s="6" t="s">
        <v>12</v>
      </c>
    </row>
    <row r="49" spans="1:9" x14ac:dyDescent="0.3">
      <c r="A49" s="16" t="str">
        <f>'форма 1'!B63</f>
        <v>г. Кокшетау, Акмолинская область</v>
      </c>
    </row>
    <row r="50" spans="1:9" x14ac:dyDescent="0.3">
      <c r="A50" s="16" t="str">
        <f>'форма 1'!B64</f>
        <v>01 июля 2020 года</v>
      </c>
      <c r="H50" s="56"/>
    </row>
    <row r="51" spans="1:9" x14ac:dyDescent="0.3">
      <c r="A51" s="6"/>
      <c r="H51" s="56"/>
    </row>
    <row r="52" spans="1:9" x14ac:dyDescent="0.3">
      <c r="A52" s="6"/>
      <c r="H52" s="56"/>
    </row>
    <row r="53" spans="1:9" x14ac:dyDescent="0.3">
      <c r="A53" s="6"/>
      <c r="H53" s="56"/>
    </row>
    <row r="54" spans="1:9" x14ac:dyDescent="0.3">
      <c r="A54" s="6"/>
      <c r="H54" s="56"/>
    </row>
    <row r="55" spans="1:9" x14ac:dyDescent="0.3">
      <c r="A55" s="6"/>
      <c r="H55" s="56"/>
    </row>
    <row r="56" spans="1:9" x14ac:dyDescent="0.3">
      <c r="A56" s="6"/>
      <c r="H56" s="56"/>
    </row>
    <row r="57" spans="1:9" x14ac:dyDescent="0.3">
      <c r="A57" s="6"/>
      <c r="H57" s="56"/>
    </row>
    <row r="58" spans="1:9" x14ac:dyDescent="0.3">
      <c r="A58" s="6"/>
      <c r="H58" s="56"/>
    </row>
    <row r="59" spans="1:9" x14ac:dyDescent="0.3">
      <c r="A59" s="6"/>
      <c r="H59" s="56"/>
    </row>
    <row r="60" spans="1:9" x14ac:dyDescent="0.3">
      <c r="A60" s="6"/>
      <c r="H60" s="56"/>
    </row>
    <row r="61" spans="1:9" x14ac:dyDescent="0.3">
      <c r="H61" s="56"/>
    </row>
    <row r="62" spans="1:9" ht="13.5" x14ac:dyDescent="0.25">
      <c r="C62" s="59"/>
      <c r="D62" s="8"/>
      <c r="E62" s="8"/>
      <c r="F62" s="12"/>
      <c r="G62" s="12"/>
      <c r="H62" s="12"/>
      <c r="I62" s="12"/>
    </row>
    <row r="63" spans="1:9" ht="13.5" x14ac:dyDescent="0.25">
      <c r="C63" s="8"/>
      <c r="D63" s="8"/>
      <c r="E63" s="8"/>
      <c r="F63" s="33"/>
      <c r="G63" s="33"/>
      <c r="H63" s="33"/>
      <c r="I63" s="33"/>
    </row>
    <row r="64" spans="1:9" x14ac:dyDescent="0.3">
      <c r="C64" s="59"/>
    </row>
    <row r="65" spans="6:6" x14ac:dyDescent="0.3">
      <c r="F65" s="12"/>
    </row>
    <row r="66" spans="6:6" x14ac:dyDescent="0.3">
      <c r="F66" s="12"/>
    </row>
    <row r="67" spans="6:6" x14ac:dyDescent="0.3">
      <c r="F67" s="12"/>
    </row>
    <row r="68" spans="6:6" x14ac:dyDescent="0.3">
      <c r="F68" s="53"/>
    </row>
    <row r="69" spans="6:6" x14ac:dyDescent="0.3">
      <c r="F69" s="12"/>
    </row>
  </sheetData>
  <mergeCells count="1">
    <mergeCell ref="B6:E6"/>
  </mergeCells>
  <pageMargins left="3.937007874015748E-2" right="3.937007874015748E-2" top="0.15748031496062992" bottom="0.15748031496062992" header="0.31496062992125984" footer="0.31496062992125984"/>
  <pageSetup paperSize="9" scale="7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</vt:lpstr>
      <vt:lpstr>форма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Crown</dc:creator>
  <cp:lastModifiedBy>Амина Саджитова</cp:lastModifiedBy>
  <cp:lastPrinted>2020-07-01T15:45:38Z</cp:lastPrinted>
  <dcterms:created xsi:type="dcterms:W3CDTF">2015-08-20T10:00:21Z</dcterms:created>
  <dcterms:modified xsi:type="dcterms:W3CDTF">2020-07-01T15:47:57Z</dcterms:modified>
</cp:coreProperties>
</file>