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2\Econom\Отчеты\Отчеты KASE\2022\1 кв.2022\"/>
    </mc:Choice>
  </mc:AlternateContent>
  <bookViews>
    <workbookView xWindow="0" yWindow="0" windowWidth="30720" windowHeight="12072" activeTab="4"/>
  </bookViews>
  <sheets>
    <sheet name="ф.1-" sheetId="1" r:id="rId1"/>
    <sheet name="ф.2" sheetId="2" r:id="rId2"/>
    <sheet name="ф,3" sheetId="3" r:id="rId3"/>
    <sheet name="ф.4" sheetId="4" r:id="rId4"/>
    <sheet name="расчет акции"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______sh1" localSheetId="3">'[1]I-Index'!#REF!</definedName>
    <definedName name="______sh1">'[2]I-Index'!#REF!</definedName>
    <definedName name="_____IV65900" localSheetId="3">#REF!</definedName>
    <definedName name="_____IV65900">#REF!</definedName>
    <definedName name="_____IV66000" localSheetId="3">#REF!</definedName>
    <definedName name="_____IV66000">#REF!</definedName>
    <definedName name="_____IV69000" localSheetId="3">#REF!</definedName>
    <definedName name="_____IV69000">#REF!</definedName>
    <definedName name="_____IV70000" localSheetId="3">#REF!</definedName>
    <definedName name="_____IV70000">#REF!</definedName>
    <definedName name="_____JA1" localSheetId="3">#REF!</definedName>
    <definedName name="_____JA1">#REF!</definedName>
    <definedName name="_____KA1" localSheetId="3">#REF!</definedName>
    <definedName name="_____KA1">#REF!</definedName>
    <definedName name="_____LA1" localSheetId="3">#REF!</definedName>
    <definedName name="_____LA1">#REF!</definedName>
    <definedName name="_____MIF1" localSheetId="3">[3]Расчет_Ин!$H$8</definedName>
    <definedName name="_____MIF1">[4]Расчет_Ин!$H$8</definedName>
    <definedName name="_____RA1" localSheetId="3">#REF!</definedName>
    <definedName name="_____RA1">#REF!</definedName>
    <definedName name="_____sh1" localSheetId="3">'[5]I-Index'!#REF!</definedName>
    <definedName name="_____sh1">'[6]I-Index'!#REF!</definedName>
    <definedName name="____A70000" localSheetId="3">'[7]B-4'!#REF!</definedName>
    <definedName name="____A70000">'[8]B-4'!#REF!</definedName>
    <definedName name="____A80000" localSheetId="3">'[7]B-4'!#REF!</definedName>
    <definedName name="____A80000">'[8]B-4'!#REF!</definedName>
    <definedName name="____DAT1" localSheetId="3">#REF!</definedName>
    <definedName name="____DAT1">#REF!</definedName>
    <definedName name="____DAT10" localSheetId="3">#REF!</definedName>
    <definedName name="____DAT10">#REF!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END1" localSheetId="3">#REF!</definedName>
    <definedName name="____END1">#REF!</definedName>
    <definedName name="____END2" localSheetId="3">#REF!</definedName>
    <definedName name="____END2">#REF!</definedName>
    <definedName name="____END4" localSheetId="3">#REF!</definedName>
    <definedName name="____END4">#REF!</definedName>
    <definedName name="____END6">'[9]п 15'!#REF!</definedName>
    <definedName name="____END7" localSheetId="3">#REF!</definedName>
    <definedName name="____END7">#REF!</definedName>
    <definedName name="____IV65900" localSheetId="3">#REF!</definedName>
    <definedName name="____IV65900">#REF!</definedName>
    <definedName name="____IV66000" localSheetId="3">#REF!</definedName>
    <definedName name="____IV66000">#REF!</definedName>
    <definedName name="____IV69000" localSheetId="3">#REF!</definedName>
    <definedName name="____IV69000">#REF!</definedName>
    <definedName name="____IV70000" localSheetId="3">#REF!</definedName>
    <definedName name="____IV70000">#REF!</definedName>
    <definedName name="____JA1" localSheetId="3">#REF!</definedName>
    <definedName name="____JA1">#REF!</definedName>
    <definedName name="____KA1" localSheetId="3">#REF!</definedName>
    <definedName name="____KA1">#REF!</definedName>
    <definedName name="____LA1" localSheetId="3">#REF!</definedName>
    <definedName name="____LA1">#REF!</definedName>
    <definedName name="____lp280202" localSheetId="3">#REF!</definedName>
    <definedName name="____lp280202">#REF!</definedName>
    <definedName name="____MIF1" localSheetId="3">[10]Расчет_Ин!$H$8</definedName>
    <definedName name="____MIF1">[11]Расчет_Ин!$H$8</definedName>
    <definedName name="____MIF2">'[12]PIT&amp;PP(2)'!#REF!</definedName>
    <definedName name="____MIF3">'[12]PIT&amp;PP(2)'!#REF!</definedName>
    <definedName name="____RA1" localSheetId="3">#REF!</definedName>
    <definedName name="____RA1">#REF!</definedName>
    <definedName name="____sh1" localSheetId="3">'[5]I-Index'!#REF!</definedName>
    <definedName name="____sh1">'[6]I-Index'!#REF!</definedName>
    <definedName name="____sul1" localSheetId="3">#REF!</definedName>
    <definedName name="____sul1">#REF!</definedName>
    <definedName name="___A70000" localSheetId="3">'[7]B-4'!#REF!</definedName>
    <definedName name="___A70000">'[8]B-4'!#REF!</definedName>
    <definedName name="___A80000" localSheetId="3">'[7]B-4'!#REF!</definedName>
    <definedName name="___A80000">'[8]B-4'!#REF!</definedName>
    <definedName name="___DAT1" localSheetId="3">#REF!</definedName>
    <definedName name="___DAT1">#REF!</definedName>
    <definedName name="___DAT10" localSheetId="3">#REF!</definedName>
    <definedName name="___DAT10">#REF!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END1" localSheetId="3">#REF!</definedName>
    <definedName name="___END1">#REF!</definedName>
    <definedName name="___END2" localSheetId="3">#REF!</definedName>
    <definedName name="___END2">#REF!</definedName>
    <definedName name="___END4" localSheetId="3">#REF!</definedName>
    <definedName name="___END4">#REF!</definedName>
    <definedName name="___END6">'[9]п 15'!#REF!</definedName>
    <definedName name="___END7" localSheetId="3">#REF!</definedName>
    <definedName name="___END7">#REF!</definedName>
    <definedName name="___IV65900" localSheetId="3">#REF!</definedName>
    <definedName name="___IV65900">#REF!</definedName>
    <definedName name="___IV66000" localSheetId="3">#REF!</definedName>
    <definedName name="___IV66000">#REF!</definedName>
    <definedName name="___IV69000" localSheetId="3">#REF!</definedName>
    <definedName name="___IV69000">#REF!</definedName>
    <definedName name="___IV70000" localSheetId="3">#REF!</definedName>
    <definedName name="___IV70000">#REF!</definedName>
    <definedName name="___JA1" localSheetId="3">#REF!</definedName>
    <definedName name="___JA1">#REF!</definedName>
    <definedName name="___KA1" localSheetId="3">#REF!</definedName>
    <definedName name="___KA1">#REF!</definedName>
    <definedName name="___LA1" localSheetId="3">#REF!</definedName>
    <definedName name="___LA1">#REF!</definedName>
    <definedName name="___lp280202" localSheetId="3">#REF!</definedName>
    <definedName name="___lp280202">#REF!</definedName>
    <definedName name="___MIF1" localSheetId="3">[10]Расчет_Ин!$H$8</definedName>
    <definedName name="___MIF1">[11]Расчет_Ин!$H$8</definedName>
    <definedName name="___MIF2">'[12]PIT&amp;PP(2)'!#REF!</definedName>
    <definedName name="___MIF3">'[12]PIT&amp;PP(2)'!#REF!</definedName>
    <definedName name="___RA1" localSheetId="3">#REF!</definedName>
    <definedName name="___RA1">#REF!</definedName>
    <definedName name="___sh1" localSheetId="3">'[5]I-Index'!#REF!</definedName>
    <definedName name="___sh1">'[6]I-Index'!#REF!</definedName>
    <definedName name="___sul1" localSheetId="3">#REF!</definedName>
    <definedName name="___sul1">#REF!</definedName>
    <definedName name="__5450_01" localSheetId="1">#REF!</definedName>
    <definedName name="__5450_01">#REF!</definedName>
    <definedName name="__5456_n" localSheetId="1">#REF!</definedName>
    <definedName name="__5456_n">#REF!</definedName>
    <definedName name="__A70000">'[7]B-4'!#REF!</definedName>
    <definedName name="__A80000">'[7]B-4'!#REF!</definedName>
    <definedName name="__DAT1" localSheetId="3">#REF!</definedName>
    <definedName name="__DAT1">#REF!</definedName>
    <definedName name="__DAT10" localSheetId="3">#REF!</definedName>
    <definedName name="__DAT10">#REF!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END1" localSheetId="3">#REF!</definedName>
    <definedName name="__END1">#REF!</definedName>
    <definedName name="__END2" localSheetId="3">#REF!</definedName>
    <definedName name="__END2">#REF!</definedName>
    <definedName name="__END4" localSheetId="3">#REF!</definedName>
    <definedName name="__END4">#REF!</definedName>
    <definedName name="__END6">'[9]п 15'!#REF!</definedName>
    <definedName name="__END7" localSheetId="3">#REF!</definedName>
    <definedName name="__END7">#REF!</definedName>
    <definedName name="__IV65900" localSheetId="3">#REF!</definedName>
    <definedName name="__IV65900">#REF!</definedName>
    <definedName name="__IV66000" localSheetId="3">#REF!</definedName>
    <definedName name="__IV66000">#REF!</definedName>
    <definedName name="__IV69000" localSheetId="3">#REF!</definedName>
    <definedName name="__IV69000">#REF!</definedName>
    <definedName name="__IV70000" localSheetId="3">#REF!</definedName>
    <definedName name="__IV70000">#REF!</definedName>
    <definedName name="__JA1" localSheetId="3">#REF!</definedName>
    <definedName name="__JA1">#REF!</definedName>
    <definedName name="__KA1" localSheetId="3">#REF!</definedName>
    <definedName name="__KA1">#REF!</definedName>
    <definedName name="__LA1" localSheetId="3">#REF!</definedName>
    <definedName name="__LA1">#REF!</definedName>
    <definedName name="__lp280202" localSheetId="3">#REF!</definedName>
    <definedName name="__lp280202">#REF!</definedName>
    <definedName name="__MIF1" localSheetId="3">[10]Расчет_Ин!$H$8</definedName>
    <definedName name="__MIF1">[11]Расчет_Ин!$H$8</definedName>
    <definedName name="__MIF2">'[12]PIT&amp;PP(2)'!#REF!</definedName>
    <definedName name="__MIF3">'[12]PIT&amp;PP(2)'!#REF!</definedName>
    <definedName name="__RA1" localSheetId="3">#REF!</definedName>
    <definedName name="__RA1">#REF!</definedName>
    <definedName name="__sh1" localSheetId="3">'[5]I-Index'!#REF!</definedName>
    <definedName name="__sh1">'[6]I-Index'!#REF!</definedName>
    <definedName name="__spReport3__" localSheetId="3">[13]BS!#REF!</definedName>
    <definedName name="__spReport3__">[14]BS!#REF!</definedName>
    <definedName name="__sul1" localSheetId="3">#REF!</definedName>
    <definedName name="__sul1">#REF!</definedName>
    <definedName name="_11" localSheetId="3">#REF!</definedName>
    <definedName name="_11">#REF!</definedName>
    <definedName name="_123" localSheetId="3">#REF!</definedName>
    <definedName name="_123">#REF!</definedName>
    <definedName name="_123Graph_ACHART2" localSheetId="3" hidden="1">'[15]Prelim Cost'!$B$31:$L$31</definedName>
    <definedName name="_123Graph_ACHART2" hidden="1">'[16]Prelim Cost'!$B$31:$L$31</definedName>
    <definedName name="_124" localSheetId="3" hidden="1">'[15]Prelim Cost'!$B$31:$L$31</definedName>
    <definedName name="_124" hidden="1">'[16]Prelim Cost'!$B$31:$L$31</definedName>
    <definedName name="_23" localSheetId="3">#REF!</definedName>
    <definedName name="_23">#REF!</definedName>
    <definedName name="_234" localSheetId="3">#REF!</definedName>
    <definedName name="_234">#REF!</definedName>
    <definedName name="_4050_00" localSheetId="3">#REF!</definedName>
    <definedName name="_4050_00">#REF!</definedName>
    <definedName name="_4050_01" localSheetId="3">#REF!</definedName>
    <definedName name="_4050_01">#REF!</definedName>
    <definedName name="_4050_n" localSheetId="3">#REF!</definedName>
    <definedName name="_4050_n">#REF!</definedName>
    <definedName name="_4052_00" localSheetId="3">#REF!</definedName>
    <definedName name="_4052_00">#REF!</definedName>
    <definedName name="_4052_01" localSheetId="3">#REF!</definedName>
    <definedName name="_4052_01">#REF!</definedName>
    <definedName name="_4052_n" localSheetId="3">#REF!</definedName>
    <definedName name="_4052_n">#REF!</definedName>
    <definedName name="_4100_00" localSheetId="3">#REF!</definedName>
    <definedName name="_4100_00">#REF!</definedName>
    <definedName name="_4100_01" localSheetId="3">#REF!</definedName>
    <definedName name="_4100_01">#REF!</definedName>
    <definedName name="_4100_n" localSheetId="3">#REF!</definedName>
    <definedName name="_4100_n">#REF!</definedName>
    <definedName name="_4101_00" localSheetId="3">#REF!</definedName>
    <definedName name="_4101_00">#REF!</definedName>
    <definedName name="_4101_01" localSheetId="3">#REF!</definedName>
    <definedName name="_4101_01">#REF!</definedName>
    <definedName name="_4101_n" localSheetId="3">#REF!</definedName>
    <definedName name="_4101_n">#REF!</definedName>
    <definedName name="_4150_00" localSheetId="3">#REF!</definedName>
    <definedName name="_4150_00">#REF!</definedName>
    <definedName name="_4150_01" localSheetId="3">#REF!</definedName>
    <definedName name="_4150_01">#REF!</definedName>
    <definedName name="_4150_n" localSheetId="3">#REF!</definedName>
    <definedName name="_4150_n">#REF!</definedName>
    <definedName name="_4151_00" localSheetId="3">#REF!</definedName>
    <definedName name="_4151_00">#REF!</definedName>
    <definedName name="_4151_01" localSheetId="3">#REF!</definedName>
    <definedName name="_4151_01">#REF!</definedName>
    <definedName name="_4151_0333">'[17]A-20'!$E$149</definedName>
    <definedName name="_4151_n" localSheetId="3">#REF!</definedName>
    <definedName name="_4151_n">#REF!</definedName>
    <definedName name="_4152_00" localSheetId="3">#REF!</definedName>
    <definedName name="_4152_00">#REF!</definedName>
    <definedName name="_4152_01" localSheetId="3">#REF!</definedName>
    <definedName name="_4152_01">#REF!</definedName>
    <definedName name="_4152_n" localSheetId="3">#REF!</definedName>
    <definedName name="_4152_n">#REF!</definedName>
    <definedName name="_4155_00" localSheetId="3">#REF!</definedName>
    <definedName name="_4155_00">#REF!</definedName>
    <definedName name="_4155_01" localSheetId="3">#REF!</definedName>
    <definedName name="_4155_01">#REF!</definedName>
    <definedName name="_4155_n" localSheetId="3">#REF!</definedName>
    <definedName name="_4155_n">#REF!</definedName>
    <definedName name="_4250_00" localSheetId="3">#REF!</definedName>
    <definedName name="_4250_00">#REF!</definedName>
    <definedName name="_4250_01" localSheetId="3">#REF!</definedName>
    <definedName name="_4250_01">#REF!</definedName>
    <definedName name="_4250_n" localSheetId="3">#REF!</definedName>
    <definedName name="_4250_n">#REF!</definedName>
    <definedName name="_4252_00" localSheetId="3">#REF!</definedName>
    <definedName name="_4252_00">#REF!</definedName>
    <definedName name="_4252_01" localSheetId="3">#REF!</definedName>
    <definedName name="_4252_01">#REF!</definedName>
    <definedName name="_4252_n" localSheetId="3">#REF!</definedName>
    <definedName name="_4252_n">#REF!</definedName>
    <definedName name="_4253_00" localSheetId="3">#REF!</definedName>
    <definedName name="_4253_00">#REF!</definedName>
    <definedName name="_4253_01" localSheetId="3">#REF!</definedName>
    <definedName name="_4253_01">#REF!</definedName>
    <definedName name="_4253_n" localSheetId="3">#REF!</definedName>
    <definedName name="_4253_n">#REF!</definedName>
    <definedName name="_4300_n" localSheetId="3">#REF!</definedName>
    <definedName name="_4300_n">#REF!</definedName>
    <definedName name="_4302_00" localSheetId="3">#REF!</definedName>
    <definedName name="_4302_00">#REF!</definedName>
    <definedName name="_4302_01" localSheetId="3">#REF!</definedName>
    <definedName name="_4302_01">#REF!</definedName>
    <definedName name="_4302_n" localSheetId="3">#REF!</definedName>
    <definedName name="_4302_n">#REF!</definedName>
    <definedName name="_4400_n" localSheetId="3">#REF!</definedName>
    <definedName name="_4400_n">#REF!</definedName>
    <definedName name="_4401_00" localSheetId="3">#REF!</definedName>
    <definedName name="_4401_00">#REF!</definedName>
    <definedName name="_4401_01" localSheetId="3">#REF!</definedName>
    <definedName name="_4401_01">#REF!</definedName>
    <definedName name="_4401_n" localSheetId="3">#REF!</definedName>
    <definedName name="_4401_n">#REF!</definedName>
    <definedName name="_4405_00" localSheetId="3">#REF!</definedName>
    <definedName name="_4405_00">#REF!</definedName>
    <definedName name="_4405_01" localSheetId="3">#REF!</definedName>
    <definedName name="_4405_01">#REF!</definedName>
    <definedName name="_4405_n" localSheetId="3">#REF!</definedName>
    <definedName name="_4405_n">#REF!</definedName>
    <definedName name="_4411_00" localSheetId="3">#REF!</definedName>
    <definedName name="_4411_00">#REF!</definedName>
    <definedName name="_4411_01" localSheetId="3">#REF!</definedName>
    <definedName name="_4411_01">#REF!</definedName>
    <definedName name="_4411_n" localSheetId="3">#REF!</definedName>
    <definedName name="_4411_n">#REF!</definedName>
    <definedName name="_4414_00" localSheetId="3">#REF!</definedName>
    <definedName name="_4414_00">#REF!</definedName>
    <definedName name="_4414_01" localSheetId="3">#REF!</definedName>
    <definedName name="_4414_01">#REF!</definedName>
    <definedName name="_4414_n" localSheetId="3">#REF!</definedName>
    <definedName name="_4414_n">#REF!</definedName>
    <definedName name="_4417_00" localSheetId="3">#REF!</definedName>
    <definedName name="_4417_00">#REF!</definedName>
    <definedName name="_4417_01" localSheetId="3">#REF!</definedName>
    <definedName name="_4417_01">#REF!</definedName>
    <definedName name="_4417_n" localSheetId="3">#REF!</definedName>
    <definedName name="_4417_n">#REF!</definedName>
    <definedName name="_4420_00" localSheetId="3">#REF!</definedName>
    <definedName name="_4420_00">#REF!</definedName>
    <definedName name="_4420_01" localSheetId="3">#REF!</definedName>
    <definedName name="_4420_01">#REF!</definedName>
    <definedName name="_4420_n" localSheetId="3">#REF!</definedName>
    <definedName name="_4420_n">#REF!</definedName>
    <definedName name="_4424_00" localSheetId="3">#REF!</definedName>
    <definedName name="_4424_00">#REF!</definedName>
    <definedName name="_4424_01" localSheetId="3">#REF!</definedName>
    <definedName name="_4424_01">#REF!</definedName>
    <definedName name="_4424_n" localSheetId="3">#REF!</definedName>
    <definedName name="_4424_n">#REF!</definedName>
    <definedName name="_4449_00" localSheetId="3">#REF!</definedName>
    <definedName name="_4449_00">#REF!</definedName>
    <definedName name="_4449_01" localSheetId="3">#REF!</definedName>
    <definedName name="_4449_01">#REF!</definedName>
    <definedName name="_4449_n" localSheetId="3">#REF!</definedName>
    <definedName name="_4449_n">#REF!</definedName>
    <definedName name="_4450_00" localSheetId="3">#REF!</definedName>
    <definedName name="_4450_00">#REF!</definedName>
    <definedName name="_4450_01" localSheetId="3">#REF!</definedName>
    <definedName name="_4450_01">#REF!</definedName>
    <definedName name="_4450_n" localSheetId="3">#REF!</definedName>
    <definedName name="_4450_n">#REF!</definedName>
    <definedName name="_4490_n" localSheetId="3">#REF!</definedName>
    <definedName name="_4490_n">#REF!</definedName>
    <definedName name="_4491_00" localSheetId="3">#REF!</definedName>
    <definedName name="_4491_00">#REF!</definedName>
    <definedName name="_4491_01" localSheetId="3">#REF!</definedName>
    <definedName name="_4491_01">#REF!</definedName>
    <definedName name="_4491_n" localSheetId="3">#REF!</definedName>
    <definedName name="_4491_n">#REF!</definedName>
    <definedName name="_4500_n" localSheetId="3">#REF!</definedName>
    <definedName name="_4500_n">#REF!</definedName>
    <definedName name="_4510_00" localSheetId="3">#REF!</definedName>
    <definedName name="_4510_00">#REF!</definedName>
    <definedName name="_4510_01" localSheetId="3">#REF!</definedName>
    <definedName name="_4510_01">#REF!</definedName>
    <definedName name="_4510_n" localSheetId="3">#REF!</definedName>
    <definedName name="_4510_n">#REF!</definedName>
    <definedName name="_4530_00" localSheetId="3">#REF!</definedName>
    <definedName name="_4530_00">#REF!</definedName>
    <definedName name="_4530_01" localSheetId="3">#REF!</definedName>
    <definedName name="_4530_01">#REF!</definedName>
    <definedName name="_4530_n" localSheetId="3">#REF!</definedName>
    <definedName name="_4530_n">#REF!</definedName>
    <definedName name="_4600_n" localSheetId="3">#REF!</definedName>
    <definedName name="_4600_n">#REF!</definedName>
    <definedName name="_4601_00" localSheetId="3">#REF!</definedName>
    <definedName name="_4601_00">#REF!</definedName>
    <definedName name="_4601_01" localSheetId="3">#REF!</definedName>
    <definedName name="_4601_01">#REF!</definedName>
    <definedName name="_4601_n" localSheetId="3">#REF!</definedName>
    <definedName name="_4601_n">#REF!</definedName>
    <definedName name="_4603_00" localSheetId="3">#REF!</definedName>
    <definedName name="_4603_00">#REF!</definedName>
    <definedName name="_4603_01" localSheetId="3">#REF!</definedName>
    <definedName name="_4603_01">#REF!</definedName>
    <definedName name="_4603_n" localSheetId="3">#REF!</definedName>
    <definedName name="_4603_n">#REF!</definedName>
    <definedName name="_4604_00" localSheetId="3">#REF!</definedName>
    <definedName name="_4604_00">#REF!</definedName>
    <definedName name="_4604_01" localSheetId="3">#REF!</definedName>
    <definedName name="_4604_01">#REF!</definedName>
    <definedName name="_4604_n" localSheetId="3">#REF!</definedName>
    <definedName name="_4604_n">#REF!</definedName>
    <definedName name="_4606_00" localSheetId="3">#REF!</definedName>
    <definedName name="_4606_00">#REF!</definedName>
    <definedName name="_4606_01" localSheetId="3">#REF!</definedName>
    <definedName name="_4606_01">#REF!</definedName>
    <definedName name="_4606_n" localSheetId="3">#REF!</definedName>
    <definedName name="_4606_n">#REF!</definedName>
    <definedName name="_4607_00" localSheetId="3">#REF!</definedName>
    <definedName name="_4607_00">#REF!</definedName>
    <definedName name="_4607_01" localSheetId="3">#REF!</definedName>
    <definedName name="_4607_01">#REF!</definedName>
    <definedName name="_4607_n" localSheetId="3">#REF!</definedName>
    <definedName name="_4607_n">#REF!</definedName>
    <definedName name="_4608_00" localSheetId="3">#REF!</definedName>
    <definedName name="_4608_00">#REF!</definedName>
    <definedName name="_4608_01" localSheetId="3">#REF!</definedName>
    <definedName name="_4608_01">#REF!</definedName>
    <definedName name="_4608_n" localSheetId="3">#REF!</definedName>
    <definedName name="_4608_n">#REF!</definedName>
    <definedName name="_4700_n" localSheetId="3">#REF!</definedName>
    <definedName name="_4700_n">#REF!</definedName>
    <definedName name="_4703_00" localSheetId="3">#REF!</definedName>
    <definedName name="_4703_00">#REF!</definedName>
    <definedName name="_4703_01" localSheetId="3">#REF!</definedName>
    <definedName name="_4703_01">#REF!</definedName>
    <definedName name="_4703_n" localSheetId="3">#REF!</definedName>
    <definedName name="_4703_n">#REF!</definedName>
    <definedName name="_4706_00" localSheetId="3">#REF!</definedName>
    <definedName name="_4706_00">#REF!</definedName>
    <definedName name="_4706_01" localSheetId="3">#REF!</definedName>
    <definedName name="_4706_01">#REF!</definedName>
    <definedName name="_4706_n" localSheetId="3">#REF!</definedName>
    <definedName name="_4706_n">#REF!</definedName>
    <definedName name="_4800_n" localSheetId="3">#REF!</definedName>
    <definedName name="_4800_n">#REF!</definedName>
    <definedName name="_4801" localSheetId="3">#REF!</definedName>
    <definedName name="_4801">#REF!</definedName>
    <definedName name="_4801_00" localSheetId="3">#REF!</definedName>
    <definedName name="_4801_00">#REF!</definedName>
    <definedName name="_4801_01" localSheetId="3">#REF!</definedName>
    <definedName name="_4801_01">#REF!</definedName>
    <definedName name="_4801_n" localSheetId="3">#REF!</definedName>
    <definedName name="_4801_n">#REF!</definedName>
    <definedName name="_4802_00" localSheetId="3">#REF!</definedName>
    <definedName name="_4802_00">#REF!</definedName>
    <definedName name="_4802_01" localSheetId="3">#REF!</definedName>
    <definedName name="_4802_01">#REF!</definedName>
    <definedName name="_4802_n" localSheetId="3">#REF!</definedName>
    <definedName name="_4802_n">#REF!</definedName>
    <definedName name="_4850_00" localSheetId="3">#REF!</definedName>
    <definedName name="_4850_00">#REF!</definedName>
    <definedName name="_4850_01" localSheetId="3">#REF!</definedName>
    <definedName name="_4850_01">#REF!</definedName>
    <definedName name="_4850_n" localSheetId="3">#REF!</definedName>
    <definedName name="_4850_n">#REF!</definedName>
    <definedName name="_4852_00" localSheetId="3">#REF!</definedName>
    <definedName name="_4852_00">#REF!</definedName>
    <definedName name="_4852_01" localSheetId="3">#REF!</definedName>
    <definedName name="_4852_01">#REF!</definedName>
    <definedName name="_4852_n" localSheetId="3">#REF!</definedName>
    <definedName name="_4852_n">#REF!</definedName>
    <definedName name="_4853_00" localSheetId="3">#REF!</definedName>
    <definedName name="_4853_00">#REF!</definedName>
    <definedName name="_4853_01" localSheetId="3">#REF!</definedName>
    <definedName name="_4853_01">#REF!</definedName>
    <definedName name="_4853_n" localSheetId="3">#REF!</definedName>
    <definedName name="_4853_n">#REF!</definedName>
    <definedName name="_4900_00" localSheetId="3">#REF!</definedName>
    <definedName name="_4900_00">#REF!</definedName>
    <definedName name="_4900_01" localSheetId="3">#REF!</definedName>
    <definedName name="_4900_01">#REF!</definedName>
    <definedName name="_4900_n" localSheetId="3">#REF!</definedName>
    <definedName name="_4900_n">#REF!</definedName>
    <definedName name="_4902_00" localSheetId="3">#REF!</definedName>
    <definedName name="_4902_00">#REF!</definedName>
    <definedName name="_4920_00" localSheetId="3">#REF!</definedName>
    <definedName name="_4920_00">#REF!</definedName>
    <definedName name="_4920_01" localSheetId="3">#REF!</definedName>
    <definedName name="_4920_01">#REF!</definedName>
    <definedName name="_4920_n" localSheetId="3">#REF!</definedName>
    <definedName name="_4920_n">#REF!</definedName>
    <definedName name="_4921_00" localSheetId="3">#REF!</definedName>
    <definedName name="_4921_00">#REF!</definedName>
    <definedName name="_4921_01" localSheetId="3">#REF!</definedName>
    <definedName name="_4921_01">#REF!</definedName>
    <definedName name="_4921_n" localSheetId="3">#REF!</definedName>
    <definedName name="_4921_n">#REF!</definedName>
    <definedName name="_4922_00" localSheetId="3">#REF!</definedName>
    <definedName name="_4922_00">#REF!</definedName>
    <definedName name="_4922_01" localSheetId="3">#REF!</definedName>
    <definedName name="_4922_01">#REF!</definedName>
    <definedName name="_4922_n" localSheetId="3">#REF!</definedName>
    <definedName name="_4922_n">#REF!</definedName>
    <definedName name="_4940_00" localSheetId="3">#REF!</definedName>
    <definedName name="_4940_00">#REF!</definedName>
    <definedName name="_4940_01" localSheetId="3">#REF!</definedName>
    <definedName name="_4940_01">#REF!</definedName>
    <definedName name="_4940_n" localSheetId="3">#REF!</definedName>
    <definedName name="_4940_n">#REF!</definedName>
    <definedName name="_4942_00" localSheetId="3">#REF!</definedName>
    <definedName name="_4942_00">#REF!</definedName>
    <definedName name="_4942_01" localSheetId="3">#REF!</definedName>
    <definedName name="_4942_01">#REF!</definedName>
    <definedName name="_4942_n" localSheetId="3">#REF!</definedName>
    <definedName name="_4942_n">#REF!</definedName>
    <definedName name="_5000" localSheetId="3">#REF!</definedName>
    <definedName name="_5000">#REF!</definedName>
    <definedName name="_5000_00" localSheetId="3">#REF!</definedName>
    <definedName name="_5000_00">#REF!</definedName>
    <definedName name="_5000_01" localSheetId="3">#REF!</definedName>
    <definedName name="_5000_01">#REF!</definedName>
    <definedName name="_5000_n" localSheetId="3">#REF!</definedName>
    <definedName name="_5000_n">#REF!</definedName>
    <definedName name="_5023_00" localSheetId="3">#REF!</definedName>
    <definedName name="_5023_00">#REF!</definedName>
    <definedName name="_5023_01" localSheetId="3">#REF!</definedName>
    <definedName name="_5023_01">#REF!</definedName>
    <definedName name="_5023_n" localSheetId="3">#REF!</definedName>
    <definedName name="_5023_n">#REF!</definedName>
    <definedName name="_5054_00" localSheetId="3">#REF!</definedName>
    <definedName name="_5054_00">#REF!</definedName>
    <definedName name="_5054_01" localSheetId="3">#REF!</definedName>
    <definedName name="_5054_01">#REF!</definedName>
    <definedName name="_5054_n" localSheetId="3">#REF!</definedName>
    <definedName name="_5054_n">#REF!</definedName>
    <definedName name="_5113_00" localSheetId="3">#REF!</definedName>
    <definedName name="_5113_00">#REF!</definedName>
    <definedName name="_5113_01" localSheetId="3">#REF!</definedName>
    <definedName name="_5113_01">#REF!</definedName>
    <definedName name="_5113_n" localSheetId="3">#REF!</definedName>
    <definedName name="_5113_n">#REF!</definedName>
    <definedName name="_5120_00" localSheetId="3">#REF!</definedName>
    <definedName name="_5120_00">#REF!</definedName>
    <definedName name="_5120_01" localSheetId="3">#REF!</definedName>
    <definedName name="_5120_01">#REF!</definedName>
    <definedName name="_5120_n" localSheetId="3">#REF!</definedName>
    <definedName name="_5120_n">#REF!</definedName>
    <definedName name="_5120n" localSheetId="3">#REF!</definedName>
    <definedName name="_5120n">#REF!</definedName>
    <definedName name="_5123_00" localSheetId="3">#REF!</definedName>
    <definedName name="_5123_00">#REF!</definedName>
    <definedName name="_5123_01" localSheetId="3">#REF!</definedName>
    <definedName name="_5123_01">#REF!</definedName>
    <definedName name="_5123_n" localSheetId="3">#REF!</definedName>
    <definedName name="_5123_n">#REF!</definedName>
    <definedName name="_5124_00" localSheetId="3">#REF!</definedName>
    <definedName name="_5124_00">#REF!</definedName>
    <definedName name="_5124_01" localSheetId="3">#REF!</definedName>
    <definedName name="_5124_01">#REF!</definedName>
    <definedName name="_5124_n" localSheetId="3">#REF!</definedName>
    <definedName name="_5124_n">#REF!</definedName>
    <definedName name="_5200_00" localSheetId="3">#REF!</definedName>
    <definedName name="_5200_00">#REF!</definedName>
    <definedName name="_5200_01" localSheetId="3">#REF!</definedName>
    <definedName name="_5200_01">#REF!</definedName>
    <definedName name="_5200_n" localSheetId="3">#REF!</definedName>
    <definedName name="_5200_n">#REF!</definedName>
    <definedName name="_5203_00" localSheetId="3">#REF!</definedName>
    <definedName name="_5203_00">#REF!</definedName>
    <definedName name="_5203_01" localSheetId="3">#REF!</definedName>
    <definedName name="_5203_01">#REF!</definedName>
    <definedName name="_5203_n" localSheetId="3">#REF!</definedName>
    <definedName name="_5203_n">#REF!</definedName>
    <definedName name="_5211_00" localSheetId="3">#REF!</definedName>
    <definedName name="_5211_00">#REF!</definedName>
    <definedName name="_5211_01" localSheetId="3">#REF!</definedName>
    <definedName name="_5211_01">#REF!</definedName>
    <definedName name="_5211_n" localSheetId="3">#REF!</definedName>
    <definedName name="_5211_n">#REF!</definedName>
    <definedName name="_5215_00" localSheetId="3">#REF!</definedName>
    <definedName name="_5215_00">#REF!</definedName>
    <definedName name="_5215_01" localSheetId="3">#REF!</definedName>
    <definedName name="_5215_01">#REF!</definedName>
    <definedName name="_5215_n" localSheetId="3">#REF!</definedName>
    <definedName name="_5215_n">#REF!</definedName>
    <definedName name="_5217_00" localSheetId="3">#REF!</definedName>
    <definedName name="_5217_00">#REF!</definedName>
    <definedName name="_5217_01" localSheetId="3">#REF!</definedName>
    <definedName name="_5217_01">#REF!</definedName>
    <definedName name="_5217_n" localSheetId="3">#REF!</definedName>
    <definedName name="_5217_n">#REF!</definedName>
    <definedName name="_5221_00" localSheetId="3">#REF!</definedName>
    <definedName name="_5221_00">#REF!</definedName>
    <definedName name="_5221_01" localSheetId="3">#REF!</definedName>
    <definedName name="_5221_01">#REF!</definedName>
    <definedName name="_5221_n" localSheetId="3">#REF!</definedName>
    <definedName name="_5221_n">#REF!</definedName>
    <definedName name="_5223_00" localSheetId="3">#REF!</definedName>
    <definedName name="_5223_00">#REF!</definedName>
    <definedName name="_5223_01" localSheetId="3">#REF!</definedName>
    <definedName name="_5223_01">#REF!</definedName>
    <definedName name="_5223_n" localSheetId="3">#REF!</definedName>
    <definedName name="_5223_n">#REF!</definedName>
    <definedName name="_5229_00" localSheetId="3">#REF!</definedName>
    <definedName name="_5229_00">#REF!</definedName>
    <definedName name="_5229_01" localSheetId="3">#REF!</definedName>
    <definedName name="_5229_01">#REF!</definedName>
    <definedName name="_5229_n" localSheetId="3">#REF!</definedName>
    <definedName name="_5229_n">#REF!</definedName>
    <definedName name="_5302_00" localSheetId="3">#REF!</definedName>
    <definedName name="_5302_00">#REF!</definedName>
    <definedName name="_5302_01" localSheetId="3">#REF!</definedName>
    <definedName name="_5302_01">#REF!</definedName>
    <definedName name="_5302_n" localSheetId="3">#REF!</definedName>
    <definedName name="_5302_n">#REF!</definedName>
    <definedName name="_5400_00" localSheetId="3">#REF!</definedName>
    <definedName name="_5400_00">#REF!</definedName>
    <definedName name="_5400_01" localSheetId="3">#REF!</definedName>
    <definedName name="_5400_01">#REF!</definedName>
    <definedName name="_5400_n" localSheetId="3">#REF!</definedName>
    <definedName name="_5400_n">#REF!</definedName>
    <definedName name="_5402_00" localSheetId="3">#REF!</definedName>
    <definedName name="_5402_00">#REF!</definedName>
    <definedName name="_5402_01" localSheetId="3">#REF!</definedName>
    <definedName name="_5402_01">#REF!</definedName>
    <definedName name="_5402_n" localSheetId="3">#REF!</definedName>
    <definedName name="_5402_n">#REF!</definedName>
    <definedName name="_5450_00" localSheetId="3">#REF!</definedName>
    <definedName name="_5450_00">#REF!</definedName>
    <definedName name="_5450_01" localSheetId="3">#REF!</definedName>
    <definedName name="_5450_01">#REF!</definedName>
    <definedName name="_5450_n" localSheetId="3">#REF!</definedName>
    <definedName name="_5450_n">#REF!</definedName>
    <definedName name="_5451_00" localSheetId="3">#REF!</definedName>
    <definedName name="_5451_00">#REF!</definedName>
    <definedName name="_5451_01" localSheetId="3">#REF!</definedName>
    <definedName name="_5451_01">#REF!</definedName>
    <definedName name="_5451_n" localSheetId="3">#REF!</definedName>
    <definedName name="_5451_n">#REF!</definedName>
    <definedName name="_5452_00" localSheetId="3">#REF!</definedName>
    <definedName name="_5452_00">#REF!</definedName>
    <definedName name="_5452_01" localSheetId="3">#REF!</definedName>
    <definedName name="_5452_01">#REF!</definedName>
    <definedName name="_5452_n" localSheetId="3">#REF!</definedName>
    <definedName name="_5452_n">#REF!</definedName>
    <definedName name="_5455_00" localSheetId="3">#REF!</definedName>
    <definedName name="_5455_00">#REF!</definedName>
    <definedName name="_5455_01" localSheetId="3">#REF!</definedName>
    <definedName name="_5455_01">#REF!</definedName>
    <definedName name="_5455_n" localSheetId="3">#REF!</definedName>
    <definedName name="_5455_n">#REF!</definedName>
    <definedName name="_5456_00" localSheetId="3">#REF!</definedName>
    <definedName name="_5456_00">#REF!</definedName>
    <definedName name="_5456_01" localSheetId="3">#REF!</definedName>
    <definedName name="_5456_01">#REF!</definedName>
    <definedName name="_5456_n" localSheetId="3">#REF!</definedName>
    <definedName name="_5456_n">#REF!</definedName>
    <definedName name="_5458_00" localSheetId="3">#REF!</definedName>
    <definedName name="_5458_00">#REF!</definedName>
    <definedName name="_5458_01" localSheetId="3">#REF!</definedName>
    <definedName name="_5458_01">#REF!</definedName>
    <definedName name="_5458_n" localSheetId="3">#REF!</definedName>
    <definedName name="_5458_n">#REF!</definedName>
    <definedName name="_5459_00" localSheetId="3">#REF!</definedName>
    <definedName name="_5459_00">#REF!</definedName>
    <definedName name="_5459_01" localSheetId="3">#REF!</definedName>
    <definedName name="_5459_01">#REF!</definedName>
    <definedName name="_5459_n" localSheetId="3">#REF!</definedName>
    <definedName name="_5459_n">#REF!</definedName>
    <definedName name="_5500" localSheetId="3">#REF!</definedName>
    <definedName name="_5500">#REF!</definedName>
    <definedName name="_5500_00" localSheetId="3">#REF!</definedName>
    <definedName name="_5500_00">#REF!</definedName>
    <definedName name="_5500_01" localSheetId="3">#REF!</definedName>
    <definedName name="_5500_01">#REF!</definedName>
    <definedName name="_5510_00" localSheetId="3">#REF!</definedName>
    <definedName name="_5510_00">#REF!</definedName>
    <definedName name="_5510_01" localSheetId="3">#REF!</definedName>
    <definedName name="_5510_01">#REF!</definedName>
    <definedName name="_5510_n" localSheetId="3">#REF!</definedName>
    <definedName name="_5510_n">#REF!</definedName>
    <definedName name="_5530_00" localSheetId="3">#REF!</definedName>
    <definedName name="_5530_00">#REF!</definedName>
    <definedName name="_5530_01" localSheetId="3">#REF!</definedName>
    <definedName name="_5530_01">#REF!</definedName>
    <definedName name="_5530_n" localSheetId="3">#REF!</definedName>
    <definedName name="_5530_n">#REF!</definedName>
    <definedName name="_5600" localSheetId="3">#REF!</definedName>
    <definedName name="_5600">#REF!</definedName>
    <definedName name="_5600_00" localSheetId="3">#REF!</definedName>
    <definedName name="_5600_00">#REF!</definedName>
    <definedName name="_5600_01" localSheetId="3">#REF!</definedName>
    <definedName name="_5600_01">#REF!</definedName>
    <definedName name="_5600_n" localSheetId="3">#REF!</definedName>
    <definedName name="_5600_n">#REF!</definedName>
    <definedName name="_5601_00" localSheetId="3">#REF!</definedName>
    <definedName name="_5601_00">#REF!</definedName>
    <definedName name="_5601_01" localSheetId="3">#REF!</definedName>
    <definedName name="_5601_01">#REF!</definedName>
    <definedName name="_5601_n" localSheetId="3">#REF!</definedName>
    <definedName name="_5601_n">#REF!</definedName>
    <definedName name="_5602_00" localSheetId="3">#REF!</definedName>
    <definedName name="_5602_00">#REF!</definedName>
    <definedName name="_5602_01" localSheetId="3">#REF!</definedName>
    <definedName name="_5602_01">#REF!</definedName>
    <definedName name="_5602_n" localSheetId="3">#REF!</definedName>
    <definedName name="_5602_n">#REF!</definedName>
    <definedName name="_5603_00" localSheetId="3">#REF!</definedName>
    <definedName name="_5603_00">#REF!</definedName>
    <definedName name="_5603_01" localSheetId="3">#REF!</definedName>
    <definedName name="_5603_01">#REF!</definedName>
    <definedName name="_5603_n" localSheetId="3">#REF!</definedName>
    <definedName name="_5603_n">#REF!</definedName>
    <definedName name="_5604_00" localSheetId="3">#REF!</definedName>
    <definedName name="_5604_00">#REF!</definedName>
    <definedName name="_5604_01" localSheetId="3">#REF!</definedName>
    <definedName name="_5604_01">#REF!</definedName>
    <definedName name="_5604_n" localSheetId="3">#REF!</definedName>
    <definedName name="_5604_n">#REF!</definedName>
    <definedName name="_5607_00" localSheetId="3">#REF!</definedName>
    <definedName name="_5607_00">#REF!</definedName>
    <definedName name="_5607_01" localSheetId="3">#REF!</definedName>
    <definedName name="_5607_01">#REF!</definedName>
    <definedName name="_5607_n" localSheetId="3">#REF!</definedName>
    <definedName name="_5607_n">#REF!</definedName>
    <definedName name="_5608_00" localSheetId="3">#REF!</definedName>
    <definedName name="_5608_00">#REF!</definedName>
    <definedName name="_5608_01" localSheetId="3">#REF!</definedName>
    <definedName name="_5608_01">#REF!</definedName>
    <definedName name="_5608_n" localSheetId="3">#REF!</definedName>
    <definedName name="_5608_n">#REF!</definedName>
    <definedName name="_5700_00" localSheetId="3">#REF!</definedName>
    <definedName name="_5700_00">#REF!</definedName>
    <definedName name="_5700_01" localSheetId="3">#REF!</definedName>
    <definedName name="_5700_01">#REF!</definedName>
    <definedName name="_5700_n" localSheetId="3">#REF!</definedName>
    <definedName name="_5700_n">#REF!</definedName>
    <definedName name="_5703_00" localSheetId="3">#REF!</definedName>
    <definedName name="_5703_00">#REF!</definedName>
    <definedName name="_5703_01" localSheetId="3">#REF!</definedName>
    <definedName name="_5703_01">#REF!</definedName>
    <definedName name="_5703_n" localSheetId="3">#REF!</definedName>
    <definedName name="_5703_n">#REF!</definedName>
    <definedName name="_5706_00" localSheetId="3">#REF!</definedName>
    <definedName name="_5706_00">#REF!</definedName>
    <definedName name="_5706_01" localSheetId="3">#REF!</definedName>
    <definedName name="_5706_01">#REF!</definedName>
    <definedName name="_5706_n" localSheetId="3">#REF!</definedName>
    <definedName name="_5706_n">#REF!</definedName>
    <definedName name="_5720_00" localSheetId="3">#REF!</definedName>
    <definedName name="_5720_00">#REF!</definedName>
    <definedName name="_5720_01" localSheetId="3">#REF!</definedName>
    <definedName name="_5720_01">#REF!</definedName>
    <definedName name="_5720_n" localSheetId="3">#REF!</definedName>
    <definedName name="_5720_n">#REF!</definedName>
    <definedName name="_5721_00" localSheetId="3">#REF!</definedName>
    <definedName name="_5721_00">#REF!</definedName>
    <definedName name="_5721_01" localSheetId="3">#REF!</definedName>
    <definedName name="_5721_01">#REF!</definedName>
    <definedName name="_5721_n" localSheetId="3">#REF!</definedName>
    <definedName name="_5721_n">#REF!</definedName>
    <definedName name="_5722_00" localSheetId="3">#REF!</definedName>
    <definedName name="_5722_00">#REF!</definedName>
    <definedName name="_5722_01" localSheetId="3">#REF!</definedName>
    <definedName name="_5722_01">#REF!</definedName>
    <definedName name="_5722_n" localSheetId="3">#REF!</definedName>
    <definedName name="_5722_n">#REF!</definedName>
    <definedName name="_5723_00" localSheetId="3">#REF!</definedName>
    <definedName name="_5723_00">#REF!</definedName>
    <definedName name="_5723_01" localSheetId="3">#REF!</definedName>
    <definedName name="_5723_01">#REF!</definedName>
    <definedName name="_5723_n" localSheetId="3">#REF!</definedName>
    <definedName name="_5723_n">#REF!</definedName>
    <definedName name="_5724_00" localSheetId="3">#REF!</definedName>
    <definedName name="_5724_00">#REF!</definedName>
    <definedName name="_5724_01" localSheetId="3">#REF!</definedName>
    <definedName name="_5724_01">#REF!</definedName>
    <definedName name="_5724_n" localSheetId="3">#REF!</definedName>
    <definedName name="_5724_n">#REF!</definedName>
    <definedName name="_5725_00" localSheetId="3">#REF!</definedName>
    <definedName name="_5725_00">#REF!</definedName>
    <definedName name="_5725_01" localSheetId="3">#REF!</definedName>
    <definedName name="_5725_01">#REF!</definedName>
    <definedName name="_5725_n" localSheetId="3">#REF!</definedName>
    <definedName name="_5725_n">#REF!</definedName>
    <definedName name="_5726_00" localSheetId="3">#REF!</definedName>
    <definedName name="_5726_00">#REF!</definedName>
    <definedName name="_5726_01" localSheetId="3">#REF!</definedName>
    <definedName name="_5726_01">#REF!</definedName>
    <definedName name="_5726_n" localSheetId="3">#REF!</definedName>
    <definedName name="_5726_n">#REF!</definedName>
    <definedName name="_5727_00" localSheetId="3">#REF!</definedName>
    <definedName name="_5727_00">#REF!</definedName>
    <definedName name="_5727_01" localSheetId="3">#REF!</definedName>
    <definedName name="_5727_01">#REF!</definedName>
    <definedName name="_5727_n" localSheetId="3">#REF!</definedName>
    <definedName name="_5727_n">#REF!</definedName>
    <definedName name="_5728_00" localSheetId="3">#REF!</definedName>
    <definedName name="_5728_00">#REF!</definedName>
    <definedName name="_5728_01" localSheetId="3">#REF!</definedName>
    <definedName name="_5728_01">#REF!</definedName>
    <definedName name="_5728_n" localSheetId="3">#REF!</definedName>
    <definedName name="_5728_n">#REF!</definedName>
    <definedName name="_5729_00" localSheetId="3">#REF!</definedName>
    <definedName name="_5729_00">#REF!</definedName>
    <definedName name="_5729_01" localSheetId="3">#REF!</definedName>
    <definedName name="_5729_01">#REF!</definedName>
    <definedName name="_5729_n" localSheetId="3">#REF!</definedName>
    <definedName name="_5729_n">#REF!</definedName>
    <definedName name="_5740_00" localSheetId="3">#REF!</definedName>
    <definedName name="_5740_00">#REF!</definedName>
    <definedName name="_5740_01" localSheetId="3">#REF!</definedName>
    <definedName name="_5740_01">#REF!</definedName>
    <definedName name="_5740_n" localSheetId="3">#REF!</definedName>
    <definedName name="_5740_n">#REF!</definedName>
    <definedName name="_5741_00" localSheetId="3">#REF!</definedName>
    <definedName name="_5741_00">#REF!</definedName>
    <definedName name="_5741_01" localSheetId="3">#REF!</definedName>
    <definedName name="_5741_01">#REF!</definedName>
    <definedName name="_5741_n" localSheetId="3">#REF!</definedName>
    <definedName name="_5741_n">#REF!</definedName>
    <definedName name="_5742_00" localSheetId="3">#REF!</definedName>
    <definedName name="_5742_00">#REF!</definedName>
    <definedName name="_5742_01" localSheetId="3">#REF!</definedName>
    <definedName name="_5742_01">#REF!</definedName>
    <definedName name="_5742_n" localSheetId="3">#REF!</definedName>
    <definedName name="_5742_n">#REF!</definedName>
    <definedName name="_5743_00" localSheetId="3">#REF!</definedName>
    <definedName name="_5743_00">#REF!</definedName>
    <definedName name="_5743_01" localSheetId="3">#REF!</definedName>
    <definedName name="_5743_01">#REF!</definedName>
    <definedName name="_5743_n" localSheetId="3">#REF!</definedName>
    <definedName name="_5743_n">#REF!</definedName>
    <definedName name="_5744_00" localSheetId="3">#REF!</definedName>
    <definedName name="_5744_00">#REF!</definedName>
    <definedName name="_5744_01" localSheetId="3">#REF!</definedName>
    <definedName name="_5744_01">#REF!</definedName>
    <definedName name="_5744_n" localSheetId="3">#REF!</definedName>
    <definedName name="_5744_n">#REF!</definedName>
    <definedName name="_5745_00" localSheetId="3">#REF!</definedName>
    <definedName name="_5745_00">#REF!</definedName>
    <definedName name="_5745_01" localSheetId="3">#REF!</definedName>
    <definedName name="_5745_01">#REF!</definedName>
    <definedName name="_5745_n" localSheetId="3">#REF!</definedName>
    <definedName name="_5745_n">#REF!</definedName>
    <definedName name="_5746_00" localSheetId="3">#REF!</definedName>
    <definedName name="_5746_00">#REF!</definedName>
    <definedName name="_5746_01" localSheetId="3">#REF!</definedName>
    <definedName name="_5746_01">#REF!</definedName>
    <definedName name="_5746_n" localSheetId="3">#REF!</definedName>
    <definedName name="_5746_n">#REF!</definedName>
    <definedName name="_5747_00" localSheetId="3">#REF!</definedName>
    <definedName name="_5747_00">#REF!</definedName>
    <definedName name="_5747_01" localSheetId="3">#REF!</definedName>
    <definedName name="_5747_01">#REF!</definedName>
    <definedName name="_5747_n" localSheetId="3">#REF!</definedName>
    <definedName name="_5747_n">#REF!</definedName>
    <definedName name="_5748_00" localSheetId="3">#REF!</definedName>
    <definedName name="_5748_00">#REF!</definedName>
    <definedName name="_5748_01" localSheetId="3">#REF!</definedName>
    <definedName name="_5748_01">#REF!</definedName>
    <definedName name="_5748_n" localSheetId="3">#REF!</definedName>
    <definedName name="_5748_n">#REF!</definedName>
    <definedName name="_5760_00" localSheetId="3">#REF!</definedName>
    <definedName name="_5760_00">#REF!</definedName>
    <definedName name="_5760_01" localSheetId="3">#REF!</definedName>
    <definedName name="_5760_01">#REF!</definedName>
    <definedName name="_5760_n" localSheetId="3">#REF!</definedName>
    <definedName name="_5760_n">#REF!</definedName>
    <definedName name="_5761_00" localSheetId="3">#REF!</definedName>
    <definedName name="_5761_00">#REF!</definedName>
    <definedName name="_5761_01" localSheetId="3">#REF!</definedName>
    <definedName name="_5761_01">#REF!</definedName>
    <definedName name="_5761_n" localSheetId="3">#REF!</definedName>
    <definedName name="_5761_n">#REF!</definedName>
    <definedName name="_5762_00" localSheetId="3">#REF!</definedName>
    <definedName name="_5762_00">#REF!</definedName>
    <definedName name="_5762_01" localSheetId="3">#REF!</definedName>
    <definedName name="_5762_01">#REF!</definedName>
    <definedName name="_5762_n" localSheetId="3">#REF!</definedName>
    <definedName name="_5762_n">#REF!</definedName>
    <definedName name="_5763_00" localSheetId="3">#REF!</definedName>
    <definedName name="_5763_00">#REF!</definedName>
    <definedName name="_5763_01" localSheetId="3">#REF!</definedName>
    <definedName name="_5763_01">#REF!</definedName>
    <definedName name="_5763_n" localSheetId="3">#REF!</definedName>
    <definedName name="_5763_n">#REF!</definedName>
    <definedName name="_5764_00" localSheetId="3">#REF!</definedName>
    <definedName name="_5764_00">#REF!</definedName>
    <definedName name="_5764_01" localSheetId="3">#REF!</definedName>
    <definedName name="_5764_01">#REF!</definedName>
    <definedName name="_5764_n" localSheetId="3">#REF!</definedName>
    <definedName name="_5764_n">#REF!</definedName>
    <definedName name="_5765_00" localSheetId="3">#REF!</definedName>
    <definedName name="_5765_00">#REF!</definedName>
    <definedName name="_5765_01" localSheetId="3">#REF!</definedName>
    <definedName name="_5765_01">#REF!</definedName>
    <definedName name="_5765_n" localSheetId="3">#REF!</definedName>
    <definedName name="_5765_n">#REF!</definedName>
    <definedName name="_5766_00" localSheetId="3">#REF!</definedName>
    <definedName name="_5766_00">#REF!</definedName>
    <definedName name="_5766_01" localSheetId="3">#REF!</definedName>
    <definedName name="_5766_01">#REF!</definedName>
    <definedName name="_5766_n" localSheetId="3">#REF!</definedName>
    <definedName name="_5766_n">#REF!</definedName>
    <definedName name="_5767_00" localSheetId="3">#REF!</definedName>
    <definedName name="_5767_00">#REF!</definedName>
    <definedName name="_5767_01" localSheetId="3">#REF!</definedName>
    <definedName name="_5767_01">#REF!</definedName>
    <definedName name="_5767_n" localSheetId="3">#REF!</definedName>
    <definedName name="_5767_n">#REF!</definedName>
    <definedName name="_5768_00" localSheetId="3">#REF!</definedName>
    <definedName name="_5768_00">#REF!</definedName>
    <definedName name="_5768_01" localSheetId="3">#REF!</definedName>
    <definedName name="_5768_01">#REF!</definedName>
    <definedName name="_5768_n" localSheetId="3">#REF!</definedName>
    <definedName name="_5768_n">#REF!</definedName>
    <definedName name="_5769_00" localSheetId="3">#REF!</definedName>
    <definedName name="_5769_00">#REF!</definedName>
    <definedName name="_5769_01" localSheetId="3">#REF!</definedName>
    <definedName name="_5769_01">#REF!</definedName>
    <definedName name="_5769_n" localSheetId="3">#REF!</definedName>
    <definedName name="_5769_n">#REF!</definedName>
    <definedName name="_5780_00" localSheetId="3">#REF!</definedName>
    <definedName name="_5780_00">#REF!</definedName>
    <definedName name="_5780_01" localSheetId="3">#REF!</definedName>
    <definedName name="_5780_01">#REF!</definedName>
    <definedName name="_5780_n" localSheetId="3">#REF!</definedName>
    <definedName name="_5780_n">#REF!</definedName>
    <definedName name="_5781_00" localSheetId="3">#REF!</definedName>
    <definedName name="_5781_00">#REF!</definedName>
    <definedName name="_5781_01" localSheetId="3">#REF!</definedName>
    <definedName name="_5781_01">#REF!</definedName>
    <definedName name="_5781_n" localSheetId="3">#REF!</definedName>
    <definedName name="_5781_n">#REF!</definedName>
    <definedName name="_5782_00" localSheetId="3">#REF!</definedName>
    <definedName name="_5782_00">#REF!</definedName>
    <definedName name="_5782_01" localSheetId="3">#REF!</definedName>
    <definedName name="_5782_01">#REF!</definedName>
    <definedName name="_5782_n" localSheetId="3">#REF!</definedName>
    <definedName name="_5782_n">#REF!</definedName>
    <definedName name="_5783_00" localSheetId="3">#REF!</definedName>
    <definedName name="_5783_00">#REF!</definedName>
    <definedName name="_5783_01" localSheetId="3">#REF!</definedName>
    <definedName name="_5783_01">#REF!</definedName>
    <definedName name="_5783_n" localSheetId="3">#REF!</definedName>
    <definedName name="_5783_n">#REF!</definedName>
    <definedName name="_5787_00" localSheetId="3">#REF!</definedName>
    <definedName name="_5787_00">#REF!</definedName>
    <definedName name="_5787_01" localSheetId="3">#REF!</definedName>
    <definedName name="_5787_01">#REF!</definedName>
    <definedName name="_5787_n" localSheetId="3">#REF!</definedName>
    <definedName name="_5787_n">#REF!</definedName>
    <definedName name="_5788_00" localSheetId="3">#REF!</definedName>
    <definedName name="_5788_00">#REF!</definedName>
    <definedName name="_5788_01" localSheetId="3">#REF!</definedName>
    <definedName name="_5788_01">#REF!</definedName>
    <definedName name="_5788_n" localSheetId="3">#REF!</definedName>
    <definedName name="_5788_n">#REF!</definedName>
    <definedName name="_5800_00" localSheetId="3">#REF!</definedName>
    <definedName name="_5800_00">#REF!</definedName>
    <definedName name="_5800_01" localSheetId="3">#REF!</definedName>
    <definedName name="_5800_01">#REF!</definedName>
    <definedName name="_5800_n" localSheetId="3">#REF!</definedName>
    <definedName name="_5800_n">#REF!</definedName>
    <definedName name="_5801_00" localSheetId="3">#REF!</definedName>
    <definedName name="_5801_00">#REF!</definedName>
    <definedName name="_5801_01" localSheetId="3">#REF!</definedName>
    <definedName name="_5801_01">#REF!</definedName>
    <definedName name="_5801_n" localSheetId="3">#REF!</definedName>
    <definedName name="_5801_n">#REF!</definedName>
    <definedName name="_5802_00" localSheetId="3">#REF!</definedName>
    <definedName name="_5802_00">#REF!</definedName>
    <definedName name="_5802_01" localSheetId="3">#REF!</definedName>
    <definedName name="_5802_01">#REF!</definedName>
    <definedName name="_5802_n" localSheetId="3">#REF!</definedName>
    <definedName name="_5802_n">#REF!</definedName>
    <definedName name="_5850_00" localSheetId="3">#REF!</definedName>
    <definedName name="_5850_00">#REF!</definedName>
    <definedName name="_5850_01" localSheetId="3">#REF!</definedName>
    <definedName name="_5850_01">#REF!</definedName>
    <definedName name="_5850_n" localSheetId="3">#REF!</definedName>
    <definedName name="_5850_n">#REF!</definedName>
    <definedName name="_5852_00" localSheetId="3">#REF!</definedName>
    <definedName name="_5852_00">#REF!</definedName>
    <definedName name="_5852_01" localSheetId="3">#REF!</definedName>
    <definedName name="_5852_01">#REF!</definedName>
    <definedName name="_5852_n" localSheetId="3">#REF!</definedName>
    <definedName name="_5852_n">#REF!</definedName>
    <definedName name="_5900_00" localSheetId="3">#REF!</definedName>
    <definedName name="_5900_00">#REF!</definedName>
    <definedName name="_5900_01" localSheetId="3">#REF!</definedName>
    <definedName name="_5900_01">#REF!</definedName>
    <definedName name="_5900_n" localSheetId="3">#REF!</definedName>
    <definedName name="_5900_n">#REF!</definedName>
    <definedName name="_5920_00" localSheetId="3">#REF!</definedName>
    <definedName name="_5920_00">#REF!</definedName>
    <definedName name="_5920_01" localSheetId="3">#REF!</definedName>
    <definedName name="_5920_01">#REF!</definedName>
    <definedName name="_5920_n" localSheetId="3">#REF!</definedName>
    <definedName name="_5920_n">#REF!</definedName>
    <definedName name="_5921_00" localSheetId="3">#REF!</definedName>
    <definedName name="_5921_00">#REF!</definedName>
    <definedName name="_5921_01" localSheetId="3">#REF!</definedName>
    <definedName name="_5921_01">#REF!</definedName>
    <definedName name="_5921_n" localSheetId="3">#REF!</definedName>
    <definedName name="_5921_n">#REF!</definedName>
    <definedName name="_5922_00" localSheetId="3">#REF!</definedName>
    <definedName name="_5922_00">#REF!</definedName>
    <definedName name="_5922_01" localSheetId="3">#REF!</definedName>
    <definedName name="_5922_01">#REF!</definedName>
    <definedName name="_5922_n" localSheetId="3">#REF!</definedName>
    <definedName name="_5922_n">#REF!</definedName>
    <definedName name="_5940_00" localSheetId="3">#REF!</definedName>
    <definedName name="_5940_00">#REF!</definedName>
    <definedName name="_5940_01" localSheetId="3">#REF!</definedName>
    <definedName name="_5940_01">#REF!</definedName>
    <definedName name="_5940_n" localSheetId="3">#REF!</definedName>
    <definedName name="_5940_n">#REF!</definedName>
    <definedName name="_5942_00" localSheetId="3">#REF!</definedName>
    <definedName name="_5942_00">#REF!</definedName>
    <definedName name="_5942_01" localSheetId="3">#REF!</definedName>
    <definedName name="_5942_01">#REF!</definedName>
    <definedName name="_5942_n" localSheetId="3">#REF!</definedName>
    <definedName name="_5942_n">#REF!</definedName>
    <definedName name="_5999_00" localSheetId="3">#REF!</definedName>
    <definedName name="_5999_00">#REF!</definedName>
    <definedName name="_5999_01" localSheetId="3">#REF!</definedName>
    <definedName name="_5999_01">#REF!</definedName>
    <definedName name="_5999_n" localSheetId="3">#REF!</definedName>
    <definedName name="_5999_n">#REF!</definedName>
    <definedName name="_a" localSheetId="3">#REF!</definedName>
    <definedName name="_a">#REF!</definedName>
    <definedName name="_a_" localSheetId="3">#REF!</definedName>
    <definedName name="_a_">#REF!</definedName>
    <definedName name="_A70000" localSheetId="3">'[7]B-4'!#REF!</definedName>
    <definedName name="_A70000">'[8]B-4'!#REF!</definedName>
    <definedName name="_A80000" localSheetId="3">'[7]B-4'!#REF!</definedName>
    <definedName name="_A80000">'[8]B-4'!#REF!</definedName>
    <definedName name="_b" localSheetId="3">#REF!</definedName>
    <definedName name="_b">#REF!</definedName>
    <definedName name="_b_" localSheetId="3">#REF!</definedName>
    <definedName name="_b_">#REF!</definedName>
    <definedName name="_DAT1" localSheetId="3">#REF!</definedName>
    <definedName name="_DAT1">#REF!</definedName>
    <definedName name="_DAT10" localSheetId="3">#REF!</definedName>
    <definedName name="_DAT10">#REF!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c" localSheetId="3">#REF!</definedName>
    <definedName name="_ddc">#REF!</definedName>
    <definedName name="_END1" localSheetId="3">#REF!</definedName>
    <definedName name="_END1">#REF!</definedName>
    <definedName name="_END2" localSheetId="3">#REF!</definedName>
    <definedName name="_END2">#REF!</definedName>
    <definedName name="_END4" localSheetId="3">#REF!</definedName>
    <definedName name="_END4">#REF!</definedName>
    <definedName name="_END6">'[9]п 15'!#REF!</definedName>
    <definedName name="_END7" localSheetId="3">#REF!</definedName>
    <definedName name="_END7">#REF!</definedName>
    <definedName name="_h" localSheetId="3">#REF!</definedName>
    <definedName name="_h">#REF!</definedName>
    <definedName name="_IV65900" localSheetId="3">#REF!</definedName>
    <definedName name="_IV65900">#REF!</definedName>
    <definedName name="_IV66000" localSheetId="3">#REF!</definedName>
    <definedName name="_IV66000">#REF!</definedName>
    <definedName name="_IV69000" localSheetId="3">#REF!</definedName>
    <definedName name="_IV69000">#REF!</definedName>
    <definedName name="_IV70000" localSheetId="3">#REF!</definedName>
    <definedName name="_IV70000">#REF!</definedName>
    <definedName name="_JA1" localSheetId="3">#REF!</definedName>
    <definedName name="_JA1">#REF!</definedName>
    <definedName name="_KA1" localSheetId="3">#REF!</definedName>
    <definedName name="_KA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LA1" localSheetId="3">#REF!</definedName>
    <definedName name="_LA1">#REF!</definedName>
    <definedName name="_lp280202" localSheetId="3">#REF!</definedName>
    <definedName name="_lp280202">#REF!</definedName>
    <definedName name="_MIF1" localSheetId="3">[10]Расчет_Ин!$H$8</definedName>
    <definedName name="_MIF1">[11]Расчет_Ин!$H$8</definedName>
    <definedName name="_MIF2">'[12]PIT&amp;PP(2)'!#REF!</definedName>
    <definedName name="_MIF3">'[12]PIT&amp;PP(2)'!#REF!</definedName>
    <definedName name="_RA1" localSheetId="3">#REF!</definedName>
    <definedName name="_RA1">#REF!</definedName>
    <definedName name="_sh1" localSheetId="3">'[18]I-Index'!#REF!</definedName>
    <definedName name="_sh1">'[19]I-Index'!#REF!</definedName>
    <definedName name="_Sort" localSheetId="2" hidden="1">#REF!</definedName>
    <definedName name="_Sort" localSheetId="3" hidden="1">#REF!</definedName>
    <definedName name="_Sort" hidden="1">#REF!</definedName>
    <definedName name="_sul1" localSheetId="3">#REF!</definedName>
    <definedName name="_sul1">#REF!</definedName>
    <definedName name="_tax" localSheetId="3">#REF!</definedName>
    <definedName name="_tax">#REF!</definedName>
    <definedName name="_tax_" localSheetId="3">#REF!</definedName>
    <definedName name="_tax_">#REF!</definedName>
    <definedName name="_xx_34_Dc" localSheetId="3">#REF!</definedName>
    <definedName name="_xx_34_Dc">#REF!</definedName>
    <definedName name="a" localSheetId="3" hidden="1">'[20]Prelim Cost'!$B$31:$L$31</definedName>
    <definedName name="a" hidden="1">'[21]Prelim Cost'!$B$31:$L$31</definedName>
    <definedName name="a_" localSheetId="3">#REF!</definedName>
    <definedName name="a_">#REF!</definedName>
    <definedName name="Account_Balance" localSheetId="3">#REF!</definedName>
    <definedName name="Account_Balance">#REF!</definedName>
    <definedName name="Actual">[22]DATA!ActualQry</definedName>
    <definedName name="ADSDF" localSheetId="3">ф.4!ADSDF</definedName>
    <definedName name="ADSDF">[0]!ADSDF</definedName>
    <definedName name="Alloc1_Fact_Rang1_1" localSheetId="3">#REF!</definedName>
    <definedName name="Alloc1_Fact_Rang1_1">#REF!</definedName>
    <definedName name="Alloc1_Fact_Rang1_2" localSheetId="3">#REF!</definedName>
    <definedName name="Alloc1_Fact_Rang1_2">#REF!</definedName>
    <definedName name="Alloc1_Fact_Rang1_3" localSheetId="3">#REF!</definedName>
    <definedName name="Alloc1_Fact_Rang1_3">#REF!</definedName>
    <definedName name="Alloc1_Fact_Rang1_4" localSheetId="3">#REF!</definedName>
    <definedName name="Alloc1_Fact_Rang1_4">#REF!</definedName>
    <definedName name="Alloc1_Fact_Rang1_5" localSheetId="3">#REF!</definedName>
    <definedName name="Alloc1_Fact_Rang1_5">#REF!</definedName>
    <definedName name="Alloc1_Fact_Rang1_6" localSheetId="3">#REF!</definedName>
    <definedName name="Alloc1_Fact_Rang1_6">#REF!</definedName>
    <definedName name="Alloc1_Fact_Rang1_7" localSheetId="3">#REF!</definedName>
    <definedName name="Alloc1_Fact_Rang1_7">#REF!</definedName>
    <definedName name="Alloc1_Fact_Rang1_8" localSheetId="3">#REF!</definedName>
    <definedName name="Alloc1_Fact_Rang1_8">#REF!</definedName>
    <definedName name="Alloc1_Fact_Rang2_2" localSheetId="3">#REF!</definedName>
    <definedName name="Alloc1_Fact_Rang2_2">#REF!</definedName>
    <definedName name="Alloc1_Fact_Rang2_3" localSheetId="3">#REF!</definedName>
    <definedName name="Alloc1_Fact_Rang2_3">#REF!</definedName>
    <definedName name="Alloc1_Fact_Rang2_4" localSheetId="3">#REF!</definedName>
    <definedName name="Alloc1_Fact_Rang2_4">#REF!</definedName>
    <definedName name="Alloc1_Fact_Rang2_5" localSheetId="3">#REF!</definedName>
    <definedName name="Alloc1_Fact_Rang2_5">#REF!</definedName>
    <definedName name="Alloc1_Fact_Rang2_6" localSheetId="3">#REF!</definedName>
    <definedName name="Alloc1_Fact_Rang2_6">#REF!</definedName>
    <definedName name="Alloc1_Fact_Rang2_7" localSheetId="3">#REF!</definedName>
    <definedName name="Alloc1_Fact_Rang2_7">#REF!</definedName>
    <definedName name="Alloc1_Fact_Rang2_8" localSheetId="3">#REF!</definedName>
    <definedName name="Alloc1_Fact_Rang2_8">#REF!</definedName>
    <definedName name="Alloc1_Fact_Rang3_3" localSheetId="3">#REF!</definedName>
    <definedName name="Alloc1_Fact_Rang3_3">#REF!</definedName>
    <definedName name="Alloc1_Fact_Rang3_4" localSheetId="3">#REF!</definedName>
    <definedName name="Alloc1_Fact_Rang3_4">#REF!</definedName>
    <definedName name="Alloc1_Fact_Rang3_5" localSheetId="3">#REF!</definedName>
    <definedName name="Alloc1_Fact_Rang3_5">#REF!</definedName>
    <definedName name="Alloc1_Fact_Rang3_6" localSheetId="3">#REF!</definedName>
    <definedName name="Alloc1_Fact_Rang3_6">#REF!</definedName>
    <definedName name="Alloc1_Fact_Rang3_7" localSheetId="3">#REF!</definedName>
    <definedName name="Alloc1_Fact_Rang3_7">#REF!</definedName>
    <definedName name="Alloc1_Fact_Rang3_8" localSheetId="3">#REF!</definedName>
    <definedName name="Alloc1_Fact_Rang3_8">#REF!</definedName>
    <definedName name="Alloc1_Fact_Rang4_4" localSheetId="3">#REF!</definedName>
    <definedName name="Alloc1_Fact_Rang4_4">#REF!</definedName>
    <definedName name="Alloc1_Fact_Rang4_5" localSheetId="3">#REF!</definedName>
    <definedName name="Alloc1_Fact_Rang4_5">#REF!</definedName>
    <definedName name="Alloc1_Fact_Rang4_6" localSheetId="3">#REF!</definedName>
    <definedName name="Alloc1_Fact_Rang4_6">#REF!</definedName>
    <definedName name="Alloc1_Fact_Rang4_7" localSheetId="3">#REF!</definedName>
    <definedName name="Alloc1_Fact_Rang4_7">#REF!</definedName>
    <definedName name="Alloc1_Fact_Rang4_8" localSheetId="3">#REF!</definedName>
    <definedName name="Alloc1_Fact_Rang4_8">#REF!</definedName>
    <definedName name="Alloc1_Fact_Rang5_5" localSheetId="3">#REF!</definedName>
    <definedName name="Alloc1_Fact_Rang5_5">#REF!</definedName>
    <definedName name="Alloc1_Fact_Rang5_6" localSheetId="3">#REF!</definedName>
    <definedName name="Alloc1_Fact_Rang5_6">#REF!</definedName>
    <definedName name="Alloc1_Fact_Rang5_7" localSheetId="3">#REF!</definedName>
    <definedName name="Alloc1_Fact_Rang5_7">#REF!</definedName>
    <definedName name="Alloc1_Fact_Rang5_8" localSheetId="3">#REF!</definedName>
    <definedName name="Alloc1_Fact_Rang5_8">#REF!</definedName>
    <definedName name="Alloc1_Fact_Rang6_6" localSheetId="3">#REF!</definedName>
    <definedName name="Alloc1_Fact_Rang6_6">#REF!</definedName>
    <definedName name="Alloc1_Fact_Rang6_7" localSheetId="3">#REF!</definedName>
    <definedName name="Alloc1_Fact_Rang6_7">#REF!</definedName>
    <definedName name="Alloc1_Fact_Rang6_8" localSheetId="3">#REF!</definedName>
    <definedName name="Alloc1_Fact_Rang6_8">#REF!</definedName>
    <definedName name="Alloc1_Fact_Rang7_7" localSheetId="3">#REF!</definedName>
    <definedName name="Alloc1_Fact_Rang7_7">#REF!</definedName>
    <definedName name="Alloc1_Fact_Rang7_8" localSheetId="3">#REF!</definedName>
    <definedName name="Alloc1_Fact_Rang7_8">#REF!</definedName>
    <definedName name="Alloc1_Fact_Rang8_8" localSheetId="3">#REF!</definedName>
    <definedName name="Alloc1_Fact_Rang8_8">#REF!</definedName>
    <definedName name="Alloc2_Fact_Rang1_1" localSheetId="3">#REF!</definedName>
    <definedName name="Alloc2_Fact_Rang1_1">#REF!</definedName>
    <definedName name="Alloc2_Fact_Rang1_2" localSheetId="3">#REF!</definedName>
    <definedName name="Alloc2_Fact_Rang1_2">#REF!</definedName>
    <definedName name="Alloc2_Fact_Rang1_3" localSheetId="3">#REF!</definedName>
    <definedName name="Alloc2_Fact_Rang1_3">#REF!</definedName>
    <definedName name="Alloc2_Fact_Rang1_4" localSheetId="3">#REF!</definedName>
    <definedName name="Alloc2_Fact_Rang1_4">#REF!</definedName>
    <definedName name="Alloc2_Fact_Rang1_5" localSheetId="3">#REF!</definedName>
    <definedName name="Alloc2_Fact_Rang1_5">#REF!</definedName>
    <definedName name="Alloc2_Fact_Rang1_6" localSheetId="3">#REF!</definedName>
    <definedName name="Alloc2_Fact_Rang1_6">#REF!</definedName>
    <definedName name="Alloc2_Fact_Rang1_7" localSheetId="3">#REF!</definedName>
    <definedName name="Alloc2_Fact_Rang1_7">#REF!</definedName>
    <definedName name="Alloc2_Fact_Rang1_8" localSheetId="3">#REF!</definedName>
    <definedName name="Alloc2_Fact_Rang1_8">#REF!</definedName>
    <definedName name="Alloc2_Fact_Rang2_2" localSheetId="3">#REF!</definedName>
    <definedName name="Alloc2_Fact_Rang2_2">#REF!</definedName>
    <definedName name="Alloc2_Fact_Rang2_3" localSheetId="3">#REF!</definedName>
    <definedName name="Alloc2_Fact_Rang2_3">#REF!</definedName>
    <definedName name="Alloc2_Fact_Rang2_4" localSheetId="3">#REF!</definedName>
    <definedName name="Alloc2_Fact_Rang2_4">#REF!</definedName>
    <definedName name="Alloc2_Fact_Rang2_5" localSheetId="3">#REF!</definedName>
    <definedName name="Alloc2_Fact_Rang2_5">#REF!</definedName>
    <definedName name="Alloc2_Fact_Rang2_6" localSheetId="3">#REF!</definedName>
    <definedName name="Alloc2_Fact_Rang2_6">#REF!</definedName>
    <definedName name="Alloc2_Fact_Rang2_7" localSheetId="3">#REF!</definedName>
    <definedName name="Alloc2_Fact_Rang2_7">#REF!</definedName>
    <definedName name="Alloc2_Fact_Rang2_8" localSheetId="3">#REF!</definedName>
    <definedName name="Alloc2_Fact_Rang2_8">#REF!</definedName>
    <definedName name="Alloc2_Fact_Rang3_3" localSheetId="3">#REF!</definedName>
    <definedName name="Alloc2_Fact_Rang3_3">#REF!</definedName>
    <definedName name="Alloc2_Fact_Rang3_4" localSheetId="3">#REF!</definedName>
    <definedName name="Alloc2_Fact_Rang3_4">#REF!</definedName>
    <definedName name="Alloc2_Fact_Rang3_5" localSheetId="3">#REF!</definedName>
    <definedName name="Alloc2_Fact_Rang3_5">#REF!</definedName>
    <definedName name="Alloc2_Fact_Rang3_6" localSheetId="3">#REF!</definedName>
    <definedName name="Alloc2_Fact_Rang3_6">#REF!</definedName>
    <definedName name="Alloc2_Fact_Rang3_7" localSheetId="3">#REF!</definedName>
    <definedName name="Alloc2_Fact_Rang3_7">#REF!</definedName>
    <definedName name="Alloc2_Fact_Rang3_8" localSheetId="3">#REF!</definedName>
    <definedName name="Alloc2_Fact_Rang3_8">#REF!</definedName>
    <definedName name="Alloc2_Fact_Rang4_4" localSheetId="3">#REF!</definedName>
    <definedName name="Alloc2_Fact_Rang4_4">#REF!</definedName>
    <definedName name="Alloc2_Fact_Rang4_5" localSheetId="3">#REF!</definedName>
    <definedName name="Alloc2_Fact_Rang4_5">#REF!</definedName>
    <definedName name="Alloc2_Fact_Rang4_6" localSheetId="3">#REF!</definedName>
    <definedName name="Alloc2_Fact_Rang4_6">#REF!</definedName>
    <definedName name="Alloc2_Fact_Rang4_7" localSheetId="3">#REF!</definedName>
    <definedName name="Alloc2_Fact_Rang4_7">#REF!</definedName>
    <definedName name="Alloc2_Fact_Rang4_8" localSheetId="3">#REF!</definedName>
    <definedName name="Alloc2_Fact_Rang4_8">#REF!</definedName>
    <definedName name="Alloc2_Fact_Rang5_5" localSheetId="3">#REF!</definedName>
    <definedName name="Alloc2_Fact_Rang5_5">#REF!</definedName>
    <definedName name="Alloc2_Fact_Rang5_6" localSheetId="3">#REF!</definedName>
    <definedName name="Alloc2_Fact_Rang5_6">#REF!</definedName>
    <definedName name="Alloc2_Fact_Rang5_7" localSheetId="3">#REF!</definedName>
    <definedName name="Alloc2_Fact_Rang5_7">#REF!</definedName>
    <definedName name="Alloc2_Fact_Rang5_8" localSheetId="3">#REF!</definedName>
    <definedName name="Alloc2_Fact_Rang5_8">#REF!</definedName>
    <definedName name="Alloc2_Fact_Rang6_6" localSheetId="3">#REF!</definedName>
    <definedName name="Alloc2_Fact_Rang6_6">#REF!</definedName>
    <definedName name="Alloc2_Fact_Rang6_7" localSheetId="3">#REF!</definedName>
    <definedName name="Alloc2_Fact_Rang6_7">#REF!</definedName>
    <definedName name="Alloc2_Fact_Rang6_8" localSheetId="3">#REF!</definedName>
    <definedName name="Alloc2_Fact_Rang6_8">#REF!</definedName>
    <definedName name="Alloc2_Fact_Rang7_7" localSheetId="3">#REF!</definedName>
    <definedName name="Alloc2_Fact_Rang7_7">#REF!</definedName>
    <definedName name="Alloc2_Fact_Rang7_8" localSheetId="3">#REF!</definedName>
    <definedName name="Alloc2_Fact_Rang7_8">#REF!</definedName>
    <definedName name="Alloc2_Fact_Rang8_8" localSheetId="3">#REF!</definedName>
    <definedName name="Alloc2_Fact_Rang8_8">#REF!</definedName>
    <definedName name="ANLAGE_III">[23]Anlagevermögen!$A$1:$Z$29</definedName>
    <definedName name="ARA_Threshold">'[24]Bal Sheet'!#REF!</definedName>
    <definedName name="ARP_Threshold">'[24]Bal Sheet'!#REF!</definedName>
    <definedName name="AS2DocOpenMode" hidden="1">"AS2DocumentEdit"</definedName>
    <definedName name="AS2HasNoAutoHeaderFooter">"OFF"</definedName>
    <definedName name="AS2NamedRange" hidden="1">15</definedName>
    <definedName name="AS2ReportLS" hidden="1">1</definedName>
    <definedName name="AS2StaticLS" hidden="1">[25]Securities!A1</definedName>
    <definedName name="AS2SyncStepLS" hidden="1">0</definedName>
    <definedName name="AS2TickmarkLS" localSheetId="2" hidden="1">#REF!</definedName>
    <definedName name="AS2TickmarkLS" localSheetId="3" hidden="1">#REF!</definedName>
    <definedName name="AS2TickmarkLS" hidden="1">#REF!</definedName>
    <definedName name="AS2VersionLS" hidden="1">300</definedName>
    <definedName name="asdf" localSheetId="3">#REF!</definedName>
    <definedName name="asdf">#REF!</definedName>
    <definedName name="asfasf" localSheetId="3">#REF!</definedName>
    <definedName name="asfasf">#REF!</definedName>
    <definedName name="AuditDate">[26]SMSTemp!$B$4</definedName>
    <definedName name="B" localSheetId="3">#REF!</definedName>
    <definedName name="B">#REF!</definedName>
    <definedName name="b_" localSheetId="3">#REF!</definedName>
    <definedName name="b_">#REF!</definedName>
    <definedName name="BALSHT" localSheetId="3">#REF!</definedName>
    <definedName name="BALSHT">#REF!</definedName>
    <definedName name="basic_level">'[27]Threshold Table'!$A$6:$C$11</definedName>
    <definedName name="bcm" localSheetId="3">'[20]CamKum Prod'!$H$11</definedName>
    <definedName name="bcm">'[21]CamKum Prod'!$H$11</definedName>
    <definedName name="Bd_" localSheetId="3">#REF!</definedName>
    <definedName name="Bd_">#REF!</definedName>
    <definedName name="BG_Del" hidden="1">15</definedName>
    <definedName name="BG_Ins" hidden="1">4</definedName>
    <definedName name="BG_Mod" hidden="1">6</definedName>
    <definedName name="BILAN">[28]!BILAN</definedName>
    <definedName name="bolag">[29]Tabeller!$B$25</definedName>
    <definedName name="bomb" localSheetId="3">'[30]O-20'!#REF!</definedName>
    <definedName name="bomb">'[31]O-20'!#REF!</definedName>
    <definedName name="CARLSB_IC" localSheetId="3">#REF!</definedName>
    <definedName name="CARLSB_IC">#REF!</definedName>
    <definedName name="CASH" localSheetId="3">#REF!</definedName>
    <definedName name="CASH">#REF!</definedName>
    <definedName name="CASHCVNMAY" localSheetId="3">'[32]Cash CCI Detail'!$G$28+'[32]Cash CCI Detail'!$K$107</definedName>
    <definedName name="CASHCVNMAY">'[33]Cash CCI Detail'!$G$28+'[33]Cash CCI Detail'!$K$107</definedName>
    <definedName name="Cashflow2">[34]База!$A$1:$T$65536</definedName>
    <definedName name="ccoppy" localSheetId="3">ф.4!ccoppy</definedName>
    <definedName name="ccoppy">[0]!ccoppy</definedName>
    <definedName name="cellIsStratified">'[35]J-55'!$B$39</definedName>
    <definedName name="cellProjectedMisstatementWarning">'[35]J-55'!$A$141</definedName>
    <definedName name="cellSampleSize">'[35]J-55'!$B$62</definedName>
    <definedName name="cellSampleSizeWarning">'[35]J-55'!$A$140</definedName>
    <definedName name="cellSSF">'[35]J-55'!$B$44</definedName>
    <definedName name="cf" localSheetId="3">#REF!</definedName>
    <definedName name="cf">#REF!</definedName>
    <definedName name="cf_03" localSheetId="3">#REF!</definedName>
    <definedName name="cf_03">#REF!</definedName>
    <definedName name="CF_2003" localSheetId="3">#REF!</definedName>
    <definedName name="CF_2003">#REF!</definedName>
    <definedName name="CF_AccruedExpenses" localSheetId="3">#REF!</definedName>
    <definedName name="CF_AccruedExpenses">#REF!</definedName>
    <definedName name="CF_Cash" localSheetId="3">#REF!</definedName>
    <definedName name="CF_Cash">#REF!</definedName>
    <definedName name="CF_CurrentLTDebit" localSheetId="3">#REF!</definedName>
    <definedName name="CF_CurrentLTDebit">#REF!</definedName>
    <definedName name="CF_DeferredTax" localSheetId="3">#REF!</definedName>
    <definedName name="CF_DeferredTax">#REF!</definedName>
    <definedName name="CF_Dividends" localSheetId="3">#REF!</definedName>
    <definedName name="CF_Dividends">#REF!</definedName>
    <definedName name="CF_Intangibles" localSheetId="3">#REF!</definedName>
    <definedName name="CF_Intangibles">#REF!</definedName>
    <definedName name="CF_Inventories" localSheetId="3">#REF!</definedName>
    <definedName name="CF_Inventories">#REF!</definedName>
    <definedName name="CF_Investments" localSheetId="3">#REF!</definedName>
    <definedName name="CF_Investments">#REF!</definedName>
    <definedName name="CF_LTDebt" localSheetId="3">#REF!</definedName>
    <definedName name="CF_LTDebt">#REF!</definedName>
    <definedName name="CF_NetIncome" localSheetId="3">#REF!</definedName>
    <definedName name="CF_NetIncome">#REF!</definedName>
    <definedName name="CF_Payables" localSheetId="3">#REF!</definedName>
    <definedName name="CF_Payables">#REF!</definedName>
    <definedName name="CF_PrepaidExpenses" localSheetId="3">#REF!</definedName>
    <definedName name="CF_PrepaidExpenses">#REF!</definedName>
    <definedName name="CF_Property" localSheetId="3">#REF!</definedName>
    <definedName name="CF_Property">#REF!</definedName>
    <definedName name="CF_Receivables" localSheetId="3">#REF!</definedName>
    <definedName name="CF_Receivables">#REF!</definedName>
    <definedName name="CF_Shares" localSheetId="3">#REF!</definedName>
    <definedName name="CF_Shares">#REF!</definedName>
    <definedName name="CF_Taxation" localSheetId="3">#REF!</definedName>
    <definedName name="CF_Taxation">#REF!</definedName>
    <definedName name="CFSTATEMENT" localSheetId="3">#REF!</definedName>
    <definedName name="CFSTATEMENT">#REF!</definedName>
    <definedName name="CHF">91.92</definedName>
    <definedName name="cig">[36]Anlagevermögen!$A$1:$Z$29</definedName>
    <definedName name="ClientName">[26]SMSTemp!$B$3</definedName>
    <definedName name="COA" localSheetId="3">#REF!</definedName>
    <definedName name="COA">#REF!</definedName>
    <definedName name="Code" localSheetId="3">#REF!</definedName>
    <definedName name="Code">#REF!</definedName>
    <definedName name="Code_rang1_1" localSheetId="3">#REF!</definedName>
    <definedName name="Code_rang1_1">#REF!</definedName>
    <definedName name="Code_rang1_2" localSheetId="3">#REF!</definedName>
    <definedName name="Code_rang1_2">#REF!</definedName>
    <definedName name="Code_rang1_3" localSheetId="3">#REF!</definedName>
    <definedName name="Code_rang1_3">#REF!</definedName>
    <definedName name="Code_rang1_4" localSheetId="3">#REF!</definedName>
    <definedName name="Code_rang1_4">#REF!</definedName>
    <definedName name="Code_rang1_5" localSheetId="3">#REF!</definedName>
    <definedName name="Code_rang1_5">#REF!</definedName>
    <definedName name="Code_rang1_6" localSheetId="3">#REF!</definedName>
    <definedName name="Code_rang1_6">#REF!</definedName>
    <definedName name="Code_rang1_7" localSheetId="3">#REF!</definedName>
    <definedName name="Code_rang1_7">#REF!</definedName>
    <definedName name="Code_rang1_8" localSheetId="3">#REF!</definedName>
    <definedName name="Code_rang1_8">#REF!</definedName>
    <definedName name="Code_rang2_2" localSheetId="3">#REF!</definedName>
    <definedName name="Code_rang2_2">#REF!</definedName>
    <definedName name="Code_rang2_3" localSheetId="3">#REF!</definedName>
    <definedName name="Code_rang2_3">#REF!</definedName>
    <definedName name="Code_rang2_4" localSheetId="3">#REF!</definedName>
    <definedName name="Code_rang2_4">#REF!</definedName>
    <definedName name="Code_rang2_5" localSheetId="3">#REF!</definedName>
    <definedName name="Code_rang2_5">#REF!</definedName>
    <definedName name="Code_rang2_6" localSheetId="3">#REF!</definedName>
    <definedName name="Code_rang2_6">#REF!</definedName>
    <definedName name="Code_rang2_7" localSheetId="3">#REF!</definedName>
    <definedName name="Code_rang2_7">#REF!</definedName>
    <definedName name="Code_rang2_8" localSheetId="3">#REF!</definedName>
    <definedName name="Code_rang2_8">#REF!</definedName>
    <definedName name="Code_rang3_3" localSheetId="3">#REF!</definedName>
    <definedName name="Code_rang3_3">#REF!</definedName>
    <definedName name="Code_rang3_4" localSheetId="3">#REF!</definedName>
    <definedName name="Code_rang3_4">#REF!</definedName>
    <definedName name="Code_rang3_5" localSheetId="3">#REF!</definedName>
    <definedName name="Code_rang3_5">#REF!</definedName>
    <definedName name="Code_rang3_6" localSheetId="3">#REF!</definedName>
    <definedName name="Code_rang3_6">#REF!</definedName>
    <definedName name="Code_rang3_7" localSheetId="3">#REF!</definedName>
    <definedName name="Code_rang3_7">#REF!</definedName>
    <definedName name="Code_rang3_8" localSheetId="3">#REF!</definedName>
    <definedName name="Code_rang3_8">#REF!</definedName>
    <definedName name="Code_rang4_4" localSheetId="3">#REF!</definedName>
    <definedName name="Code_rang4_4">#REF!</definedName>
    <definedName name="Code_rang4_5" localSheetId="3">#REF!</definedName>
    <definedName name="Code_rang4_5">#REF!</definedName>
    <definedName name="Code_rang4_6" localSheetId="3">#REF!</definedName>
    <definedName name="Code_rang4_6">#REF!</definedName>
    <definedName name="Code_rang4_7" localSheetId="3">#REF!</definedName>
    <definedName name="Code_rang4_7">#REF!</definedName>
    <definedName name="Code_rang4_8" localSheetId="3">#REF!</definedName>
    <definedName name="Code_rang4_8">#REF!</definedName>
    <definedName name="Code_rang5_5" localSheetId="3">#REF!</definedName>
    <definedName name="Code_rang5_5">#REF!</definedName>
    <definedName name="Code_rang5_6" localSheetId="3">#REF!</definedName>
    <definedName name="Code_rang5_6">#REF!</definedName>
    <definedName name="Code_rang5_7" localSheetId="3">#REF!</definedName>
    <definedName name="Code_rang5_7">#REF!</definedName>
    <definedName name="Code_rang5_8" localSheetId="3">#REF!</definedName>
    <definedName name="Code_rang5_8">#REF!</definedName>
    <definedName name="Code_rang6_6" localSheetId="3">#REF!</definedName>
    <definedName name="Code_rang6_6">#REF!</definedName>
    <definedName name="Code_rang6_7" localSheetId="3">#REF!</definedName>
    <definedName name="Code_rang6_7">#REF!</definedName>
    <definedName name="Code_rang6_8" localSheetId="3">#REF!</definedName>
    <definedName name="Code_rang6_8">#REF!</definedName>
    <definedName name="Code_rang7_7" localSheetId="3">#REF!</definedName>
    <definedName name="Code_rang7_7">#REF!</definedName>
    <definedName name="Code_rang7_8" localSheetId="3">#REF!</definedName>
    <definedName name="Code_rang7_8">#REF!</definedName>
    <definedName name="Code_rang8_8" localSheetId="3">#REF!</definedName>
    <definedName name="Code_rang8_8">#REF!</definedName>
    <definedName name="COGS">[37]IS!#REF!</definedName>
    <definedName name="conect_name" localSheetId="3">#REF!</definedName>
    <definedName name="conect_name">#REF!</definedName>
    <definedName name="connect_name" localSheetId="3">#REF!</definedName>
    <definedName name="connect_name">#REF!</definedName>
    <definedName name="copy" localSheetId="3">ф.4!copy</definedName>
    <definedName name="copy">[0]!copy</definedName>
    <definedName name="copy1" localSheetId="3">ф.4!copy1</definedName>
    <definedName name="copy1">[0]!copy1</definedName>
    <definedName name="copy1234" localSheetId="3">ф.4!copy1234</definedName>
    <definedName name="copy1234">[0]!copy1234</definedName>
    <definedName name="cost" localSheetId="3">#REF!</definedName>
    <definedName name="cost">#REF!</definedName>
    <definedName name="count" localSheetId="3">'[38]G-40'!$B$26:$B$31</definedName>
    <definedName name="count">'[39]G-40'!$B$26:$B$31</definedName>
    <definedName name="country" localSheetId="3">[40]misc!$B$1</definedName>
    <definedName name="country">[41]misc!$B$1</definedName>
    <definedName name="Coupon_rate" localSheetId="3">#REF!</definedName>
    <definedName name="Coupon_rate">#REF!</definedName>
    <definedName name="Coupon_rate_IBRD_05_2" localSheetId="3">#REF!</definedName>
    <definedName name="Coupon_rate_IBRD_05_2">#REF!</definedName>
    <definedName name="cr_f700_________________" localSheetId="3">#REF!</definedName>
    <definedName name="cr_f700_________________">#REF!</definedName>
    <definedName name="crkf" localSheetId="2" hidden="1">{#N/A,#N/A,FALSE,"Aging Summary";#N/A,#N/A,FALSE,"Ratio Analysis";#N/A,#N/A,FALSE,"Test 120 Day Accts";#N/A,#N/A,FALSE,"Tickmarks"}</definedName>
    <definedName name="crkf" localSheetId="3" hidden="1">{#N/A,#N/A,FALSE,"Aging Summary";#N/A,#N/A,FALSE,"Ratio Analysis";#N/A,#N/A,FALSE,"Test 120 Day Accts";#N/A,#N/A,FALSE,"Tickmarks"}</definedName>
    <definedName name="crkf" hidden="1">{#N/A,#N/A,FALSE,"Aging Summary";#N/A,#N/A,FALSE,"Ratio Analysis";#N/A,#N/A,FALSE,"Test 120 Day Accts";#N/A,#N/A,FALSE,"Tickmarks"}</definedName>
    <definedName name="curIntCo">[42]ДДС!$E$4</definedName>
    <definedName name="currency">[43]Tabeller!$K$15</definedName>
    <definedName name="Current" localSheetId="3">#REF!</definedName>
    <definedName name="Current">#REF!</definedName>
    <definedName name="CY_Accounts_Receivable" localSheetId="3">#REF!</definedName>
    <definedName name="CY_Accounts_Receivable">#REF!</definedName>
    <definedName name="CY_Administration" localSheetId="3">'[24]Income Statement'!#REF!</definedName>
    <definedName name="CY_Administration">'[24]Income Statement'!#REF!</definedName>
    <definedName name="CY_Cash" localSheetId="3">#REF!</definedName>
    <definedName name="CY_Cash">#REF!</definedName>
    <definedName name="CY_Common_Equity" localSheetId="3">#REF!</definedName>
    <definedName name="CY_Common_Equity">#REF!</definedName>
    <definedName name="CY_Cost_of_Sales" localSheetId="3">'[24]Income Statement'!#REF!</definedName>
    <definedName name="CY_Cost_of_Sales">'[24]Income Statement'!#REF!</definedName>
    <definedName name="CY_Current_Liabilities" localSheetId="3">'[24]Bal Sheet'!#REF!</definedName>
    <definedName name="CY_Current_Liabilities">'[24]Bal Sheet'!#REF!</definedName>
    <definedName name="CY_Depreciation" localSheetId="3">'[24]Income Statement'!#REF!</definedName>
    <definedName name="CY_Depreciation">'[24]Income Statement'!#REF!</definedName>
    <definedName name="CY_Gross_Profit" localSheetId="3">'[24]Income Statement'!#REF!</definedName>
    <definedName name="CY_Gross_Profit">'[24]Income Statement'!#REF!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'[24]Income Statement'!#REF!</definedName>
    <definedName name="CY_Interest_Expense">'[24]Income Statement'!#REF!</definedName>
    <definedName name="CY_Inventory" localSheetId="3">#REF!</definedName>
    <definedName name="CY_Inventory">#REF!</definedName>
    <definedName name="CY_LIABIL_EQUITY" localSheetId="3">#REF!</definedName>
    <definedName name="CY_LIABIL_EQUITY">#REF!</definedName>
    <definedName name="CY_LT_Debt" localSheetId="3">#REF!</definedName>
    <definedName name="CY_LT_Debt">#REF!</definedName>
    <definedName name="CY_Market_Value_of_Equity" localSheetId="3">'[24]Income Statement'!#REF!</definedName>
    <definedName name="CY_Market_Value_of_Equity">'[24]Income Statement'!#REF!</definedName>
    <definedName name="CY_Marketable_Sec" localSheetId="3">'[24]Bal Sheet'!#REF!</definedName>
    <definedName name="CY_Marketable_Sec">'[24]Bal Sheet'!#REF!</definedName>
    <definedName name="CY_NET_PROFIT" localSheetId="3">'[24]Income Statement'!#REF!</definedName>
    <definedName name="CY_NET_PROFIT">'[24]Income Statement'!#REF!</definedName>
    <definedName name="CY_Net_Revenue" localSheetId="3">#REF!</definedName>
    <definedName name="CY_Net_Revenue">#REF!</definedName>
    <definedName name="CY_Operating_Income" localSheetId="3">'[24]Income Statement'!#REF!</definedName>
    <definedName name="CY_Operating_Income">'[24]Income Statement'!#REF!</definedName>
    <definedName name="CY_Other" localSheetId="3">'[24]Income Statement'!#REF!</definedName>
    <definedName name="CY_Other">'[24]Income Statement'!#REF!</definedName>
    <definedName name="CY_Other_Curr_Assets" localSheetId="3">#REF!</definedName>
    <definedName name="CY_Other_Curr_Assets">#REF!</definedName>
    <definedName name="CY_Other_LT_Assets" localSheetId="3">'[24]Bal Sheet'!#REF!</definedName>
    <definedName name="CY_Other_LT_Assets">'[24]Bal Sheet'!#REF!</definedName>
    <definedName name="CY_Other_LT_Liabilities" localSheetId="3">#REF!</definedName>
    <definedName name="CY_Other_LT_Liabilities">#REF!</definedName>
    <definedName name="CY_Preferred_Stock" localSheetId="3">'[24]Bal Sheet'!#REF!</definedName>
    <definedName name="CY_Preferred_Stock">'[24]Bal Sheet'!#REF!</definedName>
    <definedName name="CY_QUICK_ASSETS" localSheetId="3">#REF!</definedName>
    <definedName name="CY_QUICK_ASSETS">#REF!</definedName>
    <definedName name="CY_Retained_Earnings" localSheetId="3">#REF!</definedName>
    <definedName name="CY_Retained_Earnings">#REF!</definedName>
    <definedName name="CY_Selling" localSheetId="3">'[24]Income Statement'!#REF!</definedName>
    <definedName name="CY_Selling">'[24]Income Statement'!#REF!</definedName>
    <definedName name="CY_Tangible_Assets" localSheetId="3">#REF!</definedName>
    <definedName name="CY_Tangible_Assets">#REF!</definedName>
    <definedName name="CY_Tangible_Net_Worth" localSheetId="3">'[24]Income Statement'!#REF!</definedName>
    <definedName name="CY_Tangible_Net_Worth">'[24]Income Statement'!#REF!</definedName>
    <definedName name="CY_Taxes" localSheetId="3">'[24]Income Statement'!#REF!</definedName>
    <definedName name="CY_Taxes">'[24]Income Statement'!#REF!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Working_Capital">'[24]Income Statement'!#REF!</definedName>
    <definedName name="cyp">'[44]FS-97'!$BA$90</definedName>
    <definedName name="D" localSheetId="3">'[15]Prelim Cost'!$B$36:$L$36</definedName>
    <definedName name="D">'[16]Prelim Cost'!$B$36:$L$36</definedName>
    <definedName name="Daily_coupon" localSheetId="3">#REF!</definedName>
    <definedName name="Daily_coupon">#REF!</definedName>
    <definedName name="Daily_coupon_04" localSheetId="3">#REF!</definedName>
    <definedName name="Daily_coupon_04">#REF!</definedName>
    <definedName name="Daily_coupon_07" localSheetId="3">#REF!</definedName>
    <definedName name="Daily_coupon_07">#REF!</definedName>
    <definedName name="Daily_coupon_IBRD_05_2" localSheetId="3">#REF!</definedName>
    <definedName name="Daily_coupon_IBRD_05_2">#REF!</definedName>
    <definedName name="Date_of_Maturity" localSheetId="3">#REF!</definedName>
    <definedName name="Date_of_Maturity">#REF!</definedName>
    <definedName name="Date_of_Purchase" localSheetId="3">#REF!</definedName>
    <definedName name="Date_of_Purchase">#REF!</definedName>
    <definedName name="ddd" localSheetId="3">#REF!</definedName>
    <definedName name="ddd">#REF!</definedName>
    <definedName name="def_gen_book" localSheetId="3">#REF!</definedName>
    <definedName name="def_gen_book">#REF!</definedName>
    <definedName name="def_templ_book" localSheetId="3">#REF!</definedName>
    <definedName name="def_templ_book">#REF!</definedName>
    <definedName name="DEM">68.91</definedName>
    <definedName name="Depreciation_OGA">'[45]16'!$O$24</definedName>
    <definedName name="Depreciation_PPE">'[45]12'!$N$48</definedName>
    <definedName name="Difference" localSheetId="3">#REF!</definedName>
    <definedName name="Difference">#REF!</definedName>
    <definedName name="Dirty_Price" localSheetId="3">#REF!</definedName>
    <definedName name="Dirty_Price">#REF!</definedName>
    <definedName name="Disaggregations" localSheetId="3">#REF!</definedName>
    <definedName name="Disaggregations">#REF!</definedName>
    <definedName name="dItemsToTest">'[35]J-55'!$B$58</definedName>
    <definedName name="dName">'[35]J-55'!$B$3</definedName>
    <definedName name="dPlanningMateriality">'[35]J-55'!$B$46</definedName>
    <definedName name="dProjectedBookValue">'[35]J-55'!$B$93</definedName>
    <definedName name="dProjectedBookValueStratified">'[35]J-55'!$B$120</definedName>
    <definedName name="dProjectedNumbersOfItems">'[35]J-55'!$D$93</definedName>
    <definedName name="dProjectedNumbersOfItemsStratified">'[35]J-55'!$D$120</definedName>
    <definedName name="dsadas" localSheetId="3">#REF!</definedName>
    <definedName name="dsadas">#REF!</definedName>
    <definedName name="dsadsa" localSheetId="3">#REF!</definedName>
    <definedName name="dsadsa">#REF!</definedName>
    <definedName name="dSampleSize">'[35]J-55'!$B$62</definedName>
    <definedName name="dsn" localSheetId="3">#REF!</definedName>
    <definedName name="dsn">#REF!</definedName>
    <definedName name="dTotalPopulationBookValue">'[35]J-55'!$B$50</definedName>
    <definedName name="dTotalProjectedBookValue">'[35]J-55'!$B$122</definedName>
    <definedName name="dTotalProjectedNumbersOfItems">'[35]J-55'!$D$122</definedName>
    <definedName name="dTotIndSignItems">'[35]J-55'!$B$84</definedName>
    <definedName name="E3_function" localSheetId="3">#REF!</definedName>
    <definedName name="E3_function">#REF!</definedName>
    <definedName name="EAR" localSheetId="3">#REF!</definedName>
    <definedName name="EAR">#REF!</definedName>
    <definedName name="ee" localSheetId="3" hidden="1">'[15]Prelim Cost'!$B$36:$L$36</definedName>
    <definedName name="ee" hidden="1">'[16]Prelim Cost'!$B$36:$L$36</definedName>
    <definedName name="eee" localSheetId="3">#REF!</definedName>
    <definedName name="eee">#REF!</definedName>
    <definedName name="eeee" localSheetId="3" hidden="1">'[15]Prelim Cost'!$B$33:$L$33</definedName>
    <definedName name="eeee" hidden="1">'[16]Prelim Cost'!$B$33:$L$33</definedName>
    <definedName name="END" localSheetId="3">#REF!</definedName>
    <definedName name="END">#REF!</definedName>
    <definedName name="entity">[43]Tabeller!$B$22</definedName>
    <definedName name="Entity_name">'[46]std tabel'!$H$4</definedName>
    <definedName name="er" localSheetId="3" hidden="1">'[15]Prelim Cost'!$B$31:$L$31</definedName>
    <definedName name="er" hidden="1">'[16]Prelim Cost'!$B$31:$L$31</definedName>
    <definedName name="Error">[47]Anlagevermögen!$A$1:$Z$29</definedName>
    <definedName name="est">[29]Tabeller!$H$17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3">#REF!</definedName>
    <definedName name="Exchange_Rate_Purchase">#REF!</definedName>
    <definedName name="Expected_balance" localSheetId="3">#REF!</definedName>
    <definedName name="Expected_balance">#REF!</definedName>
    <definedName name="Expense" localSheetId="3">#REF!</definedName>
    <definedName name="Expense">#REF!</definedName>
    <definedName name="F_BEG" localSheetId="3">#REF!</definedName>
    <definedName name="F_BEG">#REF!</definedName>
    <definedName name="F_END" localSheetId="3">#REF!</definedName>
    <definedName name="F_END">#REF!</definedName>
    <definedName name="F10_EXCHANGE" localSheetId="3">#REF!</definedName>
    <definedName name="F10_EXCHANGE">#REF!</definedName>
    <definedName name="F11_M8" localSheetId="3">#REF!</definedName>
    <definedName name="F11_M8">#REF!</definedName>
    <definedName name="F12_PLEDG" localSheetId="3">#REF!</definedName>
    <definedName name="F12_PLEDG">#REF!</definedName>
    <definedName name="F14_EQUITY" localSheetId="3">#REF!</definedName>
    <definedName name="F14_EQUITY">#REF!</definedName>
    <definedName name="F15_ACCRUED" localSheetId="3">#REF!</definedName>
    <definedName name="F15_ACCRUED">#REF!</definedName>
    <definedName name="F16_SHARES" localSheetId="3">#REF!</definedName>
    <definedName name="F16_SHARES">#REF!</definedName>
    <definedName name="F17_" localSheetId="3">#REF!</definedName>
    <definedName name="F17_">#REF!</definedName>
    <definedName name="F18_CashFlow" localSheetId="3">#REF!</definedName>
    <definedName name="F18_CashFlow">#REF!</definedName>
    <definedName name="F19_INTERCSALES" localSheetId="3">#REF!</definedName>
    <definedName name="F19_INTERCSALES">#REF!</definedName>
    <definedName name="F2_BS" localSheetId="3">#REF!</definedName>
    <definedName name="F2_BS">#REF!</definedName>
    <definedName name="F22_INVENT" localSheetId="3">#REF!</definedName>
    <definedName name="F22_INVENT">#REF!</definedName>
    <definedName name="F28_" localSheetId="3">#REF!</definedName>
    <definedName name="F28_">#REF!</definedName>
    <definedName name="F33A_" localSheetId="3">#REF!</definedName>
    <definedName name="F33A_">#REF!</definedName>
    <definedName name="F33B" localSheetId="3">#REF!</definedName>
    <definedName name="F33B">#REF!</definedName>
    <definedName name="F33B_" localSheetId="3">#REF!</definedName>
    <definedName name="F33B_">#REF!</definedName>
    <definedName name="F34_PROV" localSheetId="3">#REF!</definedName>
    <definedName name="F34_PROV">#REF!</definedName>
    <definedName name="F35_ASSOC" localSheetId="3">#REF!</definedName>
    <definedName name="F35_ASSOC">#REF!</definedName>
    <definedName name="F4_Reconcile" localSheetId="3">#REF!</definedName>
    <definedName name="F4_Reconcile">#REF!</definedName>
    <definedName name="F5_Interc" localSheetId="3">#REF!</definedName>
    <definedName name="F5_Interc">#REF!</definedName>
    <definedName name="F6A_1803" localSheetId="3">#REF!</definedName>
    <definedName name="F6A_1803">#REF!</definedName>
    <definedName name="F6A_1806" localSheetId="3">#REF!</definedName>
    <definedName name="F6A_1806">#REF!</definedName>
    <definedName name="F6A_1816" localSheetId="3">#REF!</definedName>
    <definedName name="F6A_1816">#REF!</definedName>
    <definedName name="F6B_1808" localSheetId="3">#REF!</definedName>
    <definedName name="F6B_1808">#REF!</definedName>
    <definedName name="F6B_1811" localSheetId="3">#REF!</definedName>
    <definedName name="F6B_1811">#REF!</definedName>
    <definedName name="F6C_1801" localSheetId="3">#REF!</definedName>
    <definedName name="F6C_1801">#REF!</definedName>
    <definedName name="F6C_1820" localSheetId="3">#REF!</definedName>
    <definedName name="F6C_1820">#REF!</definedName>
    <definedName name="F7A_1701" localSheetId="3">#REF!</definedName>
    <definedName name="F7A_1701">#REF!</definedName>
    <definedName name="F7A_1702" localSheetId="3">#REF!</definedName>
    <definedName name="F7A_1702">#REF!</definedName>
    <definedName name="F7B_1700" localSheetId="3">#REF!</definedName>
    <definedName name="F7B_1700">#REF!</definedName>
    <definedName name="F7B_2795" localSheetId="3">#REF!</definedName>
    <definedName name="F7B_2795">#REF!</definedName>
    <definedName name="F7C_2861" localSheetId="3">#REF!</definedName>
    <definedName name="F7C_2861">#REF!</definedName>
    <definedName name="F8_" localSheetId="3">#REF!</definedName>
    <definedName name="F8_">#REF!</definedName>
    <definedName name="fd" localSheetId="3">#REF!</definedName>
    <definedName name="fd">#REF!</definedName>
    <definedName name="fdjfd" localSheetId="3">#REF!</definedName>
    <definedName name="fdjfd">#REF!</definedName>
    <definedName name="fdjlsj" localSheetId="3">#REF!</definedName>
    <definedName name="fdjlsj">#REF!</definedName>
    <definedName name="ffk">[48]ЯНВАРЬ!#REF!</definedName>
    <definedName name="fg" localSheetId="3">#REF!</definedName>
    <definedName name="fg">#REF!</definedName>
    <definedName name="Fibor_Rate_12" localSheetId="3">#REF!</definedName>
    <definedName name="Fibor_Rate_12">#REF!</definedName>
    <definedName name="Fibor_Rate_3" localSheetId="3">#REF!</definedName>
    <definedName name="Fibor_Rate_3">#REF!</definedName>
    <definedName name="Fibor_Rate_6" localSheetId="3">#REF!</definedName>
    <definedName name="Fibor_Rate_6">#REF!</definedName>
    <definedName name="FISCAL_YEARS" localSheetId="3">#REF!</definedName>
    <definedName name="FISCAL_YEARS">#REF!</definedName>
    <definedName name="fjsf" localSheetId="3">#REF!</definedName>
    <definedName name="fjsf">#REF!</definedName>
    <definedName name="Footer" localSheetId="3">#REF!</definedName>
    <definedName name="Footer">#REF!</definedName>
    <definedName name="forecast">[43]Tabeller!$H$15</definedName>
    <definedName name="Format0Dec">[26]SMSTemp!$B$15</definedName>
    <definedName name="Format2Dec">[26]SMSTemp!$B$13</definedName>
    <definedName name="FX_gain_loss">'[45]10'!#REF!</definedName>
    <definedName name="fytf" localSheetId="3">#REF!</definedName>
    <definedName name="fytf">#REF!</definedName>
    <definedName name="g" localSheetId="3" hidden="1">'[20]Prelim Cost'!$B$33:$L$33</definedName>
    <definedName name="g" hidden="1">'[21]Prelim Cost'!$B$33:$L$33</definedName>
    <definedName name="G_70" localSheetId="3">#REF!</definedName>
    <definedName name="G_70">#REF!</definedName>
    <definedName name="GA">[37]IS!#REF!</definedName>
    <definedName name="GDBUT">[28]!GDBUT</definedName>
    <definedName name="GDRAP">[28]!GDRAP</definedName>
    <definedName name="GEBUT">[28]!GEBUT</definedName>
    <definedName name="gen_path" localSheetId="3">#REF!</definedName>
    <definedName name="gen_path">#REF!</definedName>
    <definedName name="GERAP">[28]!GERAP</definedName>
    <definedName name="ghjf" localSheetId="3">ф.4!ghjf</definedName>
    <definedName name="ghjf">[0]!ghjf</definedName>
    <definedName name="Gr_100" localSheetId="3">'[49]31.12.03'!$E$8:$E$13</definedName>
    <definedName name="Gr_100">'[50]31.12.03'!$E$8:$E$13</definedName>
    <definedName name="Gr_101" localSheetId="3">'[49]31.12.03'!$E$15:$E$17</definedName>
    <definedName name="Gr_101">'[50]31.12.03'!$E$15:$E$17</definedName>
    <definedName name="Gr_105" localSheetId="3">'[49]31.12.03'!$E$19:$E$20</definedName>
    <definedName name="Gr_105">'[50]31.12.03'!$E$19:$E$20</definedName>
    <definedName name="Gr_110" localSheetId="3">'[49]31.12.03'!$E$22:$E$25</definedName>
    <definedName name="Gr_110">'[50]31.12.03'!$E$22:$E$25</definedName>
    <definedName name="Gr_120" localSheetId="3">'[49]31.12.03'!$E$27:$E$34</definedName>
    <definedName name="Gr_120">'[50]31.12.03'!$E$27:$E$34</definedName>
    <definedName name="Gr_125" localSheetId="3">'[49]31.12.03'!$E$36:$E$48</definedName>
    <definedName name="Gr_125">'[50]31.12.03'!$E$36:$E$48</definedName>
    <definedName name="Gr_130" localSheetId="3">'[49]31.12.03'!$E$50:$E$59</definedName>
    <definedName name="Gr_130">'[50]31.12.03'!$E$50:$E$59</definedName>
    <definedName name="Gr_132" localSheetId="3">'[49]31.12.03'!$E$61:$E$69</definedName>
    <definedName name="Gr_132">'[50]31.12.03'!$E$61:$E$69</definedName>
    <definedName name="Gr_135" localSheetId="3">'[49]31.12.03'!$E$71:$E$73</definedName>
    <definedName name="Gr_135">'[50]31.12.03'!$E$71:$E$73</definedName>
    <definedName name="Gr_140" localSheetId="3">'[49]31.12.03'!$E$75:$E$94</definedName>
    <definedName name="Gr_140">'[50]31.12.03'!$E$75:$E$94</definedName>
    <definedName name="Gr_145" localSheetId="3">'[49]31.12.03'!$E$96:$E$102</definedName>
    <definedName name="Gr_145">'[50]31.12.03'!$E$96:$E$102</definedName>
    <definedName name="Gr_146" localSheetId="3">'[49]31.12.03'!$E$106:$E$111</definedName>
    <definedName name="Gr_146">'[50]31.12.03'!$E$106:$E$111</definedName>
    <definedName name="Gr_147" localSheetId="3">'[49]31.12.03'!$E$113:$E$116</definedName>
    <definedName name="Gr_147">'[50]31.12.03'!$E$113:$E$116</definedName>
    <definedName name="Gr_155" localSheetId="3">'[49]31.12.03'!$E$118:$E$119</definedName>
    <definedName name="Gr_155">'[50]31.12.03'!$E$118:$E$119</definedName>
    <definedName name="Gr_160" localSheetId="3">'[49]31.12.03'!$E$121:$E$123</definedName>
    <definedName name="Gr_160">'[50]31.12.03'!$E$121:$E$123</definedName>
    <definedName name="Gr_165" localSheetId="3">'[49]31.12.03'!$E$125:$E$142</definedName>
    <definedName name="Gr_165">'[50]31.12.03'!$E$125:$E$142</definedName>
    <definedName name="Gr_170" localSheetId="3">'[49]31.12.03'!$E$144:$E$164</definedName>
    <definedName name="Gr_170">'[50]31.12.03'!$E$144:$E$164</definedName>
    <definedName name="Gr_179" localSheetId="3">'[49]31.12.03'!$E$166:$E$167</definedName>
    <definedName name="Gr_179">'[50]31.12.03'!$E$166:$E$167</definedName>
    <definedName name="Gr_181" localSheetId="3">'[49]31.12.03'!$E$169:$E$182</definedName>
    <definedName name="Gr_181">'[50]31.12.03'!$E$169:$E$182</definedName>
    <definedName name="Gr_183" localSheetId="3">'[49]31.12.03'!$E$184:$E$197</definedName>
    <definedName name="Gr_183">'[50]31.12.03'!$E$184:$E$197</definedName>
    <definedName name="Gr_185" localSheetId="3">'[49]31.12.03'!$E$199:$E$217</definedName>
    <definedName name="Gr_185">'[50]31.12.03'!$E$199:$E$217</definedName>
    <definedName name="Gr_189" localSheetId="3">'[49]31.12.03'!$E$219:$E$225</definedName>
    <definedName name="Gr_189">'[50]31.12.03'!$E$219:$E$225</definedName>
    <definedName name="Gr_201" localSheetId="3">'[49]31.12.03'!$E$228:$E$232</definedName>
    <definedName name="Gr_201">'[50]31.12.03'!$E$228:$E$232</definedName>
    <definedName name="Gr_202" localSheetId="3">'[49]31.12.03'!$E$234:$E$237</definedName>
    <definedName name="Gr_202">'[50]31.12.03'!$E$234:$E$237</definedName>
    <definedName name="Gr_203" localSheetId="3">'[49]31.12.03'!$E$239:$E$243</definedName>
    <definedName name="Gr_203">'[50]31.12.03'!$E$239:$E$243</definedName>
    <definedName name="Gr_204" localSheetId="3">'[49]31.12.03'!$E$245:$E$249</definedName>
    <definedName name="Gr_204">'[50]31.12.03'!$E$245:$E$249</definedName>
    <definedName name="Gr_205" localSheetId="3">'[49]31.12.03'!$E$251:$E$263</definedName>
    <definedName name="Gr_205">'[50]31.12.03'!$E$251:$E$263</definedName>
    <definedName name="Gr_206" localSheetId="3">'[49]31.12.03'!$E$259:$E$263</definedName>
    <definedName name="Gr_206">'[50]31.12.03'!$E$259:$E$263</definedName>
    <definedName name="Gr_211" localSheetId="3">'[49]31.12.03'!$E$265:$E$267</definedName>
    <definedName name="Gr_211">'[50]31.12.03'!$E$265:$E$267</definedName>
    <definedName name="Gr_212" localSheetId="3">'[49]31.12.03'!$E$269:$E$282</definedName>
    <definedName name="Gr_212">'[50]31.12.03'!$E$269:$E$282</definedName>
    <definedName name="Gr_215" localSheetId="3">'[49]31.12.03'!$E$284:$E$286</definedName>
    <definedName name="Gr_215">'[50]31.12.03'!$E$284:$E$286</definedName>
    <definedName name="Gr_220" localSheetId="3">'[49]31.12.03'!$E$288:$E$316</definedName>
    <definedName name="Gr_220">'[50]31.12.03'!$E$288:$E$316</definedName>
    <definedName name="Gr_230" localSheetId="3">'[49]31.12.03'!$E$320:$E$323</definedName>
    <definedName name="Gr_230">'[50]31.12.03'!$E$320:$E$323</definedName>
    <definedName name="Gr_240" localSheetId="3">'[49]31.12.03'!$E$325:$E$326</definedName>
    <definedName name="Gr_240">'[50]31.12.03'!$E$325:$E$326</definedName>
    <definedName name="Gr_255" localSheetId="3">'[49]31.12.03'!$E$328:$E$329</definedName>
    <definedName name="Gr_255">'[50]31.12.03'!$E$328:$E$329</definedName>
    <definedName name="Gr_270" localSheetId="3">'[49]31.12.03'!$E$331:$E$362</definedName>
    <definedName name="Gr_270">'[50]31.12.03'!$E$331:$E$362</definedName>
    <definedName name="Gr_279" localSheetId="3">'[49]31.12.03'!$E$364:$E$366</definedName>
    <definedName name="Gr_279">'[50]31.12.03'!$E$364:$E$366</definedName>
    <definedName name="Gr_281" localSheetId="3">'[49]31.12.03'!$E$368:$E$376</definedName>
    <definedName name="Gr_281">'[50]31.12.03'!$E$368:$E$376</definedName>
    <definedName name="Gr_283" localSheetId="3">'[49]31.12.03'!$E$378:$E$385</definedName>
    <definedName name="Gr_283">'[50]31.12.03'!$E$378:$E$385</definedName>
    <definedName name="Gr_285" localSheetId="3">'[49]31.12.03'!$E$387:$E$404</definedName>
    <definedName name="Gr_285">'[50]31.12.03'!$E$387:$E$404</definedName>
    <definedName name="Gr_289" localSheetId="3">'[49]31.12.03'!$E$406:$E$412</definedName>
    <definedName name="Gr_289">'[50]31.12.03'!$E$406:$E$412</definedName>
    <definedName name="Gr_300" localSheetId="3">'[49]31.12.03'!$E$415:$E$423</definedName>
    <definedName name="Gr_300">'[50]31.12.03'!$E$415:$E$423</definedName>
    <definedName name="Gr_310" localSheetId="3">'[49]31.12.03'!$E$425</definedName>
    <definedName name="Gr_310">'[50]31.12.03'!$E$425</definedName>
    <definedName name="Gr_350" localSheetId="3">'[49]31.12.03'!$E$427:$E$436</definedName>
    <definedName name="Gr_350">'[50]31.12.03'!$E$427:$E$436</definedName>
    <definedName name="Gr_405" localSheetId="3">'[49]31.12.03'!$E$439:$E$440</definedName>
    <definedName name="Gr_405">'[50]31.12.03'!$E$439:$E$440</definedName>
    <definedName name="Gr_410" localSheetId="3">'[49]31.12.03'!$E$442:$E$445</definedName>
    <definedName name="Gr_410">'[50]31.12.03'!$E$442:$E$445</definedName>
    <definedName name="Gr_420" localSheetId="3">'[49]31.12.03'!$E$447:$E$448</definedName>
    <definedName name="Gr_420">'[50]31.12.03'!$E$447:$E$448</definedName>
    <definedName name="Gr_425" localSheetId="3">'[49]31.12.03'!$E$450:$E$462</definedName>
    <definedName name="Gr_425">'[50]31.12.03'!$E$450:$E$462</definedName>
    <definedName name="Gr_430" localSheetId="3">'[49]31.12.03'!$E$464:$E$472</definedName>
    <definedName name="Gr_430">'[50]31.12.03'!$E$464:$E$472</definedName>
    <definedName name="Gr_432" localSheetId="3">'[49]31.12.03'!$E$474:$E$479</definedName>
    <definedName name="Gr_432">'[50]31.12.03'!$E$474:$E$479</definedName>
    <definedName name="Gr_435" localSheetId="3">'[49]31.12.03'!$E$481:$E$483</definedName>
    <definedName name="Gr_435">'[50]31.12.03'!$E$481:$E$483</definedName>
    <definedName name="Gr_440" localSheetId="3">'[49]31.12.03'!$E$485:$E$500</definedName>
    <definedName name="Gr_440">'[50]31.12.03'!$E$485:$E$500</definedName>
    <definedName name="Gr_445" localSheetId="3">'[49]31.12.03'!$E$502:$E$505</definedName>
    <definedName name="Gr_445">'[50]31.12.03'!$E$502:$E$505</definedName>
    <definedName name="Gr_447" localSheetId="3">'[49]31.12.03'!$E$509:$E$512</definedName>
    <definedName name="Gr_447">'[50]31.12.03'!$E$509:$E$512</definedName>
    <definedName name="Gr_450" localSheetId="3">'[49]31.12.03'!$E$514:$E$524</definedName>
    <definedName name="Gr_450">'[50]31.12.03'!$E$514:$E$524</definedName>
    <definedName name="Gr_460" localSheetId="3">'[49]31.12.03'!$E$526:$E$539</definedName>
    <definedName name="Gr_460">'[50]31.12.03'!$E$526:$E$539</definedName>
    <definedName name="Gr_470" localSheetId="3">'[49]31.12.03'!$E$541:$E$546</definedName>
    <definedName name="Gr_470">'[50]31.12.03'!$E$541:$E$546</definedName>
    <definedName name="Gr_473" localSheetId="3">'[49]31.12.03'!$E$548:$E$551</definedName>
    <definedName name="Gr_473">'[50]31.12.03'!$E$548:$E$551</definedName>
    <definedName name="Gr_485" localSheetId="3">'[49]31.12.03'!$E$553:$E$556</definedName>
    <definedName name="Gr_485">'[50]31.12.03'!$E$553:$E$556</definedName>
    <definedName name="Gr_487" localSheetId="3">'[49]31.12.03'!$E$558:$E$559</definedName>
    <definedName name="Gr_487">'[50]31.12.03'!$E$558:$E$559</definedName>
    <definedName name="Gr_489" localSheetId="3">'[49]31.12.03'!$E$561:$E$566</definedName>
    <definedName name="Gr_489">'[50]31.12.03'!$E$561:$E$566</definedName>
    <definedName name="Gr_492" localSheetId="3">'[49]31.12.03'!$E$570:$E$571</definedName>
    <definedName name="Gr_492">'[50]31.12.03'!$E$570:$E$571</definedName>
    <definedName name="Gr_494" localSheetId="3">'[49]31.12.03'!$E$573:$E$575</definedName>
    <definedName name="Gr_494">'[50]31.12.03'!$E$573:$E$575</definedName>
    <definedName name="Gr_502" localSheetId="3">'[49]31.12.03'!$E$579:$E$583</definedName>
    <definedName name="Gr_502">'[50]31.12.03'!$E$579:$E$583</definedName>
    <definedName name="Gr_503" localSheetId="3">'[49]31.12.03'!$E$585:$E$588</definedName>
    <definedName name="Gr_503">'[50]31.12.03'!$E$585:$E$588</definedName>
    <definedName name="Gr_504" localSheetId="3">'[49]31.12.03'!$E$590:$E$593</definedName>
    <definedName name="Gr_504">'[50]31.12.03'!$E$590:$E$593</definedName>
    <definedName name="Gr_505" localSheetId="3">'[49]31.12.03'!$E$595:$E$602</definedName>
    <definedName name="Gr_505">'[50]31.12.03'!$E$595:$E$602</definedName>
    <definedName name="Gr_506" localSheetId="3">'[49]31.12.03'!$E$604:$E$608</definedName>
    <definedName name="Gr_506">'[50]31.12.03'!$E$604:$E$608</definedName>
    <definedName name="Gr_509" localSheetId="3">'[49]31.12.03'!$E$610:$E$611</definedName>
    <definedName name="Gr_509">'[50]31.12.03'!$E$610:$E$611</definedName>
    <definedName name="Gr_511" localSheetId="3">'[49]31.12.03'!$E$613:$E$615</definedName>
    <definedName name="Gr_511">'[50]31.12.03'!$E$613:$E$615</definedName>
    <definedName name="Gr_512" localSheetId="3">'[49]31.12.03'!$E$617:$E$630</definedName>
    <definedName name="Gr_512">'[50]31.12.03'!$E$617:$E$630</definedName>
    <definedName name="Gr_515" localSheetId="3">'[49]31.12.03'!$E$632:$E$634</definedName>
    <definedName name="Gr_515">'[50]31.12.03'!$E$632:$E$634</definedName>
    <definedName name="Gr_520" localSheetId="3">'[49]31.12.03'!$E$636:$E$657</definedName>
    <definedName name="Gr_520">'[50]31.12.03'!$E$636:$E$657</definedName>
    <definedName name="Gr_530" localSheetId="3">'[49]31.12.03'!$E$661:$E$665</definedName>
    <definedName name="Gr_530">'[50]31.12.03'!$E$661:$E$665</definedName>
    <definedName name="Gr_540" localSheetId="3">'[49]31.12.03'!$E$667:$E$668</definedName>
    <definedName name="Gr_540">'[50]31.12.03'!$E$667:$E$668</definedName>
    <definedName name="Gr_545" localSheetId="3">'[49]31.12.03'!$E$670:$E$684</definedName>
    <definedName name="Gr_545">'[50]31.12.03'!$E$670:$E$684</definedName>
    <definedName name="Gr_550" localSheetId="3">'[49]31.12.03'!$E$686:$E$696</definedName>
    <definedName name="Gr_550">'[50]31.12.03'!$E$686:$E$696</definedName>
    <definedName name="Gr_560" localSheetId="3">'[49]31.12.03'!$E$698:$E$706</definedName>
    <definedName name="Gr_560">'[50]31.12.03'!$E$698:$E$706</definedName>
    <definedName name="Gr_570" localSheetId="3">'[49]31.12.03'!$E$708:$E$713</definedName>
    <definedName name="Gr_570">'[50]31.12.03'!$E$708:$E$713</definedName>
    <definedName name="Gr_572" localSheetId="3">'[49]31.12.03'!$E$715:$E$716</definedName>
    <definedName name="Gr_572">'[50]31.12.03'!$E$715:$E$716</definedName>
    <definedName name="Gr_573" localSheetId="3">'[49]31.12.03'!$E$718:$E$721</definedName>
    <definedName name="Gr_573">'[50]31.12.03'!$E$718:$E$721</definedName>
    <definedName name="Gr_574" localSheetId="3">'[49]31.12.03'!$E$723:$E$734</definedName>
    <definedName name="Gr_574">'[50]31.12.03'!$E$723:$E$734</definedName>
    <definedName name="Gr_576" localSheetId="3">'[49]31.12.03'!$E$736:$E$742</definedName>
    <definedName name="Gr_576">'[50]31.12.03'!$E$736:$E$742</definedName>
    <definedName name="Gr_578" localSheetId="3">'[49]31.12.03'!$E$744:$E$751</definedName>
    <definedName name="Gr_578">'[50]31.12.03'!$E$744:$E$751</definedName>
    <definedName name="Gr_585" localSheetId="3">'[49]31.12.03'!$E$753:$E$756</definedName>
    <definedName name="Gr_585">'[50]31.12.03'!$E$753:$E$756</definedName>
    <definedName name="Gr_587" localSheetId="3">'[49]31.12.03'!$E$758:$E$759</definedName>
    <definedName name="Gr_587">'[50]31.12.03'!$E$758:$E$759</definedName>
    <definedName name="Gr_589" localSheetId="3">'[49]31.12.03'!$E$761:$E$766</definedName>
    <definedName name="Gr_589">'[50]31.12.03'!$E$761:$E$766</definedName>
    <definedName name="Gr_592" localSheetId="3">'[49]31.12.03'!$E$770:$E$774</definedName>
    <definedName name="Gr_592">'[50]31.12.03'!$E$770:$E$774</definedName>
    <definedName name="Gr_594" localSheetId="3">'[49]31.12.03'!$E$776:$E$778</definedName>
    <definedName name="Gr_594">'[50]31.12.03'!$E$776:$E$778</definedName>
    <definedName name="Gr_600" localSheetId="3">'[49]31.12.03'!$E$782:$E$785</definedName>
    <definedName name="Gr_600">'[50]31.12.03'!$E$782:$E$785</definedName>
    <definedName name="Gr_605" localSheetId="3">'[49]31.12.03'!$E$787:$E$788</definedName>
    <definedName name="Gr_605">'[50]31.12.03'!$E$787:$E$788</definedName>
    <definedName name="Gr_610" localSheetId="3">'[49]31.12.03'!$E$791:$E$792</definedName>
    <definedName name="Gr_610">'[50]31.12.03'!$E$791:$E$792</definedName>
    <definedName name="Gr_615" localSheetId="3">'[49]31.12.03'!$E$795:$E$796</definedName>
    <definedName name="Gr_615">'[50]31.12.03'!$E$795:$E$796</definedName>
    <definedName name="Gr_620" localSheetId="3">'[49]31.12.03'!$E$799:$E$806</definedName>
    <definedName name="Gr_620">'[50]31.12.03'!$E$799:$E$806</definedName>
    <definedName name="Gr_630" localSheetId="3">'[49]31.12.03'!$E$808:$E$814</definedName>
    <definedName name="Gr_630">'[50]31.12.03'!$E$808:$E$814</definedName>
    <definedName name="Gr_640" localSheetId="3">'[49]31.12.03'!$E$816:$E$819</definedName>
    <definedName name="Gr_640">'[50]31.12.03'!$E$816:$E$819</definedName>
    <definedName name="Gr_650" localSheetId="3">'[49]31.12.03'!$E$822:$E$825</definedName>
    <definedName name="Gr_650">'[50]31.12.03'!$E$822:$E$825</definedName>
    <definedName name="Gr_655" localSheetId="3">'[49]31.12.03'!$E$827:$E$828</definedName>
    <definedName name="Gr_655">'[50]31.12.03'!$E$827:$E$828</definedName>
    <definedName name="Gr_660" localSheetId="3">'[49]31.12.03'!$E$831:$E$832</definedName>
    <definedName name="Gr_660">'[50]31.12.03'!$E$831:$E$832</definedName>
    <definedName name="Gr_665" localSheetId="3">'[49]31.12.03'!$E$835:$E$836</definedName>
    <definedName name="Gr_665">'[50]31.12.03'!$E$835:$E$836</definedName>
    <definedName name="Gr_670" localSheetId="3">'[49]31.12.03'!$E$839:$E$846</definedName>
    <definedName name="Gr_670">'[50]31.12.03'!$E$839:$E$846</definedName>
    <definedName name="Gr_680" localSheetId="3">'[49]31.12.03'!$E$848:$E$854</definedName>
    <definedName name="Gr_680">'[50]31.12.03'!$E$848:$E$854</definedName>
    <definedName name="Gr_690" localSheetId="3">'[49]31.12.03'!$E$856:$E$859</definedName>
    <definedName name="Gr_690">'[50]31.12.03'!$E$856:$E$859</definedName>
    <definedName name="Gr_710" localSheetId="3">'[49]31.12.03'!$E$862:$E$866</definedName>
    <definedName name="Gr_710">'[50]31.12.03'!$E$862:$E$866</definedName>
    <definedName name="Gr_720" localSheetId="3">'[49]31.12.03'!$E$868:$E$870</definedName>
    <definedName name="Gr_720">'[50]31.12.03'!$E$868:$E$870</definedName>
    <definedName name="Gr_730" localSheetId="3">'[49]31.12.03'!$E$872:$E$878</definedName>
    <definedName name="Gr_730">'[50]31.12.03'!$E$872:$E$878</definedName>
    <definedName name="Gr_740" localSheetId="3">'[49]31.12.03'!$E$880:$E$893</definedName>
    <definedName name="Gr_740">'[50]31.12.03'!$E$880:$E$893</definedName>
    <definedName name="Gr_750" localSheetId="3">'[49]31.12.03'!$E$895:$E$899</definedName>
    <definedName name="Gr_750">'[50]31.12.03'!$E$895:$E$899</definedName>
    <definedName name="grp" localSheetId="3">#REF!</definedName>
    <definedName name="grp">#REF!</definedName>
    <definedName name="H" localSheetId="3">#REF!</definedName>
    <definedName name="H">#REF!</definedName>
    <definedName name="header1" localSheetId="3">#REF!</definedName>
    <definedName name="header1">#REF!</definedName>
    <definedName name="HEDACT" localSheetId="3">#REF!</definedName>
    <definedName name="HEDACT">#REF!</definedName>
    <definedName name="HEDPOS" localSheetId="3">#REF!</definedName>
    <definedName name="HEDPOS">#REF!</definedName>
    <definedName name="HEDPOSBYR" localSheetId="3">#REF!</definedName>
    <definedName name="HEDPOSBYR">#REF!</definedName>
    <definedName name="HELP" localSheetId="3">#REF!</definedName>
    <definedName name="HELP">#REF!</definedName>
    <definedName name="hgf" localSheetId="3">#REF!</definedName>
    <definedName name="hgf">#REF!</definedName>
    <definedName name="hghg" localSheetId="3">#REF!</definedName>
    <definedName name="hghg">#REF!</definedName>
    <definedName name="HILH" localSheetId="3">ф.4!HILH</definedName>
    <definedName name="HILH">[0]!HILH</definedName>
    <definedName name="I0" localSheetId="3">'[51]A-20'!$E$149</definedName>
    <definedName name="I0">'[52]A-20'!$E$149</definedName>
    <definedName name="IAS_BS1998" localSheetId="3">#REF!</definedName>
    <definedName name="IAS_BS1998">#REF!</definedName>
    <definedName name="IAS_IS1998" localSheetId="3">#REF!</definedName>
    <definedName name="IAS_IS1998">#REF!</definedName>
    <definedName name="Igr_100" localSheetId="3">'[49]31.12.03'!$E$7</definedName>
    <definedName name="Igr_100">'[50]31.12.03'!$E$7</definedName>
    <definedName name="Igr_101" localSheetId="3">'[49]31.12.03'!$E$14</definedName>
    <definedName name="Igr_101">'[50]31.12.03'!$E$14</definedName>
    <definedName name="Igr_105" localSheetId="3">'[49]31.12.03'!$E$18</definedName>
    <definedName name="Igr_105">'[50]31.12.03'!$E$18</definedName>
    <definedName name="Igr_110" localSheetId="3">'[49]31.12.03'!$E$21</definedName>
    <definedName name="Igr_110">'[50]31.12.03'!$E$21</definedName>
    <definedName name="Igr_120" localSheetId="3">'[49]31.12.03'!$E$26</definedName>
    <definedName name="Igr_120">'[50]31.12.03'!$E$26</definedName>
    <definedName name="Igr_125" localSheetId="3">'[49]31.12.03'!$E$35</definedName>
    <definedName name="Igr_125">'[50]31.12.03'!$E$35</definedName>
    <definedName name="Igr_130" localSheetId="3">'[49]31.12.03'!$E$49</definedName>
    <definedName name="Igr_130">'[50]31.12.03'!$E$49</definedName>
    <definedName name="Igr_132" localSheetId="3">'[49]31.12.03'!$E$60</definedName>
    <definedName name="Igr_132">'[50]31.12.03'!$E$60</definedName>
    <definedName name="Igr_135" localSheetId="3">'[49]31.12.03'!$E$70</definedName>
    <definedName name="Igr_135">'[50]31.12.03'!$E$70</definedName>
    <definedName name="Igr_140" localSheetId="3">'[49]31.12.03'!$E$74</definedName>
    <definedName name="Igr_140">'[50]31.12.03'!$E$74</definedName>
    <definedName name="Igr_145" localSheetId="3">'[49]31.12.03'!$E$95</definedName>
    <definedName name="Igr_145">'[50]31.12.03'!$E$95</definedName>
    <definedName name="Igr_146" localSheetId="3">'[49]31.12.03'!$E$105</definedName>
    <definedName name="Igr_146">'[50]31.12.03'!$E$105</definedName>
    <definedName name="Igr_147" localSheetId="3">'[49]31.12.03'!$E$112</definedName>
    <definedName name="Igr_147">'[50]31.12.03'!$E$112</definedName>
    <definedName name="Igr_148" localSheetId="3">'[49]31.12.03'!$E$103</definedName>
    <definedName name="Igr_148">'[50]31.12.03'!$E$103</definedName>
    <definedName name="Igr_155" localSheetId="3">'[49]31.12.03'!$E$117</definedName>
    <definedName name="Igr_155">'[50]31.12.03'!$E$117</definedName>
    <definedName name="Igr_160" localSheetId="3">'[49]31.12.03'!$E$120</definedName>
    <definedName name="Igr_160">'[50]31.12.03'!$E$120</definedName>
    <definedName name="Igr_165" localSheetId="3">'[49]31.12.03'!$E$124</definedName>
    <definedName name="Igr_165">'[50]31.12.03'!$E$124</definedName>
    <definedName name="Igr_170" localSheetId="3">'[49]31.12.03'!$E$143</definedName>
    <definedName name="Igr_170">'[50]31.12.03'!$E$143</definedName>
    <definedName name="Igr_179" localSheetId="3">'[49]31.12.03'!$E$165</definedName>
    <definedName name="Igr_179">'[50]31.12.03'!$E$165</definedName>
    <definedName name="Igr_181" localSheetId="3">'[49]31.12.03'!$E$168</definedName>
    <definedName name="Igr_181">'[50]31.12.03'!$E$168</definedName>
    <definedName name="Igr_183" localSheetId="3">'[49]31.12.03'!$E$183</definedName>
    <definedName name="Igr_183">'[50]31.12.03'!$E$183</definedName>
    <definedName name="Igr_185" localSheetId="3">'[49]31.12.03'!$E$198</definedName>
    <definedName name="Igr_185">'[50]31.12.03'!$E$198</definedName>
    <definedName name="Igr_189" localSheetId="3">'[49]31.12.03'!$E$218</definedName>
    <definedName name="Igr_189">'[50]31.12.03'!$E$218</definedName>
    <definedName name="Igr_201" localSheetId="3">'[49]31.12.03'!$E$227</definedName>
    <definedName name="Igr_201">'[50]31.12.03'!$E$227</definedName>
    <definedName name="Igr_202" localSheetId="3">'[49]31.12.03'!$E$233</definedName>
    <definedName name="Igr_202">'[50]31.12.03'!$E$233</definedName>
    <definedName name="Igr_203" localSheetId="3">'[49]31.12.03'!$E$238</definedName>
    <definedName name="Igr_203">'[50]31.12.03'!$E$238</definedName>
    <definedName name="Igr_204" localSheetId="3">'[49]31.12.03'!$E$244</definedName>
    <definedName name="Igr_204">'[50]31.12.03'!$E$244</definedName>
    <definedName name="Igr_205" localSheetId="3">'[49]31.12.03'!$E$250</definedName>
    <definedName name="Igr_205">'[50]31.12.03'!$E$250</definedName>
    <definedName name="Igr_211" localSheetId="3">'[49]31.12.03'!$E$264</definedName>
    <definedName name="Igr_211">'[50]31.12.03'!$E$264</definedName>
    <definedName name="Igr_212" localSheetId="3">'[49]31.12.03'!$E$268</definedName>
    <definedName name="Igr_212">'[50]31.12.03'!$E$268</definedName>
    <definedName name="Igr_215" localSheetId="3">'[49]31.12.03'!$E$283</definedName>
    <definedName name="Igr_215">'[50]31.12.03'!$E$283</definedName>
    <definedName name="Igr_220" localSheetId="3">'[49]31.12.03'!$E$287</definedName>
    <definedName name="Igr_220">'[50]31.12.03'!$E$287</definedName>
    <definedName name="Igr_225" localSheetId="3">'[49]31.12.03'!$E$317</definedName>
    <definedName name="Igr_225">'[50]31.12.03'!$E$317</definedName>
    <definedName name="Igr_230" localSheetId="3">'[49]31.12.03'!$E$319</definedName>
    <definedName name="Igr_230">'[50]31.12.03'!$E$319</definedName>
    <definedName name="Igr_240" localSheetId="3">'[49]31.12.03'!$E$324</definedName>
    <definedName name="Igr_240">'[50]31.12.03'!$E$324</definedName>
    <definedName name="Igr_255" localSheetId="3">'[49]31.12.03'!$E$327</definedName>
    <definedName name="Igr_255">'[50]31.12.03'!$E$327</definedName>
    <definedName name="Igr_270" localSheetId="3">'[49]31.12.03'!$E$330</definedName>
    <definedName name="Igr_270">'[50]31.12.03'!$E$330</definedName>
    <definedName name="Igr_279" localSheetId="3">'[49]31.12.03'!$E$363</definedName>
    <definedName name="Igr_279">'[50]31.12.03'!$E$363</definedName>
    <definedName name="Igr_281" localSheetId="3">'[49]31.12.03'!$E$367</definedName>
    <definedName name="Igr_281">'[50]31.12.03'!$E$367</definedName>
    <definedName name="Igr_283" localSheetId="3">'[49]31.12.03'!$E$377</definedName>
    <definedName name="Igr_283">'[50]31.12.03'!$E$377</definedName>
    <definedName name="Igr_285" localSheetId="3">'[49]31.12.03'!$E$386</definedName>
    <definedName name="Igr_285">'[50]31.12.03'!$E$386</definedName>
    <definedName name="Igr_289" localSheetId="3">'[49]31.12.03'!$E$405</definedName>
    <definedName name="Igr_289">'[50]31.12.03'!$E$405</definedName>
    <definedName name="Igr_300" localSheetId="3">'[49]31.12.03'!$E$414</definedName>
    <definedName name="Igr_300">'[50]31.12.03'!$E$414</definedName>
    <definedName name="Igr_310" localSheetId="3">'[49]31.12.03'!$E$424</definedName>
    <definedName name="Igr_310">'[50]31.12.03'!$E$424</definedName>
    <definedName name="Igr_350" localSheetId="3">'[49]31.12.03'!$E$426</definedName>
    <definedName name="Igr_350">'[50]31.12.03'!$E$426</definedName>
    <definedName name="Igr_405" localSheetId="3">'[49]31.12.03'!$E$438</definedName>
    <definedName name="Igr_405">'[50]31.12.03'!$E$438</definedName>
    <definedName name="Igr_410" localSheetId="3">'[49]31.12.03'!$E$441</definedName>
    <definedName name="Igr_410">'[50]31.12.03'!$E$441</definedName>
    <definedName name="Igr_420" localSheetId="3">'[49]31.12.03'!$E$446</definedName>
    <definedName name="Igr_420">'[50]31.12.03'!$E$446</definedName>
    <definedName name="Igr_425" localSheetId="3">'[49]31.12.03'!$E$449</definedName>
    <definedName name="Igr_425">'[50]31.12.03'!$E$449</definedName>
    <definedName name="Igr_430" localSheetId="3">'[49]31.12.03'!$E$463</definedName>
    <definedName name="Igr_430">'[50]31.12.03'!$E$463</definedName>
    <definedName name="Igr_432" localSheetId="3">'[49]31.12.03'!$E$473</definedName>
    <definedName name="Igr_432">'[50]31.12.03'!$E$473</definedName>
    <definedName name="Igr_435" localSheetId="3">'[49]31.12.03'!$E$480</definedName>
    <definedName name="Igr_435">'[50]31.12.03'!$E$480</definedName>
    <definedName name="Igr_440" localSheetId="3">'[49]31.12.03'!$E$484</definedName>
    <definedName name="Igr_440">'[50]31.12.03'!$E$484</definedName>
    <definedName name="Igr_445" localSheetId="3">'[49]31.12.03'!$E$501</definedName>
    <definedName name="Igr_445">'[50]31.12.03'!$E$501</definedName>
    <definedName name="Igr_446" localSheetId="3">'[49]31.12.03'!$E$506</definedName>
    <definedName name="Igr_446">'[50]31.12.03'!$E$506</definedName>
    <definedName name="Igr_447" localSheetId="3">'[49]31.12.03'!$E$508</definedName>
    <definedName name="Igr_447">'[50]31.12.03'!$E$508</definedName>
    <definedName name="Igr_450" localSheetId="3">'[49]31.12.03'!$E$513</definedName>
    <definedName name="Igr_450">'[50]31.12.03'!$E$513</definedName>
    <definedName name="Igr_460" localSheetId="3">'[49]31.12.03'!$E$525</definedName>
    <definedName name="Igr_460">'[50]31.12.03'!$E$525</definedName>
    <definedName name="Igr_470" localSheetId="3">'[49]31.12.03'!$E$540</definedName>
    <definedName name="Igr_470">'[50]31.12.03'!$E$540</definedName>
    <definedName name="Igr_473" localSheetId="3">'[49]31.12.03'!$E$547</definedName>
    <definedName name="Igr_473">'[50]31.12.03'!$E$547</definedName>
    <definedName name="Igr_485" localSheetId="3">'[49]31.12.03'!$E$552</definedName>
    <definedName name="Igr_485">'[50]31.12.03'!$E$552</definedName>
    <definedName name="Igr_487" localSheetId="3">'[49]31.12.03'!$E$557</definedName>
    <definedName name="Igr_487">'[50]31.12.03'!$E$557</definedName>
    <definedName name="Igr_489" localSheetId="3">'[49]31.12.03'!$E$560</definedName>
    <definedName name="Igr_489">'[50]31.12.03'!$E$560</definedName>
    <definedName name="Igr_490" localSheetId="3">'[49]31.12.03'!$E$567</definedName>
    <definedName name="Igr_490">'[50]31.12.03'!$E$567</definedName>
    <definedName name="Igr_492" localSheetId="3">'[49]31.12.03'!$E$569</definedName>
    <definedName name="Igr_492">'[50]31.12.03'!$E$569</definedName>
    <definedName name="Igr_494" localSheetId="3">'[49]31.12.03'!$E$572</definedName>
    <definedName name="Igr_494">'[50]31.12.03'!$E$572</definedName>
    <definedName name="Igr_499" localSheetId="3">'[49]31.12.03'!$E$576</definedName>
    <definedName name="Igr_499">'[50]31.12.03'!$E$576</definedName>
    <definedName name="Igr_502" localSheetId="3">'[49]31.12.03'!$E$578</definedName>
    <definedName name="Igr_502">'[50]31.12.03'!$E$578</definedName>
    <definedName name="Igr_503" localSheetId="3">'[49]31.12.03'!$E$584</definedName>
    <definedName name="Igr_503">'[50]31.12.03'!$E$584</definedName>
    <definedName name="Igr_504" localSheetId="3">'[49]31.12.03'!$E$589</definedName>
    <definedName name="Igr_504">'[50]31.12.03'!$E$589</definedName>
    <definedName name="Igr_505" localSheetId="3">'[49]31.12.03'!$E$594</definedName>
    <definedName name="Igr_505">'[50]31.12.03'!$E$594</definedName>
    <definedName name="Igr_506" localSheetId="3">'[49]31.12.03'!$E$603</definedName>
    <definedName name="Igr_506">'[50]31.12.03'!$E$603</definedName>
    <definedName name="Igr_509" localSheetId="3">'[49]31.12.03'!$E$609</definedName>
    <definedName name="Igr_509">'[50]31.12.03'!$E$609</definedName>
    <definedName name="Igr_511" localSheetId="3">'[49]31.12.03'!$E$612</definedName>
    <definedName name="Igr_511">'[50]31.12.03'!$E$612</definedName>
    <definedName name="Igr_512" localSheetId="3">'[49]31.12.03'!$E$616</definedName>
    <definedName name="Igr_512">'[50]31.12.03'!$E$616</definedName>
    <definedName name="Igr_515" localSheetId="3">'[49]31.12.03'!$E$631</definedName>
    <definedName name="Igr_515">'[50]31.12.03'!$E$631</definedName>
    <definedName name="Igr_520" localSheetId="3">'[49]31.12.03'!$E$635</definedName>
    <definedName name="Igr_520">'[50]31.12.03'!$E$635</definedName>
    <definedName name="Igr_525" localSheetId="3">'[49]31.12.03'!$E$658</definedName>
    <definedName name="Igr_525">'[50]31.12.03'!$E$658</definedName>
    <definedName name="Igr_530" localSheetId="3">'[49]31.12.03'!$E$660</definedName>
    <definedName name="Igr_530">'[50]31.12.03'!$E$660</definedName>
    <definedName name="Igr_540" localSheetId="3">'[49]31.12.03'!$E$666</definedName>
    <definedName name="Igr_540">'[50]31.12.03'!$E$666</definedName>
    <definedName name="Igr_545" localSheetId="3">'[49]31.12.03'!$E$669</definedName>
    <definedName name="Igr_545">'[50]31.12.03'!$E$669</definedName>
    <definedName name="Igr_550" localSheetId="3">'[49]31.12.03'!$E$685</definedName>
    <definedName name="Igr_550">'[50]31.12.03'!$E$685</definedName>
    <definedName name="Igr_560" localSheetId="3">'[49]31.12.03'!$E$697</definedName>
    <definedName name="Igr_560">'[50]31.12.03'!$E$697</definedName>
    <definedName name="Igr_570" localSheetId="3">'[49]31.12.03'!$E$707</definedName>
    <definedName name="Igr_570">'[50]31.12.03'!$E$707</definedName>
    <definedName name="Igr_572" localSheetId="3">'[49]31.12.03'!$E$714</definedName>
    <definedName name="Igr_572">'[50]31.12.03'!$E$714</definedName>
    <definedName name="Igr_573" localSheetId="3">'[49]31.12.03'!$E$717</definedName>
    <definedName name="Igr_573">'[50]31.12.03'!$E$717</definedName>
    <definedName name="Igr_574" localSheetId="3">'[49]31.12.03'!$E$722</definedName>
    <definedName name="Igr_574">'[50]31.12.03'!$E$722</definedName>
    <definedName name="Igr_576" localSheetId="3">'[49]31.12.03'!$E$735</definedName>
    <definedName name="Igr_576">'[50]31.12.03'!$E$735</definedName>
    <definedName name="Igr_578" localSheetId="3">'[49]31.12.03'!$E$743</definedName>
    <definedName name="Igr_578">'[50]31.12.03'!$E$743</definedName>
    <definedName name="Igr_585" localSheetId="3">'[49]31.12.03'!$E$752</definedName>
    <definedName name="Igr_585">'[50]31.12.03'!$E$752</definedName>
    <definedName name="Igr_587" localSheetId="3">'[49]31.12.03'!$E$757</definedName>
    <definedName name="Igr_587">'[50]31.12.03'!$E$757</definedName>
    <definedName name="Igr_589" localSheetId="3">'[49]31.12.03'!$E$760</definedName>
    <definedName name="Igr_589">'[50]31.12.03'!$E$760</definedName>
    <definedName name="Igr_590" localSheetId="3">'[49]31.12.03'!$E$767</definedName>
    <definedName name="Igr_590">'[50]31.12.03'!$E$767</definedName>
    <definedName name="Igr_592" localSheetId="3">'[49]31.12.03'!$E$769</definedName>
    <definedName name="Igr_592">'[50]31.12.03'!$E$769</definedName>
    <definedName name="Igr_594" localSheetId="3">'[49]31.12.03'!$E$775</definedName>
    <definedName name="Igr_594">'[50]31.12.03'!$E$775</definedName>
    <definedName name="Igr_599" localSheetId="3">'[49]31.12.03'!$E$779</definedName>
    <definedName name="Igr_599">'[50]31.12.03'!$E$779</definedName>
    <definedName name="Igr_600" localSheetId="3">'[49]31.12.03'!$E$781</definedName>
    <definedName name="Igr_600">'[50]31.12.03'!$E$781</definedName>
    <definedName name="Igr_605" localSheetId="3">'[49]31.12.03'!$E$786</definedName>
    <definedName name="Igr_605">'[50]31.12.03'!$E$786</definedName>
    <definedName name="Igr_608" localSheetId="3">'[49]31.12.03'!$E$789</definedName>
    <definedName name="Igr_608">'[50]31.12.03'!$E$789</definedName>
    <definedName name="Igr_610" localSheetId="3">'[49]31.12.03'!$E$790</definedName>
    <definedName name="Igr_610">'[50]31.12.03'!$E$790</definedName>
    <definedName name="Igr_615" localSheetId="3">'[49]31.12.03'!$E$794</definedName>
    <definedName name="Igr_615">'[50]31.12.03'!$E$794</definedName>
    <definedName name="Igr_618" localSheetId="3">'[49]31.12.03'!$E$797</definedName>
    <definedName name="Igr_618">'[50]31.12.03'!$E$797</definedName>
    <definedName name="Igr_620" localSheetId="3">'[49]31.12.03'!$E$798</definedName>
    <definedName name="Igr_620">'[50]31.12.03'!$E$798</definedName>
    <definedName name="Igr_630" localSheetId="3">'[49]31.12.03'!$E$807</definedName>
    <definedName name="Igr_630">'[50]31.12.03'!$E$807</definedName>
    <definedName name="Igr_640" localSheetId="3">'[49]31.12.03'!$E$815</definedName>
    <definedName name="Igr_640">'[50]31.12.03'!$E$815</definedName>
    <definedName name="Igr_650" localSheetId="3">'[49]31.12.03'!$E$821</definedName>
    <definedName name="Igr_650">'[50]31.12.03'!$E$821</definedName>
    <definedName name="Igr_655" localSheetId="3">'[49]31.12.03'!$E$826</definedName>
    <definedName name="Igr_655">'[50]31.12.03'!$E$826</definedName>
    <definedName name="Igr_658" localSheetId="3">'[49]31.12.03'!$E$829</definedName>
    <definedName name="Igr_658">'[50]31.12.03'!$E$829</definedName>
    <definedName name="Igr_660" localSheetId="3">'[49]31.12.03'!$E$830</definedName>
    <definedName name="Igr_660">'[50]31.12.03'!$E$830</definedName>
    <definedName name="Igr_665" localSheetId="3">'[49]31.12.03'!$E$834</definedName>
    <definedName name="Igr_665">'[50]31.12.03'!$E$834</definedName>
    <definedName name="Igr_668" localSheetId="3">'[49]31.12.03'!$E$837</definedName>
    <definedName name="Igr_668">'[50]31.12.03'!$E$837</definedName>
    <definedName name="Igr_670" localSheetId="3">'[49]31.12.03'!$E$838</definedName>
    <definedName name="Igr_670">'[50]31.12.03'!$E$838</definedName>
    <definedName name="Igr_680" localSheetId="3">'[49]31.12.03'!$E$847</definedName>
    <definedName name="Igr_680">'[50]31.12.03'!$E$847</definedName>
    <definedName name="Igr_690" localSheetId="3">'[49]31.12.03'!$E$855</definedName>
    <definedName name="Igr_690">'[50]31.12.03'!$E$855</definedName>
    <definedName name="Igr_710" localSheetId="3">'[49]31.12.03'!$E$861</definedName>
    <definedName name="Igr_710">'[50]31.12.03'!$E$861</definedName>
    <definedName name="Igr_720" localSheetId="3">'[49]31.12.03'!$E$867</definedName>
    <definedName name="Igr_720">'[50]31.12.03'!$E$867</definedName>
    <definedName name="Igr_730" localSheetId="3">'[49]31.12.03'!$E$871</definedName>
    <definedName name="Igr_730">'[50]31.12.03'!$E$871</definedName>
    <definedName name="Igr_740" localSheetId="3">'[49]31.12.03'!$E$879</definedName>
    <definedName name="Igr_740">'[50]31.12.03'!$E$879</definedName>
    <definedName name="Igr_750" localSheetId="3">'[49]31.12.03'!$E$894</definedName>
    <definedName name="Igr_750">'[50]31.12.03'!$E$894</definedName>
    <definedName name="Ik_1" localSheetId="3">'[49]31.12.03'!$E$226</definedName>
    <definedName name="Ik_1">'[50]31.12.03'!$E$226</definedName>
    <definedName name="Ik_2" localSheetId="3">'[49]31.12.03'!$E$413</definedName>
    <definedName name="Ik_2">'[50]31.12.03'!$E$413</definedName>
    <definedName name="Ik_3" localSheetId="3">'[49]31.12.03'!$E$437</definedName>
    <definedName name="Ik_3">'[50]31.12.03'!$E$437</definedName>
    <definedName name="Ik_4" localSheetId="3">'[49]31.12.03'!$E$577</definedName>
    <definedName name="Ik_4">'[50]31.12.03'!$E$577</definedName>
    <definedName name="Ik_5" localSheetId="3">'[49]31.12.03'!$E$780</definedName>
    <definedName name="Ik_5">'[50]31.12.03'!$E$780</definedName>
    <definedName name="Im_64" localSheetId="3">'[49]31.12.03'!$E$820</definedName>
    <definedName name="Im_64">'[50]31.12.03'!$E$820</definedName>
    <definedName name="Im_66" localSheetId="3">'[49]31.12.03'!$E$860</definedName>
    <definedName name="Im_66">'[50]31.12.03'!$E$860</definedName>
    <definedName name="inter" localSheetId="3">#REF!</definedName>
    <definedName name="inter">#REF!</definedName>
    <definedName name="Interest_accrued" localSheetId="3">#REF!</definedName>
    <definedName name="Interest_accrued">#REF!</definedName>
    <definedName name="interm_level">'[27]Threshold Table'!$D$6:$F$11</definedName>
    <definedName name="INV" localSheetId="3">#REF!</definedName>
    <definedName name="INV">#REF!</definedName>
    <definedName name="Inventory_close" localSheetId="3">[53]BS!#REF!</definedName>
    <definedName name="Inventory_close">[54]BS!#REF!</definedName>
    <definedName name="Inventory_open" localSheetId="3">[53]BS!#REF!</definedName>
    <definedName name="Inventory_open">[54]BS!#REF!</definedName>
    <definedName name="ISO" localSheetId="3">[55]SETUP!$D$11</definedName>
    <definedName name="ISO">[56]SETUP!$D$11</definedName>
    <definedName name="Iss">[46]Settings!#REF!</definedName>
    <definedName name="item" localSheetId="3">[57]Статьи!$A$3:$B$55</definedName>
    <definedName name="item">[58]Статьи!$A$3:$B$55</definedName>
    <definedName name="itemm" localSheetId="3">[59]Статьи!$A$3:$B$42</definedName>
    <definedName name="itemm">[60]Статьи!$A$3:$B$42</definedName>
    <definedName name="j" localSheetId="3" hidden="1">'[20]Prelim Cost'!$B$33:$L$33</definedName>
    <definedName name="j" hidden="1">'[21]Prelim Cost'!$B$33:$L$33</definedName>
    <definedName name="kjh" localSheetId="3">ф.4!kjh</definedName>
    <definedName name="kjh">[0]!kjh</definedName>
    <definedName name="kjj" localSheetId="3" hidden="1">'[15]Prelim Cost'!$B$31:$L$31</definedName>
    <definedName name="kjj" hidden="1">'[16]Prelim Cost'!$B$31:$L$31</definedName>
    <definedName name="klk" localSheetId="3">#REF!</definedName>
    <definedName name="klk">#REF!</definedName>
    <definedName name="l" localSheetId="3" hidden="1">'[20]Prelim Cost'!$B$36:$L$36</definedName>
    <definedName name="l" hidden="1">'[21]Prelim Cost'!$B$36:$L$36</definedName>
    <definedName name="L_Adjust" localSheetId="3">[61]Links!$H$1:$H$65536</definedName>
    <definedName name="L_Adjust">[62]Links!$H$1:$H$65536</definedName>
    <definedName name="L_AJE_Tot" localSheetId="3">[61]Links!$G$1:$G$65536</definedName>
    <definedName name="L_AJE_Tot">[62]Links!$G$1:$G$65536</definedName>
    <definedName name="L_CY_Beg" localSheetId="3">[61]Links!$F$1:$F$65536</definedName>
    <definedName name="L_CY_Beg">[62]Links!$F$1:$F$65536</definedName>
    <definedName name="L_CY_End" localSheetId="3">[61]Links!$J$1:$J$65536</definedName>
    <definedName name="L_CY_End">[62]Links!$J$1:$J$65536</definedName>
    <definedName name="L_PY_End" localSheetId="3">[61]Links!$K$1:$K$65536</definedName>
    <definedName name="L_PY_End">[62]Links!$K$1:$K$65536</definedName>
    <definedName name="L_RJE_Tot" localSheetId="3">[61]Links!$I$1:$I$65536</definedName>
    <definedName name="L_RJE_Tot">[62]Links!$I$1:$I$65536</definedName>
    <definedName name="Libor_Rate_12" localSheetId="3">#REF!</definedName>
    <definedName name="Libor_Rate_12">#REF!</definedName>
    <definedName name="Libor_Rate_3" localSheetId="3">#REF!</definedName>
    <definedName name="Libor_Rate_3">#REF!</definedName>
    <definedName name="Libor_Rate_6" localSheetId="3">#REF!</definedName>
    <definedName name="Libor_Rate_6">#REF!</definedName>
    <definedName name="line_rang1_1" localSheetId="3">#REF!</definedName>
    <definedName name="line_rang1_1">#REF!</definedName>
    <definedName name="line_rang1_2" localSheetId="3">#REF!</definedName>
    <definedName name="line_rang1_2">#REF!</definedName>
    <definedName name="line_rang1_3" localSheetId="3">#REF!</definedName>
    <definedName name="line_rang1_3">#REF!</definedName>
    <definedName name="line_rang1_4" localSheetId="3">#REF!</definedName>
    <definedName name="line_rang1_4">#REF!</definedName>
    <definedName name="line_rang1_5" localSheetId="3">#REF!</definedName>
    <definedName name="line_rang1_5">#REF!</definedName>
    <definedName name="line_rang1_6" localSheetId="3">#REF!</definedName>
    <definedName name="line_rang1_6">#REF!</definedName>
    <definedName name="line_rang1_7" localSheetId="3">#REF!</definedName>
    <definedName name="line_rang1_7">#REF!</definedName>
    <definedName name="line_rang1_8" localSheetId="3">#REF!</definedName>
    <definedName name="line_rang1_8">#REF!</definedName>
    <definedName name="line_rang2_2" localSheetId="3">#REF!</definedName>
    <definedName name="line_rang2_2">#REF!</definedName>
    <definedName name="line_rang2_3" localSheetId="3">#REF!</definedName>
    <definedName name="line_rang2_3">#REF!</definedName>
    <definedName name="line_rang2_4" localSheetId="3">#REF!</definedName>
    <definedName name="line_rang2_4">#REF!</definedName>
    <definedName name="line_rang2_5" localSheetId="3">#REF!</definedName>
    <definedName name="line_rang2_5">#REF!</definedName>
    <definedName name="line_rang2_6" localSheetId="3">#REF!</definedName>
    <definedName name="line_rang2_6">#REF!</definedName>
    <definedName name="line_rang2_7" localSheetId="3">#REF!</definedName>
    <definedName name="line_rang2_7">#REF!</definedName>
    <definedName name="line_rang2_8" localSheetId="3">#REF!</definedName>
    <definedName name="line_rang2_8">#REF!</definedName>
    <definedName name="line_rang3_3" localSheetId="3">#REF!</definedName>
    <definedName name="line_rang3_3">#REF!</definedName>
    <definedName name="line_rang3_4" localSheetId="3">#REF!</definedName>
    <definedName name="line_rang3_4">#REF!</definedName>
    <definedName name="line_rang3_5" localSheetId="3">#REF!</definedName>
    <definedName name="line_rang3_5">#REF!</definedName>
    <definedName name="line_rang3_6" localSheetId="3">#REF!</definedName>
    <definedName name="line_rang3_6">#REF!</definedName>
    <definedName name="line_rang3_7" localSheetId="3">#REF!</definedName>
    <definedName name="line_rang3_7">#REF!</definedName>
    <definedName name="line_rang3_8" localSheetId="3">#REF!</definedName>
    <definedName name="line_rang3_8">#REF!</definedName>
    <definedName name="line_rang4_4" localSheetId="3">#REF!</definedName>
    <definedName name="line_rang4_4">#REF!</definedName>
    <definedName name="line_rang4_5" localSheetId="3">#REF!</definedName>
    <definedName name="line_rang4_5">#REF!</definedName>
    <definedName name="line_rang4_6" localSheetId="3">#REF!</definedName>
    <definedName name="line_rang4_6">#REF!</definedName>
    <definedName name="line_rang4_7" localSheetId="3">#REF!</definedName>
    <definedName name="line_rang4_7">#REF!</definedName>
    <definedName name="line_rang4_8" localSheetId="3">#REF!</definedName>
    <definedName name="line_rang4_8">#REF!</definedName>
    <definedName name="line_rang5_5" localSheetId="3">#REF!</definedName>
    <definedName name="line_rang5_5">#REF!</definedName>
    <definedName name="line_rang5_6" localSheetId="3">#REF!</definedName>
    <definedName name="line_rang5_6">#REF!</definedName>
    <definedName name="line_rang5_7" localSheetId="3">#REF!</definedName>
    <definedName name="line_rang5_7">#REF!</definedName>
    <definedName name="line_rang5_8" localSheetId="3">#REF!</definedName>
    <definedName name="line_rang5_8">#REF!</definedName>
    <definedName name="line_rang6_6" localSheetId="3">#REF!</definedName>
    <definedName name="line_rang6_6">#REF!</definedName>
    <definedName name="line_rang6_7" localSheetId="3">#REF!</definedName>
    <definedName name="line_rang6_7">#REF!</definedName>
    <definedName name="line_rang6_8" localSheetId="3">#REF!</definedName>
    <definedName name="line_rang6_8">#REF!</definedName>
    <definedName name="line_rang7_7" localSheetId="3">#REF!</definedName>
    <definedName name="line_rang7_7">#REF!</definedName>
    <definedName name="line_rang7_8" localSheetId="3">#REF!</definedName>
    <definedName name="line_rang7_8">#REF!</definedName>
    <definedName name="line_rang8_8" localSheetId="3">#REF!</definedName>
    <definedName name="line_rang8_8">#REF!</definedName>
    <definedName name="lkj" localSheetId="3">ф.4!lkj</definedName>
    <definedName name="lkj">[0]!lkj</definedName>
    <definedName name="loan" localSheetId="2" hidden="1">{"Summary report",#N/A,FALSE,"BBH";"Details - chart",#N/A,FALSE,"BBH"}</definedName>
    <definedName name="loan" localSheetId="3" hidden="1">{"Summary report",#N/A,FALSE,"BBH";"Details - chart",#N/A,FALSE,"BBH"}</definedName>
    <definedName name="loan" hidden="1">{"Summary report",#N/A,FALSE,"BBH";"Details - chart",#N/A,FALSE,"BBH"}</definedName>
    <definedName name="Loan_from_Halyk">'[45]22'!#REF!</definedName>
    <definedName name="Loan_Halyk_acquisition" localSheetId="3">'[63]5'!$C$28</definedName>
    <definedName name="Loan_Halyk_acquisition">'[64]5'!$C$28</definedName>
    <definedName name="loan08" localSheetId="3">#REF!</definedName>
    <definedName name="loan08">#REF!</definedName>
    <definedName name="loan09_not_zalog" localSheetId="3">#REF!</definedName>
    <definedName name="loan09_not_zalog">#REF!</definedName>
    <definedName name="Loans_CP" localSheetId="3">[53]BS!#REF!</definedName>
    <definedName name="Loans_CP">[54]BS!#REF!</definedName>
    <definedName name="Loans_NP" localSheetId="3">[53]BS!#REF!</definedName>
    <definedName name="Loans_NP">[54]BS!#REF!</definedName>
    <definedName name="log_file_path" localSheetId="3">#REF!</definedName>
    <definedName name="log_file_path">#REF!</definedName>
    <definedName name="LP" localSheetId="3">#REF!</definedName>
    <definedName name="LP">#REF!</definedName>
    <definedName name="M">[36]Anlagevermögen!$A$1:$Z$29</definedName>
    <definedName name="M12_COSTS" localSheetId="3">#REF!</definedName>
    <definedName name="M12_COSTS">#REF!</definedName>
    <definedName name="M13_TRADEREC" localSheetId="3">#REF!</definedName>
    <definedName name="M13_TRADEREC">#REF!</definedName>
    <definedName name="mara" localSheetId="2" hidden="1">{"Summary report",#N/A,FALSE,"BBH";"Details - chart",#N/A,FALSE,"BBH"}</definedName>
    <definedName name="mara" localSheetId="3" hidden="1">{"Summary report",#N/A,FALSE,"BBH";"Details - chart",#N/A,FALSE,"BBH"}</definedName>
    <definedName name="mara" hidden="1">{"Summary report",#N/A,FALSE,"BBH";"Details - chart",#N/A,FALSE,"BBH"}</definedName>
    <definedName name="MATURITIESBYYR" localSheetId="3">#REF!</definedName>
    <definedName name="MATURITIESBYYR">#REF!</definedName>
    <definedName name="Member" localSheetId="3">#REF!</definedName>
    <definedName name="Member">#REF!</definedName>
    <definedName name="MEWarning" hidden="1">1</definedName>
    <definedName name="MIF" localSheetId="3">#REF!</definedName>
    <definedName name="MIF">#REF!</definedName>
    <definedName name="MIN_Sal_from_July" localSheetId="3">#REF!</definedName>
    <definedName name="MIN_Sal_from_July">#REF!</definedName>
    <definedName name="MIN_SALARY" localSheetId="3">#REF!</definedName>
    <definedName name="MIN_SALARY">#REF!</definedName>
    <definedName name="MINED" localSheetId="3">'[20]CamKum Prod'!$H$17</definedName>
    <definedName name="MINED">'[21]CamKum Prod'!$H$17</definedName>
    <definedName name="mmm" localSheetId="3">[55]SETUP!$D$12</definedName>
    <definedName name="mmm">[56]SETUP!$D$12</definedName>
    <definedName name="Monetary_Precision" localSheetId="3">#REF!</definedName>
    <definedName name="Monetary_Precision">#REF!</definedName>
    <definedName name="month">'[46]std tabel'!$C$5</definedName>
    <definedName name="mrp" localSheetId="3">#REF!</definedName>
    <definedName name="mrp">#REF!</definedName>
    <definedName name="n" localSheetId="3">ф.4!n</definedName>
    <definedName name="n">[0]!n</definedName>
    <definedName name="Name_rang1_1" localSheetId="3">#REF!</definedName>
    <definedName name="Name_rang1_1">#REF!</definedName>
    <definedName name="Name_rang1_2" localSheetId="3">#REF!</definedName>
    <definedName name="Name_rang1_2">#REF!</definedName>
    <definedName name="Name_rang1_3" localSheetId="3">#REF!</definedName>
    <definedName name="Name_rang1_3">#REF!</definedName>
    <definedName name="Name_rang1_4" localSheetId="3">#REF!</definedName>
    <definedName name="Name_rang1_4">#REF!</definedName>
    <definedName name="Name_rang1_5" localSheetId="3">#REF!</definedName>
    <definedName name="Name_rang1_5">#REF!</definedName>
    <definedName name="Name_rang1_6" localSheetId="3">#REF!</definedName>
    <definedName name="Name_rang1_6">#REF!</definedName>
    <definedName name="Name_rang1_7" localSheetId="3">#REF!</definedName>
    <definedName name="Name_rang1_7">#REF!</definedName>
    <definedName name="Name_rang1_8" localSheetId="3">#REF!</definedName>
    <definedName name="Name_rang1_8">#REF!</definedName>
    <definedName name="Name_rang2_2" localSheetId="3">#REF!</definedName>
    <definedName name="Name_rang2_2">#REF!</definedName>
    <definedName name="Name_rang2_3" localSheetId="3">#REF!</definedName>
    <definedName name="Name_rang2_3">#REF!</definedName>
    <definedName name="Name_rang2_4" localSheetId="3">#REF!</definedName>
    <definedName name="Name_rang2_4">#REF!</definedName>
    <definedName name="Name_rang2_5" localSheetId="3">#REF!</definedName>
    <definedName name="Name_rang2_5">#REF!</definedName>
    <definedName name="Name_rang2_6" localSheetId="3">#REF!</definedName>
    <definedName name="Name_rang2_6">#REF!</definedName>
    <definedName name="Name_rang2_7" localSheetId="3">#REF!</definedName>
    <definedName name="Name_rang2_7">#REF!</definedName>
    <definedName name="Name_rang2_8" localSheetId="3">#REF!</definedName>
    <definedName name="Name_rang2_8">#REF!</definedName>
    <definedName name="Name_rang3" localSheetId="3">#REF!</definedName>
    <definedName name="Name_rang3">#REF!</definedName>
    <definedName name="Name_rang3_3" localSheetId="3">#REF!</definedName>
    <definedName name="Name_rang3_3">#REF!</definedName>
    <definedName name="Name_rang3_4" localSheetId="3">#REF!</definedName>
    <definedName name="Name_rang3_4">#REF!</definedName>
    <definedName name="Name_rang3_5" localSheetId="3">#REF!</definedName>
    <definedName name="Name_rang3_5">#REF!</definedName>
    <definedName name="Name_rang3_6" localSheetId="3">#REF!</definedName>
    <definedName name="Name_rang3_6">#REF!</definedName>
    <definedName name="Name_rang3_7" localSheetId="3">#REF!</definedName>
    <definedName name="Name_rang3_7">#REF!</definedName>
    <definedName name="Name_rang3_8" localSheetId="3">#REF!</definedName>
    <definedName name="Name_rang3_8">#REF!</definedName>
    <definedName name="Name_rang4_4" localSheetId="3">#REF!</definedName>
    <definedName name="Name_rang4_4">#REF!</definedName>
    <definedName name="Name_rang4_5" localSheetId="3">#REF!</definedName>
    <definedName name="Name_rang4_5">#REF!</definedName>
    <definedName name="Name_rang4_6" localSheetId="3">#REF!</definedName>
    <definedName name="Name_rang4_6">#REF!</definedName>
    <definedName name="Name_rang4_7" localSheetId="3">#REF!</definedName>
    <definedName name="Name_rang4_7">#REF!</definedName>
    <definedName name="Name_rang4_8" localSheetId="3">#REF!</definedName>
    <definedName name="Name_rang4_8">#REF!</definedName>
    <definedName name="Name_rang5_5" localSheetId="3">#REF!</definedName>
    <definedName name="Name_rang5_5">#REF!</definedName>
    <definedName name="Name_rang5_6" localSheetId="3">#REF!</definedName>
    <definedName name="Name_rang5_6">#REF!</definedName>
    <definedName name="Name_rang5_7" localSheetId="3">#REF!</definedName>
    <definedName name="Name_rang5_7">#REF!</definedName>
    <definedName name="Name_rang5_8" localSheetId="3">#REF!</definedName>
    <definedName name="Name_rang5_8">#REF!</definedName>
    <definedName name="Name_rang6_6" localSheetId="3">#REF!</definedName>
    <definedName name="Name_rang6_6">#REF!</definedName>
    <definedName name="Name_rang6_7" localSheetId="3">#REF!</definedName>
    <definedName name="Name_rang6_7">#REF!</definedName>
    <definedName name="Name_rang6_8" localSheetId="3">#REF!</definedName>
    <definedName name="Name_rang6_8">#REF!</definedName>
    <definedName name="Name_rang7_7" localSheetId="3">#REF!</definedName>
    <definedName name="Name_rang7_7">#REF!</definedName>
    <definedName name="Name_rang7_8" localSheetId="3">#REF!</definedName>
    <definedName name="Name_rang7_8">#REF!</definedName>
    <definedName name="Name_rang8_8" localSheetId="3">#REF!</definedName>
    <definedName name="Name_rang8_8">#REF!</definedName>
    <definedName name="NBK">89.57</definedName>
    <definedName name="Net_Price" localSheetId="3">#REF!</definedName>
    <definedName name="Net_Price">#REF!</definedName>
    <definedName name="Net_price_04" localSheetId="3">#REF!</definedName>
    <definedName name="Net_price_04">#REF!</definedName>
    <definedName name="Net_price_07" localSheetId="3">#REF!</definedName>
    <definedName name="Net_price_07">#REF!</definedName>
    <definedName name="NFC">[37]IS!#REF!</definedName>
    <definedName name="nter" localSheetId="3">#REF!</definedName>
    <definedName name="nter">#REF!</definedName>
    <definedName name="Number_of_payments_during_one_year" localSheetId="3">#REF!</definedName>
    <definedName name="Number_of_payments_during_one_year">#REF!</definedName>
    <definedName name="NYN" localSheetId="3">'[65]G-60'!$B$1:$B$65536</definedName>
    <definedName name="NYN">'[66]G-60'!$B$1:$B$65536</definedName>
    <definedName name="o" localSheetId="3">#REF!</definedName>
    <definedName name="o">#REF!</definedName>
    <definedName name="Office" localSheetId="3">#REF!</definedName>
    <definedName name="Office">#REF!</definedName>
    <definedName name="oi" localSheetId="3">#REF!</definedName>
    <definedName name="oi">#REF!</definedName>
    <definedName name="oikjlkj" localSheetId="3">#REF!</definedName>
    <definedName name="oikjlkj">#REF!</definedName>
    <definedName name="OOE">[45]IS!#REF!</definedName>
    <definedName name="Other_sales_groupunits" localSheetId="3">#REF!</definedName>
    <definedName name="Other_sales_groupunits">#REF!</definedName>
    <definedName name="Other_Tax_CB" localSheetId="3">#REF!</definedName>
    <definedName name="Other_Tax_CB">#REF!</definedName>
    <definedName name="Other_Tax_payable_CB" localSheetId="3">#REF!</definedName>
    <definedName name="Other_Tax_payable_CB">#REF!</definedName>
    <definedName name="Other_Tax_payable_OB" localSheetId="3">#REF!</definedName>
    <definedName name="Other_Tax_payable_OB">#REF!</definedName>
    <definedName name="OtherOperRevenue">[37]IS!#REF!</definedName>
    <definedName name="p" localSheetId="3" hidden="1">'[20]Prelim Cost'!$B$31:$L$31</definedName>
    <definedName name="p" hidden="1">'[21]Prelim Cost'!$B$31:$L$31</definedName>
    <definedName name="Payables_close" localSheetId="3">[53]BS!#REF!</definedName>
    <definedName name="Payables_close">[54]BS!#REF!</definedName>
    <definedName name="Payables_open" localSheetId="3">[53]BS!#REF!</definedName>
    <definedName name="Payables_open">[54]BS!#REF!</definedName>
    <definedName name="period">'[46]std tabel'!$C$4</definedName>
    <definedName name="PL_M1" localSheetId="3">#REF!</definedName>
    <definedName name="PL_M1">#REF!</definedName>
    <definedName name="PopDate">[26]SMSTemp!$B$7</definedName>
    <definedName name="POURED" localSheetId="3">'[20]CamKum Prod'!$H$28</definedName>
    <definedName name="POURED">'[21]CamKum Prod'!$H$28</definedName>
    <definedName name="pr">[67]Anlagevermögen!$A$1:$Z$29</definedName>
    <definedName name="PrepBy">[26]SMSTemp!$B$6</definedName>
    <definedName name="PreviousPeriod">[42]ДДС!$E$11</definedName>
    <definedName name="price" localSheetId="3">#REF!</definedName>
    <definedName name="price">#REF!</definedName>
    <definedName name="Price_10" localSheetId="3">#REF!</definedName>
    <definedName name="Price_10">#REF!</definedName>
    <definedName name="Price_ADB_05" localSheetId="3">#REF!</definedName>
    <definedName name="Price_ADB_05">#REF!</definedName>
    <definedName name="Price_IADB_03" localSheetId="3">#REF!</definedName>
    <definedName name="Price_IADB_03">#REF!</definedName>
    <definedName name="Price_IBRD_02" localSheetId="3">#REF!</definedName>
    <definedName name="Price_IBRD_02">#REF!</definedName>
    <definedName name="Price_IBRD_03" localSheetId="3">#REF!</definedName>
    <definedName name="Price_IBRD_03">#REF!</definedName>
    <definedName name="Price_IBRD_05_2" localSheetId="3">#REF!</definedName>
    <definedName name="Price_IBRD_05_2">#REF!</definedName>
    <definedName name="Price_IFC_05" localSheetId="3">#REF!</definedName>
    <definedName name="Price_IFC_05">#REF!</definedName>
    <definedName name="PriceIBRD_05_1" localSheetId="3">#REF!</definedName>
    <definedName name="PriceIBRD_05_1">#REF!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intk" localSheetId="3">#REF!</definedName>
    <definedName name="printk">#REF!</definedName>
    <definedName name="Prior" localSheetId="3">#REF!</definedName>
    <definedName name="Prior">#REF!</definedName>
    <definedName name="Purchase_amount_KZT" localSheetId="3">#REF!</definedName>
    <definedName name="Purchase_amount_KZT">#REF!</definedName>
    <definedName name="Purchase_amount_USD" localSheetId="3">#REF!</definedName>
    <definedName name="Purchase_amount_USD">#REF!</definedName>
    <definedName name="Purchase_price" localSheetId="3">#REF!</definedName>
    <definedName name="Purchase_price">#REF!</definedName>
    <definedName name="PY_Accounts_Receivable" localSheetId="3">#REF!</definedName>
    <definedName name="PY_Accounts_Receivable">#REF!</definedName>
    <definedName name="PY_Administration">'[24]Income Statement'!#REF!</definedName>
    <definedName name="PY_Cash" localSheetId="3">#REF!</definedName>
    <definedName name="PY_Cash">#REF!</definedName>
    <definedName name="PY_Common_Equity" localSheetId="3">#REF!</definedName>
    <definedName name="PY_Common_Equity">#REF!</definedName>
    <definedName name="PY_Cost_of_Sales" localSheetId="3">'[24]Income Statement'!#REF!</definedName>
    <definedName name="PY_Cost_of_Sales">'[24]Income Statement'!#REF!</definedName>
    <definedName name="PY_Current_Liabilities" localSheetId="3">'[24]Bal Sheet'!#REF!</definedName>
    <definedName name="PY_Current_Liabilities">'[24]Bal Sheet'!#REF!</definedName>
    <definedName name="PY_Depreciation">'[24]Income Statement'!#REF!</definedName>
    <definedName name="PY_Gross_Profit">'[24]Income Statement'!#REF!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'[24]Income Statement'!#REF!</definedName>
    <definedName name="PY_Interest_Expense">'[24]Income Statement'!#REF!</definedName>
    <definedName name="PY_Inventory" localSheetId="3">#REF!</definedName>
    <definedName name="PY_Inventory">#REF!</definedName>
    <definedName name="PY_LIABIL_EQUITY" localSheetId="3">#REF!</definedName>
    <definedName name="PY_LIABIL_EQUITY">#REF!</definedName>
    <definedName name="PY_LT_Debt" localSheetId="3">#REF!</definedName>
    <definedName name="PY_LT_Debt">#REF!</definedName>
    <definedName name="PY_Market_Value_of_Equity" localSheetId="3">'[24]Income Statement'!#REF!</definedName>
    <definedName name="PY_Market_Value_of_Equity">'[24]Income Statement'!#REF!</definedName>
    <definedName name="PY_Marketable_Sec" localSheetId="3">'[24]Bal Sheet'!#REF!</definedName>
    <definedName name="PY_Marketable_Sec">'[24]Bal Sheet'!#REF!</definedName>
    <definedName name="PY_NET_PROFIT" localSheetId="3">'[24]Income Statement'!#REF!</definedName>
    <definedName name="PY_NET_PROFIT">'[24]Income Statement'!#REF!</definedName>
    <definedName name="PY_Net_Revenue" localSheetId="3">#REF!</definedName>
    <definedName name="PY_Net_Revenue">#REF!</definedName>
    <definedName name="PY_Operating_Inc" localSheetId="3">'[24]Income Statement'!#REF!</definedName>
    <definedName name="PY_Operating_Inc">'[24]Income Statement'!#REF!</definedName>
    <definedName name="PY_Operating_Income" localSheetId="3">'[24]Income Statement'!#REF!</definedName>
    <definedName name="PY_Operating_Income">'[24]Income Statement'!#REF!</definedName>
    <definedName name="PY_Other_Curr_Assets" localSheetId="3">#REF!</definedName>
    <definedName name="PY_Other_Curr_Assets">#REF!</definedName>
    <definedName name="PY_Other_Exp" localSheetId="3">'[24]Income Statement'!#REF!</definedName>
    <definedName name="PY_Other_Exp">'[24]Income Statement'!#REF!</definedName>
    <definedName name="PY_Other_LT_Assets" localSheetId="3">'[24]Bal Sheet'!#REF!</definedName>
    <definedName name="PY_Other_LT_Assets">'[24]Bal Sheet'!#REF!</definedName>
    <definedName name="PY_Other_LT_Liabilities" localSheetId="3">#REF!</definedName>
    <definedName name="PY_Other_LT_Liabilities">#REF!</definedName>
    <definedName name="PY_Preferred_Stock" localSheetId="3">'[24]Bal Sheet'!#REF!</definedName>
    <definedName name="PY_Preferred_Stock">'[24]Bal Sheet'!#REF!</definedName>
    <definedName name="PY_QUICK_ASSETS" localSheetId="3">#REF!</definedName>
    <definedName name="PY_QUICK_ASSETS">#REF!</definedName>
    <definedName name="PY_Retained_Earnings" localSheetId="3">#REF!</definedName>
    <definedName name="PY_Retained_Earnings">#REF!</definedName>
    <definedName name="PY_Selling" localSheetId="3">'[24]Income Statement'!#REF!</definedName>
    <definedName name="PY_Selling">'[24]Income Statement'!#REF!</definedName>
    <definedName name="PY_Tangible_Assets" localSheetId="3">#REF!</definedName>
    <definedName name="PY_Tangible_Assets">#REF!</definedName>
    <definedName name="PY_Tangible_Net_Worth" localSheetId="3">'[24]Income Statement'!#REF!</definedName>
    <definedName name="PY_Tangible_Net_Worth">'[24]Income Statement'!#REF!</definedName>
    <definedName name="PY_Taxes" localSheetId="3">'[24]Income Statement'!#REF!</definedName>
    <definedName name="PY_Taxes">'[24]Income Statement'!#REF!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Working_Capital">'[24]Income Statement'!#REF!</definedName>
    <definedName name="PY2_Accounts_Receivable" localSheetId="3">#REF!</definedName>
    <definedName name="PY2_Accounts_Receivable">#REF!</definedName>
    <definedName name="PY2_Administration">'[24]Income Statement'!#REF!</definedName>
    <definedName name="PY2_Cash" localSheetId="3">#REF!</definedName>
    <definedName name="PY2_Cash">#REF!</definedName>
    <definedName name="PY2_Common_Equity" localSheetId="3">#REF!</definedName>
    <definedName name="PY2_Common_Equity">#REF!</definedName>
    <definedName name="PY2_Cost_of_Sales" localSheetId="3">'[24]Income Statement'!#REF!</definedName>
    <definedName name="PY2_Cost_of_Sales">'[24]Income Statement'!#REF!</definedName>
    <definedName name="PY2_Current_Liabilities" localSheetId="3">'[24]Bal Sheet'!#REF!</definedName>
    <definedName name="PY2_Current_Liabilities">'[24]Bal Sheet'!#REF!</definedName>
    <definedName name="PY2_Depreciation">'[24]Income Statement'!#REF!</definedName>
    <definedName name="PY2_Gross_Profit">'[24]Income Statement'!#REF!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'[24]Income Statement'!#REF!</definedName>
    <definedName name="PY2_Interest_Expense">'[24]Income Statement'!#REF!</definedName>
    <definedName name="PY2_Inventory" localSheetId="3">#REF!</definedName>
    <definedName name="PY2_Inventory">#REF!</definedName>
    <definedName name="PY2_LIABIL_EQUITY" localSheetId="3">#REF!</definedName>
    <definedName name="PY2_LIABIL_EQUITY">#REF!</definedName>
    <definedName name="PY2_LT_Debt" localSheetId="3">#REF!</definedName>
    <definedName name="PY2_LT_Debt">#REF!</definedName>
    <definedName name="PY2_Marketable_Sec" localSheetId="3">'[24]Bal Sheet'!#REF!</definedName>
    <definedName name="PY2_Marketable_Sec">'[24]Bal Sheet'!#REF!</definedName>
    <definedName name="PY2_NET_PROFIT" localSheetId="3">'[24]Income Statement'!#REF!</definedName>
    <definedName name="PY2_NET_PROFIT">'[24]Income Statement'!#REF!</definedName>
    <definedName name="PY2_Net_Revenue" localSheetId="3">#REF!</definedName>
    <definedName name="PY2_Net_Revenue">#REF!</definedName>
    <definedName name="PY2_Operating_Inc" localSheetId="3">'[24]Income Statement'!#REF!</definedName>
    <definedName name="PY2_Operating_Inc">'[24]Income Statement'!#REF!</definedName>
    <definedName name="PY2_Operating_Income" localSheetId="3">'[24]Income Statement'!#REF!</definedName>
    <definedName name="PY2_Operating_Income">'[24]Income Statement'!#REF!</definedName>
    <definedName name="PY2_Other_Curr_Assets" localSheetId="3">#REF!</definedName>
    <definedName name="PY2_Other_Curr_Assets">#REF!</definedName>
    <definedName name="PY2_Other_Exp." localSheetId="3">'[24]Income Statement'!#REF!</definedName>
    <definedName name="PY2_Other_Exp.">'[24]Income Statement'!#REF!</definedName>
    <definedName name="PY2_Other_LT_Assets" localSheetId="3">'[24]Bal Sheet'!#REF!</definedName>
    <definedName name="PY2_Other_LT_Assets">'[24]Bal Sheet'!#REF!</definedName>
    <definedName name="PY2_Other_LT_Liabilities" localSheetId="3">#REF!</definedName>
    <definedName name="PY2_Other_LT_Liabilities">#REF!</definedName>
    <definedName name="PY2_Preferred_Stock" localSheetId="3">'[24]Bal Sheet'!#REF!</definedName>
    <definedName name="PY2_Preferred_Stock">'[24]Bal Sheet'!#REF!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'[24]Income Statement'!#REF!</definedName>
    <definedName name="PY2_Selling">'[24]Income Statement'!#REF!</definedName>
    <definedName name="PY2_Tangible_Assets" localSheetId="3">#REF!</definedName>
    <definedName name="PY2_Tangible_Assets">#REF!</definedName>
    <definedName name="PY2_Tangible_Net_Worth" localSheetId="3">'[24]Income Statement'!#REF!</definedName>
    <definedName name="PY2_Tangible_Net_Worth">'[24]Income Statement'!#REF!</definedName>
    <definedName name="PY2_Taxes" localSheetId="3">'[24]Income Statement'!#REF!</definedName>
    <definedName name="PY2_Taxes">'[24]Income Statement'!#REF!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Working_Capital">'[24]Income Statement'!#REF!</definedName>
    <definedName name="PYTB">[68]PYTB!$A$1:$B$835</definedName>
    <definedName name="q" localSheetId="2" hidden="1">{#N/A,#N/A,FALSE,"Aging Summary";#N/A,#N/A,FALSE,"Ratio Analysis";#N/A,#N/A,FALSE,"Test 120 Day Accts";#N/A,#N/A,FALSE,"Tickmarks"}</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q" localSheetId="2" hidden="1">{#N/A,#N/A,FALSE,"Aging Summary";#N/A,#N/A,FALSE,"Ratio Analysis";#N/A,#N/A,FALSE,"Test 120 Day Accts";#N/A,#N/A,FALSE,"Tickmarks"}</definedName>
    <definedName name="qq" localSheetId="3" hidden="1">{#N/A,#N/A,FALSE,"Aging Summary";#N/A,#N/A,FALSE,"Ratio Analysis";#N/A,#N/A,FALSE,"Test 120 Day Accts";#N/A,#N/A,FALSE,"Tickmarks"}</definedName>
    <definedName name="qq" hidden="1">{#N/A,#N/A,FALSE,"Aging Summary";#N/A,#N/A,FALSE,"Ratio Analysis";#N/A,#N/A,FALSE,"Test 120 Day Accts";#N/A,#N/A,FALSE,"Tickmarks"}</definedName>
    <definedName name="R_BEG" localSheetId="3">#REF!</definedName>
    <definedName name="R_BEG">#REF!</definedName>
    <definedName name="R_END" localSheetId="3">#REF!</definedName>
    <definedName name="R_END">#REF!</definedName>
    <definedName name="R_Factor" localSheetId="3">#REF!</definedName>
    <definedName name="R_Factor">#REF!</definedName>
    <definedName name="R_INS" localSheetId="3">#REF!</definedName>
    <definedName name="R_INS">#REF!</definedName>
    <definedName name="Random_Book_Value_Totals">[26]SMSTemp!$B$48</definedName>
    <definedName name="Random_Net_Book_Value">[26]SMSTemp!$B$45</definedName>
    <definedName name="Random_Population_Count">[26]SMSTemp!$B$46</definedName>
    <definedName name="Random_Sample_Size">[26]SMSTemp!$B$47</definedName>
    <definedName name="Receivables_close" localSheetId="3">[53]BS!#REF!</definedName>
    <definedName name="Receivables_close">[54]BS!#REF!</definedName>
    <definedName name="Receivables_open" localSheetId="3">[53]BS!#REF!</definedName>
    <definedName name="Receivables_open">[54]BS!#REF!</definedName>
    <definedName name="RECONC_DEPR" localSheetId="3">#REF!</definedName>
    <definedName name="RECONC_DEPR">#REF!</definedName>
    <definedName name="Ref_1" localSheetId="3">'[69]FA Movement Kyrg'!$E$22</definedName>
    <definedName name="Ref_1">'[70]FA Movement Kyrg'!$E$22</definedName>
    <definedName name="Ref_10" localSheetId="3">'[69]FA Movement Kyrg'!$I$39</definedName>
    <definedName name="Ref_10">'[70]FA Movement Kyrg'!$I$39</definedName>
    <definedName name="Ref_11" localSheetId="3">'[69]FA Movement Kyrg'!$K$39</definedName>
    <definedName name="Ref_11">'[70]FA Movement Kyrg'!$K$39</definedName>
    <definedName name="Ref_12" localSheetId="3">'[69]FA Movement Kyrg'!$K$17</definedName>
    <definedName name="Ref_12">'[70]FA Movement Kyrg'!$K$17</definedName>
    <definedName name="Ref_13" localSheetId="3">'[69]FA Movement Kyrg'!$C$17</definedName>
    <definedName name="Ref_13">'[70]FA Movement Kyrg'!$C$17</definedName>
    <definedName name="Ref_14" localSheetId="3">'[69]FA Movement Kyrg'!$E$17</definedName>
    <definedName name="Ref_14">'[70]FA Movement Kyrg'!$E$17</definedName>
    <definedName name="Ref_2" localSheetId="3">'[69]FA Movement Kyrg'!$A$1</definedName>
    <definedName name="Ref_2">'[70]FA Movement Kyrg'!$A$1</definedName>
    <definedName name="Ref_3" localSheetId="3">#REF!</definedName>
    <definedName name="Ref_3">#REF!</definedName>
    <definedName name="Ref_4" localSheetId="3">'[69]FA Movement Kyrg'!$A$19</definedName>
    <definedName name="Ref_4">'[70]FA Movement Kyrg'!$A$19</definedName>
    <definedName name="Ref_5" localSheetId="3">'[69]FA Movement Kyrg'!$C$17</definedName>
    <definedName name="Ref_5">'[70]FA Movement Kyrg'!$C$17</definedName>
    <definedName name="Ref_6" localSheetId="3">'[69]FA Movement Kyrg'!$K$17</definedName>
    <definedName name="Ref_6">'[70]FA Movement Kyrg'!$K$17</definedName>
    <definedName name="Ref_7" localSheetId="3">'[69]FA Movement Kyrg'!$C$28</definedName>
    <definedName name="Ref_7">'[70]FA Movement Kyrg'!$C$28</definedName>
    <definedName name="Ref_8" localSheetId="3">'[69]FA Movement Kyrg'!$C$28</definedName>
    <definedName name="Ref_8">'[70]FA Movement Kyrg'!$C$28</definedName>
    <definedName name="Ref_9" localSheetId="3">'[69]FA Movement Kyrg'!$K$28</definedName>
    <definedName name="Ref_9">'[70]FA Movement Kyrg'!$K$28</definedName>
    <definedName name="Residual_difference" localSheetId="3">#REF!</definedName>
    <definedName name="Residual_difference">#REF!</definedName>
    <definedName name="respirators" localSheetId="3">#REF!</definedName>
    <definedName name="respirators">#REF!</definedName>
    <definedName name="Rest_Fact_rang1_1" localSheetId="3">#REF!</definedName>
    <definedName name="Rest_Fact_rang1_1">#REF!</definedName>
    <definedName name="Rest_Fact_rang1_2" localSheetId="3">#REF!</definedName>
    <definedName name="Rest_Fact_rang1_2">#REF!</definedName>
    <definedName name="Rest_Fact_rang1_3" localSheetId="3">#REF!</definedName>
    <definedName name="Rest_Fact_rang1_3">#REF!</definedName>
    <definedName name="Rest_Fact_rang1_4" localSheetId="3">#REF!</definedName>
    <definedName name="Rest_Fact_rang1_4">#REF!</definedName>
    <definedName name="Rest_Fact_rang1_5" localSheetId="3">#REF!</definedName>
    <definedName name="Rest_Fact_rang1_5">#REF!</definedName>
    <definedName name="Rest_Fact_rang1_6" localSheetId="3">#REF!</definedName>
    <definedName name="Rest_Fact_rang1_6">#REF!</definedName>
    <definedName name="Rest_Fact_rang1_7" localSheetId="3">#REF!</definedName>
    <definedName name="Rest_Fact_rang1_7">#REF!</definedName>
    <definedName name="Rest_Fact_rang1_8" localSheetId="3">#REF!</definedName>
    <definedName name="Rest_Fact_rang1_8">#REF!</definedName>
    <definedName name="Rest_Fact_rang2_2" localSheetId="3">#REF!</definedName>
    <definedName name="Rest_Fact_rang2_2">#REF!</definedName>
    <definedName name="Rest_Fact_rang2_3" localSheetId="3">#REF!</definedName>
    <definedName name="Rest_Fact_rang2_3">#REF!</definedName>
    <definedName name="Rest_Fact_rang2_4" localSheetId="3">#REF!</definedName>
    <definedName name="Rest_Fact_rang2_4">#REF!</definedName>
    <definedName name="Rest_Fact_rang2_5" localSheetId="3">#REF!</definedName>
    <definedName name="Rest_Fact_rang2_5">#REF!</definedName>
    <definedName name="Rest_Fact_rang2_6" localSheetId="3">#REF!</definedName>
    <definedName name="Rest_Fact_rang2_6">#REF!</definedName>
    <definedName name="Rest_Fact_rang2_7" localSheetId="3">#REF!</definedName>
    <definedName name="Rest_Fact_rang2_7">#REF!</definedName>
    <definedName name="Rest_Fact_rang2_8" localSheetId="3">#REF!</definedName>
    <definedName name="Rest_Fact_rang2_8">#REF!</definedName>
    <definedName name="Rest_Fact_rang3_3" localSheetId="3">#REF!</definedName>
    <definedName name="Rest_Fact_rang3_3">#REF!</definedName>
    <definedName name="Rest_Fact_rang3_4" localSheetId="3">#REF!</definedName>
    <definedName name="Rest_Fact_rang3_4">#REF!</definedName>
    <definedName name="Rest_Fact_rang3_5" localSheetId="3">#REF!</definedName>
    <definedName name="Rest_Fact_rang3_5">#REF!</definedName>
    <definedName name="Rest_Fact_rang3_6" localSheetId="3">#REF!</definedName>
    <definedName name="Rest_Fact_rang3_6">#REF!</definedName>
    <definedName name="Rest_Fact_rang3_7" localSheetId="3">#REF!</definedName>
    <definedName name="Rest_Fact_rang3_7">#REF!</definedName>
    <definedName name="Rest_Fact_rang3_8" localSheetId="3">#REF!</definedName>
    <definedName name="Rest_Fact_rang3_8">#REF!</definedName>
    <definedName name="Rest_Fact_rang4_4" localSheetId="3">#REF!</definedName>
    <definedName name="Rest_Fact_rang4_4">#REF!</definedName>
    <definedName name="Rest_Fact_rang4_5" localSheetId="3">#REF!</definedName>
    <definedName name="Rest_Fact_rang4_5">#REF!</definedName>
    <definedName name="Rest_Fact_rang4_6" localSheetId="3">#REF!</definedName>
    <definedName name="Rest_Fact_rang4_6">#REF!</definedName>
    <definedName name="Rest_Fact_rang4_7" localSheetId="3">#REF!</definedName>
    <definedName name="Rest_Fact_rang4_7">#REF!</definedName>
    <definedName name="Rest_Fact_rang4_8" localSheetId="3">#REF!</definedName>
    <definedName name="Rest_Fact_rang4_8">#REF!</definedName>
    <definedName name="Rest_Fact_rang5_5" localSheetId="3">#REF!</definedName>
    <definedName name="Rest_Fact_rang5_5">#REF!</definedName>
    <definedName name="Rest_Fact_rang5_6" localSheetId="3">#REF!</definedName>
    <definedName name="Rest_Fact_rang5_6">#REF!</definedName>
    <definedName name="Rest_Fact_rang5_7" localSheetId="3">#REF!</definedName>
    <definedName name="Rest_Fact_rang5_7">#REF!</definedName>
    <definedName name="Rest_Fact_rang5_8" localSheetId="3">#REF!</definedName>
    <definedName name="Rest_Fact_rang5_8">#REF!</definedName>
    <definedName name="Rest_Fact_rang6_6" localSheetId="3">#REF!</definedName>
    <definedName name="Rest_Fact_rang6_6">#REF!</definedName>
    <definedName name="Rest_Fact_rang6_7" localSheetId="3">#REF!</definedName>
    <definedName name="Rest_Fact_rang6_7">#REF!</definedName>
    <definedName name="Rest_Fact_rang6_8" localSheetId="3">#REF!</definedName>
    <definedName name="Rest_Fact_rang6_8">#REF!</definedName>
    <definedName name="Rest_Fact_rang7_7" localSheetId="3">#REF!</definedName>
    <definedName name="Rest_Fact_rang7_7">#REF!</definedName>
    <definedName name="Rest_Fact_rang7_8" localSheetId="3">#REF!</definedName>
    <definedName name="Rest_Fact_rang7_8">#REF!</definedName>
    <definedName name="Rest_Fact_rang8_8" localSheetId="3">#REF!</definedName>
    <definedName name="Rest_Fact_rang8_8">#REF!</definedName>
    <definedName name="rett" localSheetId="3">[71]Статьи!$A$3:$B$55</definedName>
    <definedName name="rett">[72]Статьи!$A$3:$B$55</definedName>
    <definedName name="Revenue">[37]IS!#REF!</definedName>
    <definedName name="rty" localSheetId="3" hidden="1">'[15]Prelim Cost'!$B$31:$L$31</definedName>
    <definedName name="rty" hidden="1">'[16]Prelim Cost'!$B$31:$L$31</definedName>
    <definedName name="RUR">4.97</definedName>
    <definedName name="rus" localSheetId="3">#REF!</definedName>
    <definedName name="rus">#REF!</definedName>
    <definedName name="s" localSheetId="3">#REF!</definedName>
    <definedName name="s">#REF!</definedName>
    <definedName name="S_AcctDes">[25]Securities!$A$1:$A$65536</definedName>
    <definedName name="S_Adjust" localSheetId="3">#REF!</definedName>
    <definedName name="S_Adjust">#REF!</definedName>
    <definedName name="S_Adjust_Data" localSheetId="3">[61]Lead!$I$1:$I$55</definedName>
    <definedName name="S_Adjust_Data">[62]Lead!$I$1:$I$55</definedName>
    <definedName name="S_Adjust_GT" localSheetId="3">#REF!</definedName>
    <definedName name="S_Adjust_GT">#REF!</definedName>
    <definedName name="S_AJE_Tot" localSheetId="3">#REF!</definedName>
    <definedName name="S_AJE_Tot">#REF!</definedName>
    <definedName name="S_AJE_Tot_Data" localSheetId="3">[61]Lead!$H$1:$H$55</definedName>
    <definedName name="S_AJE_Tot_Data">[62]Lead!$H$1:$H$55</definedName>
    <definedName name="S_AJE_Tot_GT" localSheetId="3">#REF!</definedName>
    <definedName name="S_AJE_Tot_GT">#REF!</definedName>
    <definedName name="S_CompNum">[25]Securities!#REF!</definedName>
    <definedName name="S_CY_Beg">[25]Securities!$B$1:$B$65536</definedName>
    <definedName name="S_CY_Beg_Data" localSheetId="3">[61]Lead!$F$1:$F$55</definedName>
    <definedName name="S_CY_Beg_Data">[62]Lead!$F$1:$F$55</definedName>
    <definedName name="S_CY_Beg_GT">[25]Securities!#REF!</definedName>
    <definedName name="S_CY_End" localSheetId="3">#REF!</definedName>
    <definedName name="S_CY_End">#REF!</definedName>
    <definedName name="S_CY_End_Data" localSheetId="3">[61]Lead!$K$1:$K$55</definedName>
    <definedName name="S_CY_End_Data">[62]Lead!$K$1:$K$55</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[25]Securities!#REF!</definedName>
    <definedName name="S_GrpNum">[25]Securities!#REF!</definedName>
    <definedName name="S_Headings" localSheetId="3">#REF!</definedName>
    <definedName name="S_Headings">#REF!</definedName>
    <definedName name="S_KeyValue" localSheetId="3">[25]Securities!#REF!</definedName>
    <definedName name="S_KeyValue">[25]Securities!#REF!</definedName>
    <definedName name="S_PY_End">[25]Securities!$G$1:$G$65536</definedName>
    <definedName name="S_PY_End_Data" localSheetId="3">[61]Lead!$M$1:$M$55</definedName>
    <definedName name="S_PY_End_Data">[62]Lead!$M$1:$M$55</definedName>
    <definedName name="S_PY_End_GT">[25]Securities!#REF!</definedName>
    <definedName name="S_RJE_Tot" localSheetId="3">#REF!</definedName>
    <definedName name="S_RJE_Tot">#REF!</definedName>
    <definedName name="S_RJE_Tot_Data" localSheetId="3">[61]Lead!$J$1:$J$55</definedName>
    <definedName name="S_RJE_Tot_Data">[62]Lead!$J$1:$J$55</definedName>
    <definedName name="S_RJE_Tot_GT" localSheetId="3">#REF!</definedName>
    <definedName name="S_RJE_Tot_GT">#REF!</definedName>
    <definedName name="S_RowNum">[25]Securities!#REF!</definedName>
    <definedName name="Sales_groupunits" localSheetId="3">#REF!</definedName>
    <definedName name="Sales_groupunits">#REF!</definedName>
    <definedName name="Sales_groupunits_F19" localSheetId="3">#REF!</definedName>
    <definedName name="Sales_groupunits_F19">#REF!</definedName>
    <definedName name="SATBLT">[28]!SATBLT</definedName>
    <definedName name="SATBUS">[28]!SATBUS</definedName>
    <definedName name="SATRAP">[28]!SATRAP</definedName>
    <definedName name="sd" localSheetId="3">#REF!</definedName>
    <definedName name="sd">#REF!</definedName>
    <definedName name="SellingExp">[37]IS!#REF!</definedName>
    <definedName name="ser" localSheetId="3">#REF!</definedName>
    <definedName name="ser">#REF!</definedName>
    <definedName name="sfd" localSheetId="3">#REF!</definedName>
    <definedName name="sfd">#REF!</definedName>
    <definedName name="Shapka" localSheetId="3">#REF!</definedName>
    <definedName name="Shapka">#REF!</definedName>
    <definedName name="Shapka1" localSheetId="3">#REF!</definedName>
    <definedName name="Shapka1">#REF!</definedName>
    <definedName name="Shapka10" localSheetId="3">#REF!</definedName>
    <definedName name="Shapka10">#REF!</definedName>
    <definedName name="SOCFUND" localSheetId="3">#REF!</definedName>
    <definedName name="SOCFUND">#REF!</definedName>
    <definedName name="sul" localSheetId="3">#REF!</definedName>
    <definedName name="sul">#REF!</definedName>
    <definedName name="Sum_Fact_Rang1_1" localSheetId="3">#REF!</definedName>
    <definedName name="Sum_Fact_Rang1_1">#REF!</definedName>
    <definedName name="Sum_Fact_Rang1_2" localSheetId="3">#REF!</definedName>
    <definedName name="Sum_Fact_Rang1_2">#REF!</definedName>
    <definedName name="Sum_Fact_Rang1_3" localSheetId="3">#REF!</definedName>
    <definedName name="Sum_Fact_Rang1_3">#REF!</definedName>
    <definedName name="Sum_Fact_Rang1_4" localSheetId="3">#REF!</definedName>
    <definedName name="Sum_Fact_Rang1_4">#REF!</definedName>
    <definedName name="Sum_Fact_Rang1_5" localSheetId="3">#REF!</definedName>
    <definedName name="Sum_Fact_Rang1_5">#REF!</definedName>
    <definedName name="Sum_Fact_Rang1_6" localSheetId="3">#REF!</definedName>
    <definedName name="Sum_Fact_Rang1_6">#REF!</definedName>
    <definedName name="Sum_Fact_Rang1_7" localSheetId="3">#REF!</definedName>
    <definedName name="Sum_Fact_Rang1_7">#REF!</definedName>
    <definedName name="Sum_Fact_Rang1_8" localSheetId="3">#REF!</definedName>
    <definedName name="Sum_Fact_Rang1_8">#REF!</definedName>
    <definedName name="Sum_Fact_Rang2_2" localSheetId="3">#REF!</definedName>
    <definedName name="Sum_Fact_Rang2_2">#REF!</definedName>
    <definedName name="Sum_Fact_Rang2_3" localSheetId="3">#REF!</definedName>
    <definedName name="Sum_Fact_Rang2_3">#REF!</definedName>
    <definedName name="Sum_Fact_Rang2_4" localSheetId="3">#REF!</definedName>
    <definedName name="Sum_Fact_Rang2_4">#REF!</definedName>
    <definedName name="Sum_Fact_Rang2_5" localSheetId="3">#REF!</definedName>
    <definedName name="Sum_Fact_Rang2_5">#REF!</definedName>
    <definedName name="Sum_Fact_Rang2_6" localSheetId="3">#REF!</definedName>
    <definedName name="Sum_Fact_Rang2_6">#REF!</definedName>
    <definedName name="Sum_Fact_Rang2_7" localSheetId="3">#REF!</definedName>
    <definedName name="Sum_Fact_Rang2_7">#REF!</definedName>
    <definedName name="Sum_Fact_Rang2_8" localSheetId="3">#REF!</definedName>
    <definedName name="Sum_Fact_Rang2_8">#REF!</definedName>
    <definedName name="Sum_Fact_Rang3_3" localSheetId="3">#REF!</definedName>
    <definedName name="Sum_Fact_Rang3_3">#REF!</definedName>
    <definedName name="Sum_Fact_Rang3_4" localSheetId="3">#REF!</definedName>
    <definedName name="Sum_Fact_Rang3_4">#REF!</definedName>
    <definedName name="Sum_Fact_Rang3_5" localSheetId="3">#REF!</definedName>
    <definedName name="Sum_Fact_Rang3_5">#REF!</definedName>
    <definedName name="Sum_Fact_Rang3_6" localSheetId="3">#REF!</definedName>
    <definedName name="Sum_Fact_Rang3_6">#REF!</definedName>
    <definedName name="Sum_Fact_Rang3_7" localSheetId="3">#REF!</definedName>
    <definedName name="Sum_Fact_Rang3_7">#REF!</definedName>
    <definedName name="Sum_Fact_Rang3_8" localSheetId="3">#REF!</definedName>
    <definedName name="Sum_Fact_Rang3_8">#REF!</definedName>
    <definedName name="Sum_Fact_Rang4_4" localSheetId="3">#REF!</definedName>
    <definedName name="Sum_Fact_Rang4_4">#REF!</definedName>
    <definedName name="Sum_Fact_Rang4_5" localSheetId="3">#REF!</definedName>
    <definedName name="Sum_Fact_Rang4_5">#REF!</definedName>
    <definedName name="Sum_Fact_Rang4_6" localSheetId="3">#REF!</definedName>
    <definedName name="Sum_Fact_Rang4_6">#REF!</definedName>
    <definedName name="Sum_Fact_Rang4_7" localSheetId="3">#REF!</definedName>
    <definedName name="Sum_Fact_Rang4_7">#REF!</definedName>
    <definedName name="Sum_Fact_Rang4_8" localSheetId="3">#REF!</definedName>
    <definedName name="Sum_Fact_Rang4_8">#REF!</definedName>
    <definedName name="Sum_Fact_Rang5_5" localSheetId="3">#REF!</definedName>
    <definedName name="Sum_Fact_Rang5_5">#REF!</definedName>
    <definedName name="Sum_Fact_Rang5_6" localSheetId="3">#REF!</definedName>
    <definedName name="Sum_Fact_Rang5_6">#REF!</definedName>
    <definedName name="Sum_Fact_Rang5_7" localSheetId="3">#REF!</definedName>
    <definedName name="Sum_Fact_Rang5_7">#REF!</definedName>
    <definedName name="Sum_Fact_Rang5_8" localSheetId="3">#REF!</definedName>
    <definedName name="Sum_Fact_Rang5_8">#REF!</definedName>
    <definedName name="Sum_Fact_Rang6_6" localSheetId="3">#REF!</definedName>
    <definedName name="Sum_Fact_Rang6_6">#REF!</definedName>
    <definedName name="Sum_Fact_Rang6_7" localSheetId="3">#REF!</definedName>
    <definedName name="Sum_Fact_Rang6_7">#REF!</definedName>
    <definedName name="Sum_Fact_Rang6_8" localSheetId="3">#REF!</definedName>
    <definedName name="Sum_Fact_Rang6_8">#REF!</definedName>
    <definedName name="Sum_Fact_Rang7_7" localSheetId="3">#REF!</definedName>
    <definedName name="Sum_Fact_Rang7_7">#REF!</definedName>
    <definedName name="Sum_Fact_Rang7_8" localSheetId="3">#REF!</definedName>
    <definedName name="Sum_Fact_Rang7_8">#REF!</definedName>
    <definedName name="Sum_Fact_Rang8_8" localSheetId="3">#REF!</definedName>
    <definedName name="Sum_Fact_Rang8_8">#REF!</definedName>
    <definedName name="t_4_b">'[73]B 1'!#REF!</definedName>
    <definedName name="t1b00" localSheetId="3">#REF!</definedName>
    <definedName name="t1b00">#REF!</definedName>
    <definedName name="t1b01" localSheetId="3">#REF!</definedName>
    <definedName name="t1b01">#REF!</definedName>
    <definedName name="t1c00" localSheetId="1">'[74]C 25'!#REF!</definedName>
    <definedName name="t1c00">'[74]C 25'!#REF!</definedName>
    <definedName name="t1c01">'[74]C 25'!#REF!</definedName>
    <definedName name="t1d00" localSheetId="1">#REF!</definedName>
    <definedName name="t1d00">#REF!</definedName>
    <definedName name="t1d01" localSheetId="1">#REF!</definedName>
    <definedName name="t1d01">#REF!</definedName>
    <definedName name="t1e01" localSheetId="1">'[73]B 1'!#REF!</definedName>
    <definedName name="t1e01">'[73]B 1'!#REF!</definedName>
    <definedName name="t1f00">#REF!</definedName>
    <definedName name="t1f01">#REF!</definedName>
    <definedName name="t1g00" localSheetId="3">#REF!</definedName>
    <definedName name="t1g00">#REF!</definedName>
    <definedName name="t1g01" localSheetId="3">#REF!</definedName>
    <definedName name="t1g01">#REF!</definedName>
    <definedName name="t1i00" localSheetId="3">#REF!</definedName>
    <definedName name="t1i00">#REF!</definedName>
    <definedName name="t1i01" localSheetId="3">#REF!</definedName>
    <definedName name="t1i01">#REF!</definedName>
    <definedName name="t1k00" localSheetId="3">#REF!</definedName>
    <definedName name="t1k00">#REF!</definedName>
    <definedName name="t1k01" localSheetId="3">#REF!</definedName>
    <definedName name="t1k01">#REF!</definedName>
    <definedName name="t2c00" localSheetId="1">'[74]C 25'!#REF!</definedName>
    <definedName name="t2c00">'[74]C 25'!#REF!</definedName>
    <definedName name="t2c01">'[74]C 25'!#REF!</definedName>
    <definedName name="t2d00" localSheetId="1">#REF!</definedName>
    <definedName name="t2d00">#REF!</definedName>
    <definedName name="t2d01" localSheetId="1">#REF!</definedName>
    <definedName name="t2d01">#REF!</definedName>
    <definedName name="t2f00">#REF!</definedName>
    <definedName name="t2f01">#REF!</definedName>
    <definedName name="t2g00" localSheetId="3">#REF!</definedName>
    <definedName name="t2g00">#REF!</definedName>
    <definedName name="t2g01" localSheetId="3">#REF!</definedName>
    <definedName name="t2g01">#REF!</definedName>
    <definedName name="t2h00" localSheetId="3">#REF!</definedName>
    <definedName name="t2h00">#REF!</definedName>
    <definedName name="t2h01" localSheetId="3">#REF!</definedName>
    <definedName name="t2h01">#REF!</definedName>
    <definedName name="t2i00" localSheetId="3">#REF!</definedName>
    <definedName name="t2i00">#REF!</definedName>
    <definedName name="t2i01" localSheetId="3">#REF!</definedName>
    <definedName name="t2i01">#REF!</definedName>
    <definedName name="t2k00" localSheetId="3">#REF!</definedName>
    <definedName name="t2k00">#REF!</definedName>
    <definedName name="t2k01" localSheetId="3">#REF!</definedName>
    <definedName name="t2k01">#REF!</definedName>
    <definedName name="t3h00" localSheetId="3">#REF!</definedName>
    <definedName name="t3h00">#REF!</definedName>
    <definedName name="t3h01" localSheetId="3">#REF!</definedName>
    <definedName name="t3h01">#REF!</definedName>
    <definedName name="t4b" localSheetId="1">'[73]B 1'!#REF!</definedName>
    <definedName name="t4b">'[73]B 1'!#REF!</definedName>
    <definedName name="t4b00">#REF!</definedName>
    <definedName name="t4b01">#REF!</definedName>
    <definedName name="t4c00" localSheetId="1">'[74]C 25'!#REF!</definedName>
    <definedName name="t4c00">'[74]C 25'!#REF!</definedName>
    <definedName name="t4c01">'[74]C 25'!#REF!</definedName>
    <definedName name="t4d00" localSheetId="1">#REF!</definedName>
    <definedName name="t4d00">#REF!</definedName>
    <definedName name="t4d01" localSheetId="1">#REF!</definedName>
    <definedName name="t4d01">#REF!</definedName>
    <definedName name="t4f00">#REF!</definedName>
    <definedName name="t4f01">#REF!</definedName>
    <definedName name="t4g00" localSheetId="3">#REF!</definedName>
    <definedName name="t4g00">#REF!</definedName>
    <definedName name="t4g01" localSheetId="3">#REF!</definedName>
    <definedName name="t4g01">#REF!</definedName>
    <definedName name="t4h00" localSheetId="3">#REF!</definedName>
    <definedName name="t4h00">#REF!</definedName>
    <definedName name="t4h01" localSheetId="3">#REF!</definedName>
    <definedName name="t4h01">#REF!</definedName>
    <definedName name="t4i00" localSheetId="3">#REF!</definedName>
    <definedName name="t4i00">#REF!</definedName>
    <definedName name="t4i01" localSheetId="3">#REF!</definedName>
    <definedName name="t4i01">#REF!</definedName>
    <definedName name="t4k00" localSheetId="3">#REF!</definedName>
    <definedName name="t4k00">#REF!</definedName>
    <definedName name="t4k01" localSheetId="3">#REF!</definedName>
    <definedName name="t4k01">#REF!</definedName>
    <definedName name="t5b" localSheetId="1">'[73]B 1'!#REF!</definedName>
    <definedName name="t5b">'[73]B 1'!#REF!</definedName>
    <definedName name="t5b00">#REF!</definedName>
    <definedName name="t5b01">#REF!</definedName>
    <definedName name="t5c00" localSheetId="1">'[74]C 25'!#REF!</definedName>
    <definedName name="t5c00">'[74]C 25'!#REF!</definedName>
    <definedName name="t5c01">'[74]C 25'!#REF!</definedName>
    <definedName name="t5d00" localSheetId="1">#REF!</definedName>
    <definedName name="t5d00">#REF!</definedName>
    <definedName name="t5d01" localSheetId="1">#REF!</definedName>
    <definedName name="t5d01">#REF!</definedName>
    <definedName name="t5f00">#REF!</definedName>
    <definedName name="t5f01">#REF!</definedName>
    <definedName name="t5g00" localSheetId="3">#REF!</definedName>
    <definedName name="t5g00">#REF!</definedName>
    <definedName name="t5g01" localSheetId="3">#REF!</definedName>
    <definedName name="t5g01">#REF!</definedName>
    <definedName name="t5h00" localSheetId="3">#REF!</definedName>
    <definedName name="t5h00">#REF!</definedName>
    <definedName name="t5h01" localSheetId="3">#REF!</definedName>
    <definedName name="t5h01">#REF!</definedName>
    <definedName name="t5i00" localSheetId="3">#REF!</definedName>
    <definedName name="t5i00">#REF!</definedName>
    <definedName name="t5i01" localSheetId="3">#REF!</definedName>
    <definedName name="t5i01">#REF!</definedName>
    <definedName name="t5k00" localSheetId="3">#REF!</definedName>
    <definedName name="t5k00">#REF!</definedName>
    <definedName name="t5k01" localSheetId="3">#REF!</definedName>
    <definedName name="t5k01">#REF!</definedName>
    <definedName name="table" localSheetId="3">#REF!</definedName>
    <definedName name="table">#REF!</definedName>
    <definedName name="Table10">'[75]Intercompany transactions'!$A$264:$X$290</definedName>
    <definedName name="Table13">'[75]Intercompany transactions'!$A$345:$AB$372</definedName>
    <definedName name="Table14">'[75]Intercompany transactions'!$A$373:$X$398</definedName>
    <definedName name="Table19">'[75]Intercompany transactions'!$A$505:$X$531</definedName>
    <definedName name="Table20">'[75]Intercompany transactions'!$A$532:$X$558</definedName>
    <definedName name="Table21">'[75]Intercompany transactions'!$A$559:$Y$585</definedName>
    <definedName name="Table22">'[75]Intercompany transactions'!$A$586:$X$612</definedName>
    <definedName name="Table7">'[75]Intercompany transactions'!$A$183:$X$209</definedName>
    <definedName name="Table8">'[75]Intercompany transactions'!$A$210:$X$236</definedName>
    <definedName name="Table9">'[75]Intercompany transactions'!$A$237:$X$263</definedName>
    <definedName name="taxrate" localSheetId="3">#REF!</definedName>
    <definedName name="taxrate">#REF!</definedName>
    <definedName name="templ_path" localSheetId="3">#REF!</definedName>
    <definedName name="templ_path">#REF!</definedName>
    <definedName name="TEST0" localSheetId="3">#REF!</definedName>
    <definedName name="TEST0">#REF!</definedName>
    <definedName name="TestDescription">[26]SMSTemp!$B$5</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1" localSheetId="3">#REF!</definedName>
    <definedName name="Text1">#REF!</definedName>
    <definedName name="TextRefCopy1">[76]FS!$D$44</definedName>
    <definedName name="TextRefCopy10" localSheetId="3">#REF!</definedName>
    <definedName name="TextRefCopy10">#REF!</definedName>
    <definedName name="TextRefCopy100" localSheetId="3">#REF!</definedName>
    <definedName name="TextRefCopy100">#REF!</definedName>
    <definedName name="TextRefCopy101" localSheetId="3">'[77]FA Movement '!#REF!</definedName>
    <definedName name="TextRefCopy101">'[77]FA Movement '!#REF!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6" localSheetId="3">#REF!</definedName>
    <definedName name="TextRefCopy106">#REF!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0" localSheetId="3">#REF!</definedName>
    <definedName name="TextRefCopy110">#REF!</definedName>
    <definedName name="TextRefCopy111" localSheetId="3">#REF!</definedName>
    <definedName name="TextRefCopy111">#REF!</definedName>
    <definedName name="TextRefCopy112">'[78]Additions testing'!#REF!</definedName>
    <definedName name="TextRefCopy113" localSheetId="3">#REF!</definedName>
    <definedName name="TextRefCopy113">#REF!</definedName>
    <definedName name="TextRefCopy114" localSheetId="3">#REF!</definedName>
    <definedName name="TextRefCopy114">#REF!</definedName>
    <definedName name="TextRefCopy115" localSheetId="3">#REF!</definedName>
    <definedName name="TextRefCopy115">#REF!</definedName>
    <definedName name="TextRefCopy116" localSheetId="3">'[78]Additions testing'!#REF!</definedName>
    <definedName name="TextRefCopy116">'[78]Additions testing'!#REF!</definedName>
    <definedName name="TextRefCopy117" localSheetId="3">'[78]Additions testing'!#REF!</definedName>
    <definedName name="TextRefCopy117">'[78]Additions testing'!#REF!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'[79]P&amp;L'!$B$20</definedName>
    <definedName name="TextRefCopy122">[80]Rollforward!#REF!</definedName>
    <definedName name="TextRefCopy123">[81]Rollforward!#REF!</definedName>
    <definedName name="TextRefCopy126">'[78]Movement schedule'!#REF!</definedName>
    <definedName name="TextRefCopy13" localSheetId="3">#REF!</definedName>
    <definedName name="TextRefCopy13">#REF!</definedName>
    <definedName name="TextRefCopy133">'[78]Movement schedule'!#REF!</definedName>
    <definedName name="TextRefCopy14" localSheetId="3">#REF!</definedName>
    <definedName name="TextRefCopy14">#REF!</definedName>
    <definedName name="TextRefCopy147" localSheetId="3">'[82]Test of FA Installation'!#REF!</definedName>
    <definedName name="TextRefCopy147">'[83]Test of FA Installation'!#REF!</definedName>
    <definedName name="TextRefCopy149" localSheetId="3">'[82]Test of FA Installation'!#REF!</definedName>
    <definedName name="TextRefCopy149">'[83]Test of FA Installation'!#REF!</definedName>
    <definedName name="TextRefCopy15" localSheetId="3">#REF!</definedName>
    <definedName name="TextRefCopy15">#REF!</definedName>
    <definedName name="TextRefCopy151" localSheetId="3">'[82]Test of FA Installation'!#REF!</definedName>
    <definedName name="TextRefCopy151">'[83]Test of FA Installation'!#REF!</definedName>
    <definedName name="TextRefCopy153" localSheetId="3">'[82]Test of FA Installation'!#REF!</definedName>
    <definedName name="TextRefCopy153">'[83]Test of FA Installation'!#REF!</definedName>
    <definedName name="TextRefCopy154" localSheetId="3">'[82]Test of FA Installation'!#REF!</definedName>
    <definedName name="TextRefCopy154">'[83]Test of FA Installation'!#REF!</definedName>
    <definedName name="TextRefCopy156" localSheetId="3">'[82]Test of FA Installation'!#REF!</definedName>
    <definedName name="TextRefCopy156">'[83]Test of FA Installation'!#REF!</definedName>
    <definedName name="TextRefCopy158" localSheetId="3">'[82]Test of FA Installation'!#REF!</definedName>
    <definedName name="TextRefCopy158">'[83]Test of FA Installation'!#REF!</definedName>
    <definedName name="TextRefCopy16" localSheetId="3">#REF!</definedName>
    <definedName name="TextRefCopy16">#REF!</definedName>
    <definedName name="TextRefCopy160" localSheetId="3">'[82]Test of FA Installation'!#REF!</definedName>
    <definedName name="TextRefCopy160">'[83]Test of FA Installation'!#REF!</definedName>
    <definedName name="TextRefCopy162" localSheetId="3">'[82]Test of FA Installation'!#REF!</definedName>
    <definedName name="TextRefCopy162">'[83]Test of FA Installation'!#REF!</definedName>
    <definedName name="TextRefCopy164" localSheetId="3">'[82]Test of FA Installation'!#REF!</definedName>
    <definedName name="TextRefCopy164">'[83]Test of FA Installation'!#REF!</definedName>
    <definedName name="TextRefCopy166" localSheetId="3">'[82]Test of FA Installation'!#REF!</definedName>
    <definedName name="TextRefCopy166">'[83]Test of FA Installation'!#REF!</definedName>
    <definedName name="TextRefCopy17" localSheetId="3">#REF!</definedName>
    <definedName name="TextRefCopy17">#REF!</definedName>
    <definedName name="TextRefCopy170" localSheetId="3">'[82]Test of FA Installation'!#REF!</definedName>
    <definedName name="TextRefCopy170">'[83]Test of FA Installation'!#REF!</definedName>
    <definedName name="TextRefCopy172" localSheetId="3">'[82]Test of FA Installation'!#REF!</definedName>
    <definedName name="TextRefCopy172">'[83]Test of FA Installation'!#REF!</definedName>
    <definedName name="TextRefCopy173" localSheetId="3">'[82]Test of FA Installation'!#REF!</definedName>
    <definedName name="TextRefCopy173">'[83]Test of FA Installation'!#REF!</definedName>
    <definedName name="TextRefCopy175" localSheetId="3">'[82]Test of FA Installation'!#REF!</definedName>
    <definedName name="TextRefCopy175">'[83]Test of FA Installation'!#REF!</definedName>
    <definedName name="TextRefCopy177" localSheetId="3">'[82]Test of FA Installation'!#REF!</definedName>
    <definedName name="TextRefCopy177">'[83]Test of FA Installation'!#REF!</definedName>
    <definedName name="TextRefCopy179" localSheetId="3">'[82]Test of FA Installation'!#REF!</definedName>
    <definedName name="TextRefCopy179">'[83]Test of FA Installation'!#REF!</definedName>
    <definedName name="TextRefCopy18" localSheetId="3">#REF!</definedName>
    <definedName name="TextRefCopy18">#REF!</definedName>
    <definedName name="TextRefCopy181" localSheetId="3">'[82]Test of FA Installation'!#REF!</definedName>
    <definedName name="TextRefCopy181">'[83]Test of FA Installation'!#REF!</definedName>
    <definedName name="TextRefCopy19">'[77]FA Movement '!#REF!</definedName>
    <definedName name="TextRefCopy2" localSheetId="3">#REF!</definedName>
    <definedName name="TextRefCopy2">#REF!</definedName>
    <definedName name="TextRefCopy20">'[77]FA Movement '!#REF!</definedName>
    <definedName name="TextRefCopy21">'[77]FA Movement '!#REF!</definedName>
    <definedName name="TextRefCopy22">'[77]FA Movement '!#REF!</definedName>
    <definedName name="TextRefCopy23">'[77]FA Movement '!#REF!</definedName>
    <definedName name="TextRefCopy24" localSheetId="3">#REF!</definedName>
    <definedName name="TextRefCopy24">#REF!</definedName>
    <definedName name="TextRefCopy25">'[77]FA Movement '!#REF!</definedName>
    <definedName name="TextRefCopy26">'[77]FA Movement '!#REF!</definedName>
    <definedName name="TextRefCopy27">'[77]FA Movement '!#REF!</definedName>
    <definedName name="TextRefCopy28">'[77]FA Movement '!#REF!</definedName>
    <definedName name="TextRefCopy29">'[77]FA Movement '!#REF!</definedName>
    <definedName name="TextRefCopy3" localSheetId="3">#REF!</definedName>
    <definedName name="TextRefCopy3">#REF!</definedName>
    <definedName name="TextRefCopy30">'[77]FA Movement '!#REF!</definedName>
    <definedName name="TextRefCopy31">'[77]FA Movement '!#REF!</definedName>
    <definedName name="TextRefCopy32">'[77]FA Movement '!#REF!</definedName>
    <definedName name="TextRefCopy33">'[77]FA Movement '!#REF!</definedName>
    <definedName name="TextRefCopy34">'[77]FA Movement '!#REF!</definedName>
    <definedName name="TextRefCopy35">'[77]FA Movement '!#REF!</definedName>
    <definedName name="TextRefCopy36">'[77]FA Movement '!#REF!</definedName>
    <definedName name="TextRefCopy37">'[77]FA Movement '!#REF!</definedName>
    <definedName name="TextRefCopy38">'[77]FA Movement '!#REF!</definedName>
    <definedName name="TextRefCopy39">'[77]FA Movement '!#REF!</definedName>
    <definedName name="TextRefCopy4" localSheetId="3">#REF!</definedName>
    <definedName name="TextRefCopy4">#REF!</definedName>
    <definedName name="TextRefCopy40">'[77]FA Movement '!#REF!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'[77]FA Movement '!#REF!</definedName>
    <definedName name="TextRefCopy47">'[77]FA Movement '!#REF!</definedName>
    <definedName name="TextRefCopy48">[79]Provisions!$B$6</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'[82]Test of FA Installation'!#REF!</definedName>
    <definedName name="TextRefCopy58">'[83]Test of FA Installation'!#REF!</definedName>
    <definedName name="TextRefCopy59" localSheetId="3">'[82]Test of FA Installation'!#REF!</definedName>
    <definedName name="TextRefCopy59">'[83]Test of FA Installation'!#REF!</definedName>
    <definedName name="TextRefCopy6" localSheetId="3">#REF!</definedName>
    <definedName name="TextRefCopy6">#REF!</definedName>
    <definedName name="TextRefCopy60" localSheetId="3">'[82]Test of FA Installation'!#REF!</definedName>
    <definedName name="TextRefCopy60">'[83]Test of FA Installation'!#REF!</definedName>
    <definedName name="TextRefCopy61" localSheetId="3">'[82]Test of FA Installation'!#REF!</definedName>
    <definedName name="TextRefCopy61">'[83]Test of FA Installation'!#REF!</definedName>
    <definedName name="TextRefCopy62" localSheetId="3">'[82]Test of FA Installation'!#REF!</definedName>
    <definedName name="TextRefCopy62">'[83]Test of FA Installation'!#REF!</definedName>
    <definedName name="TextRefCopy63" localSheetId="3">'[82]Test of FA Installation'!#REF!</definedName>
    <definedName name="TextRefCopy63">'[83]Test of FA Installation'!#REF!</definedName>
    <definedName name="TextRefCopy64" localSheetId="3">'[82]Test of FA Installation'!#REF!</definedName>
    <definedName name="TextRefCopy64">'[83]Test of FA Installation'!#REF!</definedName>
    <definedName name="TextRefCopy65" localSheetId="3">'[82]Test of FA Installation'!#REF!</definedName>
    <definedName name="TextRefCopy65">'[83]Test of FA Installation'!#REF!</definedName>
    <definedName name="TextRefCopy66" localSheetId="3">'[82]Test of FA Installation'!#REF!</definedName>
    <definedName name="TextRefCopy66">'[83]Test of FA Installation'!#REF!</definedName>
    <definedName name="TextRefCopy67" localSheetId="3">'[82]Test of FA Installation'!#REF!</definedName>
    <definedName name="TextRefCopy67">'[83]Test of FA Installation'!#REF!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[82]Additions!#REF!</definedName>
    <definedName name="TextRefCopy72">[83]Additions!#REF!</definedName>
    <definedName name="TextRefCopy74">[84]breakdown!#REF!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'[82]Test of FA Installation'!#REF!</definedName>
    <definedName name="TextRefCopy79">'[83]Test of FA Installation'!#REF!</definedName>
    <definedName name="TextRefCopy8" localSheetId="3">#REF!</definedName>
    <definedName name="TextRefCopy8">#REF!</definedName>
    <definedName name="TextRefCopy80">[85]Datasheet!$G$16</definedName>
    <definedName name="TextRefCopy81" localSheetId="3">#REF!</definedName>
    <definedName name="TextRefCopy81">#REF!</definedName>
    <definedName name="TextRefCopy82" localSheetId="3">'[82]Test of FA Installation'!#REF!</definedName>
    <definedName name="TextRefCopy82">'[83]Test of FA Installation'!#REF!</definedName>
    <definedName name="TextRefCopy83" localSheetId="3">'[82]Test of FA Installation'!#REF!</definedName>
    <definedName name="TextRefCopy83">'[83]Test of FA Installation'!#REF!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'[78]depreciation testing'!#REF!</definedName>
    <definedName name="TextRefCopy9" localSheetId="3">#REF!</definedName>
    <definedName name="TextRefCopy9">#REF!</definedName>
    <definedName name="TextRefCopy90" localSheetId="3">#REF!</definedName>
    <definedName name="TextRefCopy90">#REF!</definedName>
    <definedName name="TextRefCopy91">'[86]% threshhold(salary)'!$C$6</definedName>
    <definedName name="TextRefCopy92">'[78]depreciation testing'!#REF!</definedName>
    <definedName name="TextRefCopy93">'[86]% threshhold(salary)'!$B$5</definedName>
    <definedName name="TextRefCopy94" localSheetId="3">#REF!</definedName>
    <definedName name="TextRefCopy94">#REF!</definedName>
    <definedName name="TextRefCopy95">'[87]depreciation testing'!#REF!</definedName>
    <definedName name="TextRefCopy96">'[86]% threshhold(salary)'!$C$6</definedName>
    <definedName name="TextRefCopy97">'[77]depreciation testing'!#REF!</definedName>
    <definedName name="TextRefCopy98" localSheetId="3">#REF!</definedName>
    <definedName name="TextRefCopy98">#REF!</definedName>
    <definedName name="TextRefCopy99">'[77]FA Movement '!#REF!</definedName>
    <definedName name="TextRefCopyRangeCount" hidden="1">9</definedName>
    <definedName name="Threshold" localSheetId="3">#REF!</definedName>
    <definedName name="Threshold">#REF!</definedName>
    <definedName name="tid">[29]Tabeller!$E$17</definedName>
    <definedName name="TONMILL" localSheetId="3">'[20]CamKum Prod'!$H$21</definedName>
    <definedName name="TONMILL">'[21]CamKum Prod'!$H$21</definedName>
    <definedName name="TONMIN" localSheetId="3">'[20]CamKum Prod'!$H$15</definedName>
    <definedName name="TONMIN">'[21]CamKum Prod'!$H$15</definedName>
    <definedName name="Total" localSheetId="3">#REF!</definedName>
    <definedName name="Total">#REF!</definedName>
    <definedName name="total_1" localSheetId="1">'[73]A 100'!#REF!</definedName>
    <definedName name="total_1">'[73]A 100'!#REF!</definedName>
    <definedName name="Total_Name_rang1">#REF!</definedName>
    <definedName name="Total_Name_rang2">#REF!</definedName>
    <definedName name="Total_R" localSheetId="3">#REF!</definedName>
    <definedName name="Total_R">#REF!</definedName>
    <definedName name="Total_rang1" localSheetId="3">#REF!</definedName>
    <definedName name="Total_rang1">#REF!</definedName>
    <definedName name="Total_rang2" localSheetId="3">#REF!</definedName>
    <definedName name="Total_rang2">#REF!</definedName>
    <definedName name="Total_Rest_Fact" localSheetId="3">#REF!</definedName>
    <definedName name="Total_Rest_Fact">#REF!</definedName>
    <definedName name="Total_Rest_Fact_R" localSheetId="3">#REF!</definedName>
    <definedName name="Total_Rest_Fact_R">#REF!</definedName>
    <definedName name="Total_Rest_Fact_rang1" localSheetId="3">#REF!</definedName>
    <definedName name="Total_Rest_Fact_rang1">#REF!</definedName>
    <definedName name="Total_Rest_Fact_rang2" localSheetId="3">#REF!</definedName>
    <definedName name="Total_Rest_Fact_rang2">#REF!</definedName>
    <definedName name="total1">'[88]F100-Trial BS'!#REF!</definedName>
    <definedName name="total1_0">'[88]F100-Trial BS'!$B$78</definedName>
    <definedName name="total1_00" localSheetId="1">'[73]A 100'!#REF!</definedName>
    <definedName name="total1_00">'[73]A 100'!#REF!</definedName>
    <definedName name="total1_01">#REF!</definedName>
    <definedName name="total2_00">'[73]A 100'!#REF!</definedName>
    <definedName name="total2_01" localSheetId="3">#REF!</definedName>
    <definedName name="total2_01">#REF!</definedName>
    <definedName name="total3_00" localSheetId="3">'[73]A 100'!#REF!</definedName>
    <definedName name="total3_00">'[73]A 100'!#REF!</definedName>
    <definedName name="total3_01" localSheetId="3">#REF!</definedName>
    <definedName name="total3_01">#REF!</definedName>
    <definedName name="total4_00" localSheetId="1">#REF!</definedName>
    <definedName name="total4_00">#REF!</definedName>
    <definedName name="total4_01" localSheetId="1">#REF!</definedName>
    <definedName name="total4_01">#REF!</definedName>
    <definedName name="total5_00">#REF!</definedName>
    <definedName name="total5_01">#REF!</definedName>
    <definedName name="Transf_Fact_Rang1_1" localSheetId="3">#REF!</definedName>
    <definedName name="Transf_Fact_Rang1_1">#REF!</definedName>
    <definedName name="Transf_Fact_Rang1_2" localSheetId="3">#REF!</definedName>
    <definedName name="Transf_Fact_Rang1_2">#REF!</definedName>
    <definedName name="Transf_Fact_Rang1_3" localSheetId="3">#REF!</definedName>
    <definedName name="Transf_Fact_Rang1_3">#REF!</definedName>
    <definedName name="Transf_Fact_Rang1_4" localSheetId="3">#REF!</definedName>
    <definedName name="Transf_Fact_Rang1_4">#REF!</definedName>
    <definedName name="Transf_Fact_Rang1_5" localSheetId="3">#REF!</definedName>
    <definedName name="Transf_Fact_Rang1_5">#REF!</definedName>
    <definedName name="Transf_Fact_Rang1_6" localSheetId="3">#REF!</definedName>
    <definedName name="Transf_Fact_Rang1_6">#REF!</definedName>
    <definedName name="Transf_Fact_Rang1_7" localSheetId="3">#REF!</definedName>
    <definedName name="Transf_Fact_Rang1_7">#REF!</definedName>
    <definedName name="Transf_Fact_Rang1_8" localSheetId="3">#REF!</definedName>
    <definedName name="Transf_Fact_Rang1_8">#REF!</definedName>
    <definedName name="Transf_Fact_Rang2_2" localSheetId="3">#REF!</definedName>
    <definedName name="Transf_Fact_Rang2_2">#REF!</definedName>
    <definedName name="Transf_Fact_Rang2_3" localSheetId="3">#REF!</definedName>
    <definedName name="Transf_Fact_Rang2_3">#REF!</definedName>
    <definedName name="Transf_Fact_Rang2_4" localSheetId="3">#REF!</definedName>
    <definedName name="Transf_Fact_Rang2_4">#REF!</definedName>
    <definedName name="Transf_Fact_Rang2_5" localSheetId="3">#REF!</definedName>
    <definedName name="Transf_Fact_Rang2_5">#REF!</definedName>
    <definedName name="Transf_Fact_Rang2_6" localSheetId="3">#REF!</definedName>
    <definedName name="Transf_Fact_Rang2_6">#REF!</definedName>
    <definedName name="Transf_Fact_Rang2_7" localSheetId="3">#REF!</definedName>
    <definedName name="Transf_Fact_Rang2_7">#REF!</definedName>
    <definedName name="Transf_Fact_Rang2_8" localSheetId="3">#REF!</definedName>
    <definedName name="Transf_Fact_Rang2_8">#REF!</definedName>
    <definedName name="Transf_Fact_Rang3_3" localSheetId="3">#REF!</definedName>
    <definedName name="Transf_Fact_Rang3_3">#REF!</definedName>
    <definedName name="Transf_Fact_Rang3_4" localSheetId="3">#REF!</definedName>
    <definedName name="Transf_Fact_Rang3_4">#REF!</definedName>
    <definedName name="Transf_Fact_Rang3_5" localSheetId="3">#REF!</definedName>
    <definedName name="Transf_Fact_Rang3_5">#REF!</definedName>
    <definedName name="Transf_Fact_Rang3_6" localSheetId="3">#REF!</definedName>
    <definedName name="Transf_Fact_Rang3_6">#REF!</definedName>
    <definedName name="Transf_Fact_Rang3_7" localSheetId="3">#REF!</definedName>
    <definedName name="Transf_Fact_Rang3_7">#REF!</definedName>
    <definedName name="Transf_Fact_Rang3_8" localSheetId="3">#REF!</definedName>
    <definedName name="Transf_Fact_Rang3_8">#REF!</definedName>
    <definedName name="Transf_Fact_Rang4_4" localSheetId="3">#REF!</definedName>
    <definedName name="Transf_Fact_Rang4_4">#REF!</definedName>
    <definedName name="Transf_Fact_Rang4_5" localSheetId="3">#REF!</definedName>
    <definedName name="Transf_Fact_Rang4_5">#REF!</definedName>
    <definedName name="Transf_Fact_Rang4_6" localSheetId="3">#REF!</definedName>
    <definedName name="Transf_Fact_Rang4_6">#REF!</definedName>
    <definedName name="Transf_Fact_Rang4_7" localSheetId="3">#REF!</definedName>
    <definedName name="Transf_Fact_Rang4_7">#REF!</definedName>
    <definedName name="Transf_Fact_Rang4_8" localSheetId="3">#REF!</definedName>
    <definedName name="Transf_Fact_Rang4_8">#REF!</definedName>
    <definedName name="Transf_Fact_Rang5_5" localSheetId="3">#REF!</definedName>
    <definedName name="Transf_Fact_Rang5_5">#REF!</definedName>
    <definedName name="Transf_Fact_Rang5_6" localSheetId="3">#REF!</definedName>
    <definedName name="Transf_Fact_Rang5_6">#REF!</definedName>
    <definedName name="Transf_Fact_Rang5_7" localSheetId="3">#REF!</definedName>
    <definedName name="Transf_Fact_Rang5_7">#REF!</definedName>
    <definedName name="Transf_Fact_Rang5_8" localSheetId="3">#REF!</definedName>
    <definedName name="Transf_Fact_Rang5_8">#REF!</definedName>
    <definedName name="Transf_Fact_Rang6_6" localSheetId="3">#REF!</definedName>
    <definedName name="Transf_Fact_Rang6_6">#REF!</definedName>
    <definedName name="Transf_Fact_Rang6_7" localSheetId="3">#REF!</definedName>
    <definedName name="Transf_Fact_Rang6_7">#REF!</definedName>
    <definedName name="Transf_Fact_Rang6_8" localSheetId="3">#REF!</definedName>
    <definedName name="Transf_Fact_Rang6_8">#REF!</definedName>
    <definedName name="Transf_Fact_Rang7_7" localSheetId="3">#REF!</definedName>
    <definedName name="Transf_Fact_Rang7_7">#REF!</definedName>
    <definedName name="Transf_Fact_Rang7_8" localSheetId="3">#REF!</definedName>
    <definedName name="Transf_Fact_Rang7_8">#REF!</definedName>
    <definedName name="Transf_Fact_Rang8_8" localSheetId="3">#REF!</definedName>
    <definedName name="Transf_Fact_Rang8_8">#REF!</definedName>
    <definedName name="unhide" localSheetId="3">#REF!</definedName>
    <definedName name="unhide">#REF!</definedName>
    <definedName name="Unitname" localSheetId="3">[55]SETUP!$D$9</definedName>
    <definedName name="Unitname">[56]SETUP!$D$9</definedName>
    <definedName name="USD">150.2</definedName>
    <definedName name="v" localSheetId="3">#REF!</definedName>
    <definedName name="v">#REF!</definedName>
    <definedName name="valid" localSheetId="3">#REF!</definedName>
    <definedName name="valid">#REF!</definedName>
    <definedName name="values" localSheetId="3">#REF!,#REF!,#REF!</definedName>
    <definedName name="values">#REF!,#REF!,#REF!</definedName>
    <definedName name="valutac1">[29]Tabeller!$K$17</definedName>
    <definedName name="VAT">16%</definedName>
    <definedName name="version">"v.04.01.LC"</definedName>
    <definedName name="vfhn" localSheetId="3">[89]Апрель!#REF!</definedName>
    <definedName name="vfhn">[90]Апрель!#REF!</definedName>
    <definedName name="vfhn02u" localSheetId="3">[91]Март!#REF!</definedName>
    <definedName name="vfhn02u">[92]Март!#REF!</definedName>
    <definedName name="VOLUMES" localSheetId="3">#REF!</definedName>
    <definedName name="VOLUMES">#REF!</definedName>
    <definedName name="w" localSheetId="3" hidden="1">'[20]Prelim Cost'!$B$36:$L$36</definedName>
    <definedName name="w" hidden="1">'[21]Prelim Cost'!$B$36:$L$36</definedName>
    <definedName name="WC" localSheetId="3">#REF!</definedName>
    <definedName name="WC">#REF!</definedName>
    <definedName name="wer" localSheetId="3">#REF!</definedName>
    <definedName name="wer">#REF!</definedName>
    <definedName name="WIDTH" localSheetId="3">#REF!</definedName>
    <definedName name="WIDTH">#REF!</definedName>
    <definedName name="work_path" localSheetId="3">#REF!</definedName>
    <definedName name="work_path">#REF!</definedName>
    <definedName name="working" localSheetId="3">#REF!</definedName>
    <definedName name="working">#REF!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2" hidden="1">{"IASTrail",#N/A,FALSE,"IAS"}</definedName>
    <definedName name="wrn.Coded._.IAS._.FS." localSheetId="3" hidden="1">{"IASTrail",#N/A,FALSE,"IAS"}</definedName>
    <definedName name="wrn.Coded._.IAS._.FS." hidden="1">{"IASTrail",#N/A,FALSE,"IAS"}</definedName>
    <definedName name="wrn.Fixed._.Assets._.Note._.and._.Depreciation." localSheetId="2" hidden="1">{#N/A,#N/A,FALSE,"FA_1";#N/A,#N/A,FALSE,"Dep'n SE";#N/A,#N/A,FALSE,"Dep'n FC"}</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2" hidden="1">{"IASBS",#N/A,FALSE,"IAS";"IASPL",#N/A,FALSE,"IAS";#N/A,#N/A,FALSE,"CF DIR";"IASNotes",#N/A,FALSE,"IAS";#N/A,#N/A,FALSE,"FA_1";#N/A,#N/A,FALSE,"Dep'n FC";#N/A,#N/A,FALSE,"Dep'n SE";#N/A,#N/A,FALSE,"Inv_1";#N/A,#N/A,FALSE,"NMG";#N/A,#N/A,FALSE,"Recon";#N/A,#N/A,FALSE,"EPS"}</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2" hidden="1">{"IAS Mapping",#N/A,FALSE,"RSA_FS";#N/A,#N/A,FALSE,"CHECK!";#N/A,#N/A,FALSE,"Recon";#N/A,#N/A,FALSE,"NMG";#N/A,#N/A,FALSE,"Journals";"AnalRSA",#N/A,FALSE,"PL-Anal";"AnalIAS",#N/A,FALSE,"PL-Anal";#N/A,#N/A,FALSE,"COS"}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2" hidden="1">{#N/A,#N/A,TRUE,"MAP";#N/A,#N/A,TRUE,"STEPS";#N/A,#N/A,TRUE,"RULES"}</definedName>
    <definedName name="wrn.Help." localSheetId="3" hidden="1">{#N/A,#N/A,TRUE,"MAP";#N/A,#N/A,TRUE,"STEPS";#N/A,#N/A,TRUE,"RULES"}</definedName>
    <definedName name="wrn.Help." hidden="1">{#N/A,#N/A,TRUE,"MAP";#N/A,#N/A,TRUE,"STEPS";#N/A,#N/A,TRUE,"RULES"}</definedName>
    <definedName name="wrn.IAS._.BS._.PL._.CF._.and._.Notes." localSheetId="2" hidden="1">{"IASBS",#N/A,TRUE,"IAS";"IASPL",#N/A,TRUE,"IAS";"IASNotes",#N/A,TRUE,"IAS";"CFDir - expanded",#N/A,TRUE,"CF DIR"}</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2" hidden="1">{"IAS_ShortView_1",#N/A,FALSE,"IAS";"IAS_ShortView_2",#N/A,FALSE,"IAS";"IAS_ShortView_3",#N/A,FALSE,"IAS";"IAS_ShortView_4",#N/A,FALSE,"IAS";"IAS_ShortView_5",#N/A,FALSE,"IAS";"IAS_ShortView_6",#N/A,FALSE,"IAS";"IAS_ShortView_7",#N/A,FALSE,"IAS";"CFDir - Zoomed In",#N/A,FALSE,"CF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2" hidden="1">{"IAS Mapping",#N/A,TRUE,"RSA_FS"}</definedName>
    <definedName name="wrn.IAS._.Mapping." localSheetId="3" hidden="1">{"IAS Mapping",#N/A,TRUE,"RSA_FS"}</definedName>
    <definedName name="wrn.IAS._.Mapping." hidden="1">{"IAS Mapping",#N/A,TRUE,"RSA_FS"}</definedName>
    <definedName name="wrn.Inflation._.factors._.used." localSheetId="2" hidden="1">{#N/A,#N/A,FALSE,"Infl_fact"}</definedName>
    <definedName name="wrn.Inflation._.factors._.used." localSheetId="3" hidden="1">{#N/A,#N/A,FALSE,"Infl_fact"}</definedName>
    <definedName name="wrn.Inflation._.factors._.used." hidden="1">{#N/A,#N/A,FALSE,"Infl_fact"}</definedName>
    <definedName name="wrn.Loans." localSheetId="2" hidden="1">{"Summary report",#N/A,FALSE,"BBH";"Details - chart",#N/A,FALSE,"BBH"}</definedName>
    <definedName name="wrn.Loans." localSheetId="3" hidden="1">{"Summary report",#N/A,FALSE,"BBH";"Details - chart",#N/A,FALSE,"BBH"}</definedName>
    <definedName name="wrn.Loans." hidden="1">{"Summary report",#N/A,FALSE,"BBH";"Details - chart",#N/A,FALSE,"BBH"}</definedName>
    <definedName name="wrn.PL._.Analysis." localSheetId="2" hidden="1">{"AnalRSA",#N/A,TRUE,"PL-Anal";"AnalIAS",#N/A,TRUE,"PL-Anal"}</definedName>
    <definedName name="wrn.PL._.Analysis." localSheetId="3" hidden="1">{"AnalRSA",#N/A,TRUE,"PL-Anal";"AnalIAS",#N/A,TRUE,"PL-Anal"}</definedName>
    <definedName name="wrn.PL._.Analysis." hidden="1">{"AnalRSA",#N/A,TRUE,"PL-Anal";"AnalIAS",#N/A,TRUE,"PL-Anal"}</definedName>
    <definedName name="wrn.RSA._.BS._.and._.PL." localSheetId="2" hidden="1">{"BS1",#N/A,TRUE,"RSA_FS";"BS2",#N/A,TRUE,"RSA_FS";"BS3",#N/A,TRUE,"RSA_FS"}</definedName>
    <definedName name="wrn.RSA._.BS._.and._.PL." localSheetId="3" hidden="1">{"BS1",#N/A,TRUE,"RSA_FS";"BS2",#N/A,TRUE,"RSA_FS";"BS3",#N/A,TRUE,"RSA_FS"}</definedName>
    <definedName name="wrn.RSA._.BS._.and._.PL." hidden="1">{"BS1",#N/A,TRUE,"RSA_FS";"BS2",#N/A,TRUE,"RSA_FS";"BS3",#N/A,TRUE,"RSA_FS"}</definedName>
    <definedName name="XREF_COLUMN_1" hidden="1">[93]AHEPS!#REF!</definedName>
    <definedName name="XREF_COLUMN_10" hidden="1">[93]AHEPS!#REF!</definedName>
    <definedName name="XREF_COLUMN_2" localSheetId="2" hidden="1">#REF!</definedName>
    <definedName name="XREF_COLUMN_2" localSheetId="3" hidden="1">#REF!</definedName>
    <definedName name="XREF_COLUMN_2" hidden="1">#REF!</definedName>
    <definedName name="XREF_COLUMN_3" hidden="1">'[94]8250'!$D$1:$D$65536</definedName>
    <definedName name="XREF_COLUMN_4" hidden="1">'[94]8140'!$P$1:$P$65536</definedName>
    <definedName name="XREF_COLUMN_5" hidden="1">'[95]DD Reserve calculation'!#REF!</definedName>
    <definedName name="XREF_COLUMN_6" hidden="1">[93]OshHPP!#REF!</definedName>
    <definedName name="XREF_COLUMN_7" hidden="1">'[94]8145'!$P$1:$P$65536</definedName>
    <definedName name="XREF_COLUMN_8" hidden="1">[93]BHPP!#REF!</definedName>
    <definedName name="XREF_COLUMN_9" hidden="1">'[94]8113'!$P$1:$P$65536</definedName>
    <definedName name="XRefActiveRow" hidden="1">[96]XREF!$A$3</definedName>
    <definedName name="XRefColumnsCount" hidden="1">1</definedName>
    <definedName name="XRefCopy1" hidden="1">'[97]Cust acc 2003'!#REF!</definedName>
    <definedName name="XRefCopy12Row" hidden="1">[93]XREF!#REF!</definedName>
    <definedName name="XRefCopy17Row" hidden="1">[93]XREF!#REF!</definedName>
    <definedName name="XRefCopy1Row" hidden="1">[96]XREF!$A$2:$IV$2</definedName>
    <definedName name="XRefCopy2" localSheetId="2" hidden="1">#REF!</definedName>
    <definedName name="XRefCopy2" localSheetId="3" hidden="1">#REF!</definedName>
    <definedName name="XRefCopy2" hidden="1">#REF!</definedName>
    <definedName name="XRefCopy3Row" localSheetId="2" hidden="1">#REF!</definedName>
    <definedName name="XRefCopy3Row" localSheetId="3" hidden="1">#REF!</definedName>
    <definedName name="XRefCopy3Row" hidden="1">#REF!</definedName>
    <definedName name="XRefCopy4" localSheetId="2" hidden="1">[98]summary!#REF!</definedName>
    <definedName name="XRefCopy4" localSheetId="3" hidden="1">[98]summary!#REF!</definedName>
    <definedName name="XRefCopy4" hidden="1">[98]summary!#REF!</definedName>
    <definedName name="XRefCopy5Row" localSheetId="2" hidden="1">[99]XREF!#REF!</definedName>
    <definedName name="XRefCopy5Row" localSheetId="3" hidden="1">[99]XREF!#REF!</definedName>
    <definedName name="XRefCopy5Row" hidden="1">[99]XREF!#REF!</definedName>
    <definedName name="XRefCopy9Row" hidden="1">[93]XREF!#REF!</definedName>
    <definedName name="XRefCopyRangeCount" hidden="1">8</definedName>
    <definedName name="XRefPaste10" hidden="1">'[94]8145'!$O$17</definedName>
    <definedName name="XRefPaste10Row" hidden="1">[94]XREF!$A$11:$IV$11</definedName>
    <definedName name="XRefPaste11" hidden="1">'[94]8200'!$O$17</definedName>
    <definedName name="XRefPaste11Row" hidden="1">[94]XREF!$A$12:$IV$12</definedName>
    <definedName name="XRefPaste12" hidden="1">'[94]8113'!$O$16</definedName>
    <definedName name="XRefPaste12Row" hidden="1">[94]XREF!$A$13:$IV$13</definedName>
    <definedName name="XRefPaste13" hidden="1">'[94]8082'!$O$16</definedName>
    <definedName name="XRefPaste13Row" hidden="1">[94]XREF!$A$14:$IV$14</definedName>
    <definedName name="XRefPaste1Row" localSheetId="2" hidden="1">#REF!</definedName>
    <definedName name="XRefPaste1Row" localSheetId="3" hidden="1">#REF!</definedName>
    <definedName name="XRefPaste1Row" hidden="1">#REF!</definedName>
    <definedName name="XRefPaste2Row" hidden="1">[94]XREF!$A$3:$IV$3</definedName>
    <definedName name="XRefPaste3" hidden="1">'[94]8180 (8181,8182)'!$O$20</definedName>
    <definedName name="XRefPaste3Row" hidden="1">[94]XREF!$A$4:$IV$4</definedName>
    <definedName name="XRefPaste4" hidden="1">'[94]8210'!$O$18</definedName>
    <definedName name="XRefPaste4Row" hidden="1">[94]XREF!$A$5:$IV$5</definedName>
    <definedName name="XRefPaste5" hidden="1">'[94]8250'!$C$44</definedName>
    <definedName name="XRefPaste5Row" hidden="1">[94]XREF!$A$6:$IV$6</definedName>
    <definedName name="XRefPaste6" hidden="1">'[94]8140'!$O$16</definedName>
    <definedName name="XRefPaste6Row" hidden="1">[94]XREF!$A$7:$IV$7</definedName>
    <definedName name="XRefPaste7" localSheetId="2" hidden="1">#REF!</definedName>
    <definedName name="XRefPaste7" localSheetId="3" hidden="1">#REF!</definedName>
    <definedName name="XRefPaste7" hidden="1">#REF!</definedName>
    <definedName name="XRefPaste7Row" hidden="1">[94]XREF!$A$8:$IV$8</definedName>
    <definedName name="XRefPaste8" localSheetId="2" hidden="1">#REF!</definedName>
    <definedName name="XRefPaste8" localSheetId="3" hidden="1">#REF!</definedName>
    <definedName name="XRefPaste8" hidden="1">#REF!</definedName>
    <definedName name="XRefPaste8Row" hidden="1">[94]XREF!$A$9:$IV$9</definedName>
    <definedName name="XRefPaste9" hidden="1">'[94]8070'!$O$18</definedName>
    <definedName name="XRefPaste9Row" hidden="1">[94]XREF!$A$10:$IV$10</definedName>
    <definedName name="XRefPasteRangeCount" hidden="1">1</definedName>
    <definedName name="year">[46]Settings!#REF!</definedName>
    <definedName name="z" localSheetId="3">#REF!</definedName>
    <definedName name="z">#REF!</definedName>
    <definedName name="Z_3FF835A2_A4C0_4941_9E4A_4EABDC6914AE_.wvu.Cols" localSheetId="2" hidden="1">#REF!,#REF!,#REF!</definedName>
    <definedName name="Z_3FF835A2_A4C0_4941_9E4A_4EABDC6914AE_.wvu.Cols" localSheetId="3" hidden="1">#REF!,#REF!,#REF!</definedName>
    <definedName name="Z_3FF835A2_A4C0_4941_9E4A_4EABDC6914AE_.wvu.Cols" hidden="1">#REF!,#REF!,#REF!</definedName>
    <definedName name="Z_3FF835A2_A4C0_4941_9E4A_4EABDC6914AE_.wvu.FilterData" localSheetId="2" hidden="1">#REF!</definedName>
    <definedName name="Z_3FF835A2_A4C0_4941_9E4A_4EABDC6914AE_.wvu.FilterData" localSheetId="3" hidden="1">#REF!</definedName>
    <definedName name="Z_3FF835A2_A4C0_4941_9E4A_4EABDC6914AE_.wvu.FilterData" hidden="1">#REF!</definedName>
    <definedName name="Z_3FF835A2_A4C0_4941_9E4A_4EABDC6914AE_.wvu.PrintArea" localSheetId="2" hidden="1">#REF!</definedName>
    <definedName name="Z_3FF835A2_A4C0_4941_9E4A_4EABDC6914AE_.wvu.PrintArea" localSheetId="3" hidden="1">#REF!</definedName>
    <definedName name="Z_3FF835A2_A4C0_4941_9E4A_4EABDC6914AE_.wvu.PrintArea" hidden="1">#REF!</definedName>
    <definedName name="Z_3FF835A2_A4C0_4941_9E4A_4EABDC6914AE_.wvu.Rows" localSheetId="2" hidden="1">#REF!</definedName>
    <definedName name="Z_3FF835A2_A4C0_4941_9E4A_4EABDC6914AE_.wvu.Rows" localSheetId="3" hidden="1">#REF!</definedName>
    <definedName name="Z_3FF835A2_A4C0_4941_9E4A_4EABDC6914AE_.wvu.Rows" hidden="1">#REF!</definedName>
    <definedName name="Z_9944A555_2A6E_4775_AF28_A37C2EA58D79_.wvu.Cols" localSheetId="2" hidden="1">#REF!,#REF!,#REF!</definedName>
    <definedName name="Z_9944A555_2A6E_4775_AF28_A37C2EA58D79_.wvu.Cols" localSheetId="3" hidden="1">#REF!,#REF!,#REF!</definedName>
    <definedName name="Z_9944A555_2A6E_4775_AF28_A37C2EA58D79_.wvu.Cols" hidden="1">#REF!,#REF!,#REF!</definedName>
    <definedName name="Z_9944A555_2A6E_4775_AF28_A37C2EA58D79_.wvu.FilterData" localSheetId="2" hidden="1">#REF!</definedName>
    <definedName name="Z_9944A555_2A6E_4775_AF28_A37C2EA58D79_.wvu.FilterData" localSheetId="3" hidden="1">#REF!</definedName>
    <definedName name="Z_9944A555_2A6E_4775_AF28_A37C2EA58D79_.wvu.FilterData" hidden="1">#REF!</definedName>
    <definedName name="Z_9944A555_2A6E_4775_AF28_A37C2EA58D79_.wvu.PrintArea" localSheetId="2" hidden="1">#REF!</definedName>
    <definedName name="Z_9944A555_2A6E_4775_AF28_A37C2EA58D79_.wvu.PrintArea" localSheetId="3" hidden="1">#REF!</definedName>
    <definedName name="Z_9944A555_2A6E_4775_AF28_A37C2EA58D79_.wvu.PrintArea" hidden="1">#REF!</definedName>
    <definedName name="Z_9944A555_2A6E_4775_AF28_A37C2EA58D79_.wvu.Rows" localSheetId="2" hidden="1">#REF!</definedName>
    <definedName name="Z_9944A555_2A6E_4775_AF28_A37C2EA58D79_.wvu.Rows" localSheetId="3" hidden="1">#REF!</definedName>
    <definedName name="Z_9944A555_2A6E_4775_AF28_A37C2EA58D79_.wvu.Rows" hidden="1">#REF!</definedName>
    <definedName name="Z_C38D798C_080A_4519_9B17_6ABAC626E22C_.wvu.Cols" localSheetId="2" hidden="1">#REF!,#REF!,#REF!</definedName>
    <definedName name="Z_C38D798C_080A_4519_9B17_6ABAC626E22C_.wvu.Cols" localSheetId="3" hidden="1">#REF!,#REF!,#REF!</definedName>
    <definedName name="Z_C38D798C_080A_4519_9B17_6ABAC626E22C_.wvu.Cols" hidden="1">#REF!,#REF!,#REF!</definedName>
    <definedName name="Z_C38D798C_080A_4519_9B17_6ABAC626E22C_.wvu.FilterData" localSheetId="2" hidden="1">#REF!</definedName>
    <definedName name="Z_C38D798C_080A_4519_9B17_6ABAC626E22C_.wvu.FilterData" localSheetId="3" hidden="1">#REF!</definedName>
    <definedName name="Z_C38D798C_080A_4519_9B17_6ABAC626E22C_.wvu.FilterData" hidden="1">#REF!</definedName>
    <definedName name="Z_C38D798C_080A_4519_9B17_6ABAC626E22C_.wvu.PrintArea" localSheetId="2" hidden="1">#REF!</definedName>
    <definedName name="Z_C38D798C_080A_4519_9B17_6ABAC626E22C_.wvu.PrintArea" localSheetId="3" hidden="1">#REF!</definedName>
    <definedName name="Z_C38D798C_080A_4519_9B17_6ABAC626E22C_.wvu.PrintArea" hidden="1">#REF!</definedName>
    <definedName name="Z_C38D798C_080A_4519_9B17_6ABAC626E22C_.wvu.Rows" localSheetId="2" hidden="1">#REF!</definedName>
    <definedName name="Z_C38D798C_080A_4519_9B17_6ABAC626E22C_.wvu.Rows" localSheetId="3" hidden="1">#REF!</definedName>
    <definedName name="Z_C38D798C_080A_4519_9B17_6ABAC626E22C_.wvu.Rows" hidden="1">#REF!</definedName>
    <definedName name="а1">[100]ЯНВАРЬ!#REF!</definedName>
    <definedName name="Август" localSheetId="3">#REF!</definedName>
    <definedName name="Август">#REF!</definedName>
    <definedName name="август2002г" localSheetId="3">[91]Сентябрь!#REF!</definedName>
    <definedName name="август2002г">[92]Сентябрь!#REF!</definedName>
    <definedName name="адмрасходы">[101]Лист2!#REF!</definedName>
    <definedName name="амортизация">[101]Лист2!#REF!</definedName>
    <definedName name="Апрель" localSheetId="3">[89]Апрель!#REF!</definedName>
    <definedName name="Апрель">[90]Апрель!#REF!</definedName>
    <definedName name="апрель2000" localSheetId="3">[91]Квартал!#REF!</definedName>
    <definedName name="апрель2000">[92]Квартал!#REF!</definedName>
    <definedName name="аренда">[101]Лист2!#REF!</definedName>
    <definedName name="_xlnm.Database" localSheetId="3">#REF!</definedName>
    <definedName name="_xlnm.Database">#REF!</definedName>
    <definedName name="баланс">'[102]Актив(1)'!$E$1:$E$65536</definedName>
    <definedName name="биржа">[103]База!$A$1:$T$65536</definedName>
    <definedName name="биржа1">[103]База!$B$1:$T$65536</definedName>
    <definedName name="БЛРаздел1">[104]ОборБалФормОтч!$C$19:$C$24,[104]ОборБалФормОтч!$E$19:$F$24,[104]ОборБалФормОтч!$D$26:$F$31,[104]ОборБалФормОтч!$C$33:$C$38,[104]ОборБалФормОтч!$E$33:$F$38,[104]ОборБалФормОтч!$D$40:$F$43,[104]ОборБалФормОтч!$C$45:$C$48,[104]ОборБалФормОтч!$E$45:$F$48,[104]ОборБалФормОтч!$C$19</definedName>
    <definedName name="БЛРаздел2">[104]ОборБалФормОтч!$C$51:$C$58,[104]ОборБалФормОтч!$E$51:$F$58,[104]ОборБалФормОтч!$C$60:$C$63,[104]ОборБалФормОтч!$E$60:$F$63,[104]ОборБалФормОтч!$C$65:$C$67,[104]ОборБалФормОтч!$E$65:$F$67,[104]ОборБалФормОтч!$C$51</definedName>
    <definedName name="БЛРаздел3">[104]ОборБалФормОтч!$C$70:$C$72,[104]ОборБалФормОтч!$D$73:$F$73,[104]ОборБалФормОтч!$E$70:$F$72,[104]ОборБалФормОтч!$C$75:$C$77,[104]ОборБалФормОтч!$E$75:$F$77,[104]ОборБалФормОтч!$C$79:$C$82,[104]ОборБалФормОтч!$E$79:$F$82,[104]ОборБалФормОтч!$C$84:$C$86,[104]ОборБалФормОтч!$E$84:$F$86,[104]ОборБалФормОтч!$C$88:$C$89,[104]ОборБалФормОтч!$E$88:$F$89,[104]ОборБалФормОтч!$C$70</definedName>
    <definedName name="БЛРаздел4">[104]ОборБалФормОтч!$E$106:$F$107,[104]ОборБалФормОтч!$C$106:$C$107,[104]ОборБалФормОтч!$E$102:$F$104,[104]ОборБалФормОтч!$C$102:$C$104,[104]ОборБалФормОтч!$C$97:$C$100,[104]ОборБалФормОтч!$E$97:$F$100,[104]ОборБалФормОтч!$E$92:$F$95,[104]ОборБалФормОтч!$C$92:$C$95,[104]ОборБалФормОтч!$C$92</definedName>
    <definedName name="БЛРаздел5">[104]ОборБалФормОтч!$C$113:$C$114,[104]ОборБалФормОтч!$D$110:$F$112,[104]ОборБалФормОтч!$E$113:$F$114,[104]ОборБалФормОтч!$D$115:$F$115,[104]ОборБалФормОтч!$D$117:$F$119,[104]ОборБалФормОтч!$D$121:$F$122,[104]ОборБалФормОтч!$D$124:$F$126,[104]ОборБалФормОтч!$D$110</definedName>
    <definedName name="БЛРаздел6">[104]ОборБалФормОтч!$D$129:$F$132,[104]ОборБалФормОтч!$D$134:$F$135,[104]ОборБалФормОтч!$D$137:$F$140,[104]ОборБалФормОтч!$D$142:$F$144,[104]ОборБалФормОтч!$D$146:$F$150,[104]ОборБалФормОтч!$D$152:$F$154,[104]ОборБалФормОтч!$D$156:$F$162,[104]ОборБалФормОтч!$D$129</definedName>
    <definedName name="БЛРаздел7">[104]ОборБалФормОтч!$D$179:$F$185,[104]ОборБалФормОтч!$D$175:$F$177,[104]ОборБалФормОтч!$D$165:$F$173,[104]ОборБалФормОтч!$D$165</definedName>
    <definedName name="БЛРаздел8">[104]ОборБалФормОтч!$E$200:$F$207,[104]ОборБалФормОтч!$C$200:$C$207,[104]ОборБалФормОтч!$E$189:$F$198,[104]ОборБалФормОтч!$C$189:$C$198,[104]ОборБалФормОтч!$E$188:$F$188,[104]ОборБалФормОтч!$C$188</definedName>
    <definedName name="БЛРаздел9">[104]ОборБалФормОтч!$E$234:$F$237,[104]ОборБалФормОтч!$C$234:$C$237,[104]ОборБалФормОтч!$E$224:$F$232,[104]ОборБалФормОтч!$C$224:$C$232,[104]ОборБалФормОтч!$E$223:$F$223,[104]ОборБалФормОтч!$C$223,[104]ОборБалФормОтч!$E$217:$F$221,[104]ОборБалФормОтч!$C$217:$C$221,[104]ОборБалФормОтч!$E$210:$F$215,[104]ОборБалФормОтч!$C$210:$C$215,[104]ОборБалФормОтч!$C$210</definedName>
    <definedName name="БПДанные">[104]ТитулЛистОтч!$C$22:$D$33,[104]ТитулЛистОтч!$C$36:$D$48,[104]ТитулЛистОтч!$C$22</definedName>
    <definedName name="Всего" localSheetId="3">#REF!</definedName>
    <definedName name="Всего">#REF!</definedName>
    <definedName name="выпуск" localSheetId="3">[89]Январь!#REF!</definedName>
    <definedName name="выпуск">[90]Январь!#REF!</definedName>
    <definedName name="грп" localSheetId="3">#REF!</definedName>
    <definedName name="грп">#REF!</definedName>
    <definedName name="дата" localSheetId="3">#REF!</definedName>
    <definedName name="дата">#REF!</definedName>
    <definedName name="Дата_справки" localSheetId="3">#REF!</definedName>
    <definedName name="Дата_справки">#REF!</definedName>
    <definedName name="ДатаБаланса" localSheetId="3">#REF!</definedName>
    <definedName name="ДатаБаланса">#REF!</definedName>
    <definedName name="дек02" localSheetId="3">[91]Сентябрь!#REF!</definedName>
    <definedName name="дек02">[92]Сентябрь!#REF!</definedName>
    <definedName name="дек2002год" localSheetId="3">[89]Сентябрь!#REF!</definedName>
    <definedName name="дек2002год">[90]Сентябрь!#REF!</definedName>
    <definedName name="Декабрь" localSheetId="3">[89]Декабрь!#REF!</definedName>
    <definedName name="Декабрь">[90]Декабрь!#REF!</definedName>
    <definedName name="декабрь2002" localSheetId="3">[89]Ноябрь!#REF!</definedName>
    <definedName name="декабрь2002">[90]Ноябрь!#REF!</definedName>
    <definedName name="доллар">[105]Данные!$A$1:$F$65536</definedName>
    <definedName name="за2002" localSheetId="3">[89]Январь!#REF!</definedName>
    <definedName name="за2002">[90]Январь!#REF!</definedName>
    <definedName name="за4мес" localSheetId="3">[89]Квартал!#REF!</definedName>
    <definedName name="за4мес">[90]Квартал!#REF!</definedName>
    <definedName name="Загол_1_1" localSheetId="3">#REF!</definedName>
    <definedName name="Загол_1_1">#REF!</definedName>
    <definedName name="Загол_1_2" localSheetId="3">#REF!</definedName>
    <definedName name="Загол_1_2">#REF!</definedName>
    <definedName name="Загол_1_3" localSheetId="3">#REF!</definedName>
    <definedName name="Загол_1_3">#REF!</definedName>
    <definedName name="Загол_1_4" localSheetId="3">#REF!</definedName>
    <definedName name="Загол_1_4">#REF!</definedName>
    <definedName name="Загол_1_5" localSheetId="3">#REF!</definedName>
    <definedName name="Загол_1_5">#REF!</definedName>
    <definedName name="Загол_1_6" localSheetId="3">#REF!</definedName>
    <definedName name="Загол_1_6">#REF!</definedName>
    <definedName name="Загол_1_7" localSheetId="3">#REF!</definedName>
    <definedName name="Загол_1_7">#REF!</definedName>
    <definedName name="Загол_2_1" localSheetId="3">#REF!</definedName>
    <definedName name="Загол_2_1">#REF!</definedName>
    <definedName name="Загол_2_2" localSheetId="3">#REF!</definedName>
    <definedName name="Загол_2_2">#REF!</definedName>
    <definedName name="Загол_2_3" localSheetId="3">#REF!</definedName>
    <definedName name="Загол_2_3">#REF!</definedName>
    <definedName name="Загол_2_4" localSheetId="3">#REF!</definedName>
    <definedName name="Загол_2_4">#REF!</definedName>
    <definedName name="Загол_2_5" localSheetId="3">#REF!</definedName>
    <definedName name="Загол_2_5">#REF!</definedName>
    <definedName name="Загол_2_6" localSheetId="3">#REF!</definedName>
    <definedName name="Загол_2_6">#REF!</definedName>
    <definedName name="Загол_2_7" localSheetId="3">#REF!</definedName>
    <definedName name="Загол_2_7">#REF!</definedName>
    <definedName name="_xlnm.Print_Titles">#N/A</definedName>
    <definedName name="Зарплата" localSheetId="3">#REF!</definedName>
    <definedName name="Зарплата">#REF!</definedName>
    <definedName name="ЗглвПравый" localSheetId="3">#REF!</definedName>
    <definedName name="ЗглвПравый">#REF!</definedName>
    <definedName name="ЗглвПравыйДляЛистаБаланс" localSheetId="3">#REF!</definedName>
    <definedName name="ЗглвПравыйДляЛистаБаланс">#REF!</definedName>
    <definedName name="земельный_налог">[101]Лист2!#REF!</definedName>
    <definedName name="зквартал" localSheetId="3">[91]Январь!#REF!</definedName>
    <definedName name="зквартал">[92]Январь!#REF!</definedName>
    <definedName name="ИмяФайлаSQL" localSheetId="3">#REF!</definedName>
    <definedName name="ИмяФайлаSQL">#REF!</definedName>
    <definedName name="инкассация">[101]Лист2!#REF!</definedName>
    <definedName name="Июль" localSheetId="3">[89]Июль!#REF!</definedName>
    <definedName name="Июль">[90]Июль!#REF!</definedName>
    <definedName name="июль2002" localSheetId="3">[91]Декабрь!#REF!</definedName>
    <definedName name="июль2002">[92]Декабрь!#REF!</definedName>
    <definedName name="Июнь" localSheetId="3">[89]Июнь!#REF!</definedName>
    <definedName name="Июнь">[90]Июнь!#REF!</definedName>
    <definedName name="йй" localSheetId="3">ф.4!йй</definedName>
    <definedName name="йй">[0]!йй</definedName>
    <definedName name="Квартал1" localSheetId="3">[89]Квартал!#REF!</definedName>
    <definedName name="Квартал1">[90]Квартал!#REF!</definedName>
    <definedName name="Квартал2" localSheetId="3">#REF!</definedName>
    <definedName name="Квартал2">#REF!</definedName>
    <definedName name="Квартал3" localSheetId="3">#REF!</definedName>
    <definedName name="Квартал3">#REF!</definedName>
    <definedName name="Квартал4" localSheetId="3">#REF!</definedName>
    <definedName name="Квартал4">#REF!</definedName>
    <definedName name="колич_РКО" localSheetId="3">[101]Лист2!#REF!</definedName>
    <definedName name="колич_РКО">[101]Лист2!#REF!</definedName>
    <definedName name="командировки" localSheetId="3">[101]Лист2!#REF!</definedName>
    <definedName name="командировки">[101]Лист2!#REF!</definedName>
    <definedName name="лддлд" localSheetId="3">#REF!</definedName>
    <definedName name="лддлд">#REF!</definedName>
    <definedName name="Май" localSheetId="3">#REF!</definedName>
    <definedName name="Май">#REF!</definedName>
    <definedName name="Макрос1" localSheetId="1">ф.2!Макрос1</definedName>
    <definedName name="Макрос1" localSheetId="3">#N/A</definedName>
    <definedName name="Макрос1">ф.2!Макрос1</definedName>
    <definedName name="Март">[89]Март!#REF!</definedName>
    <definedName name="март02г">[89]Январь!#REF!</definedName>
    <definedName name="март2002" localSheetId="3">[89]Июль!#REF!</definedName>
    <definedName name="март2002">[90]Июль!#REF!</definedName>
    <definedName name="матер_содерж_зданий" localSheetId="3">[101]Лист2!#REF!</definedName>
    <definedName name="матер_содерж_зданий">[101]Лист2!#REF!</definedName>
    <definedName name="материальные_расх" localSheetId="3">[101]Лист2!#REF!</definedName>
    <definedName name="материальные_расх">[101]Лист2!#REF!</definedName>
    <definedName name="мрп" localSheetId="3">[106]справка!$A$4:$B$15</definedName>
    <definedName name="мрп">[107]справка!$A$4:$B$15</definedName>
    <definedName name="на_нач._года" localSheetId="3">#REF!,#REF!,#REF!,#REF!,#REF!,#REF!,#REF!,#REF!,#REF!,#REF!,#REF!,#REF!,#REF!,#REF!,#REF!,#REF!,#REF!</definedName>
    <definedName name="на_нач._года">#REF!,#REF!,#REF!,#REF!,#REF!,#REF!,#REF!,#REF!,#REF!,#REF!,#REF!,#REF!,#REF!,#REF!,#REF!,#REF!,#REF!</definedName>
    <definedName name="налог_имущество" localSheetId="3">[101]Лист2!#REF!</definedName>
    <definedName name="налог_имущество">[101]Лист2!#REF!</definedName>
    <definedName name="налог_транспорт" localSheetId="3">[101]Лист2!#REF!</definedName>
    <definedName name="налог_транспорт">[101]Лист2!#REF!</definedName>
    <definedName name="налог_ЦБ" localSheetId="3">[101]Лист2!#REF!</definedName>
    <definedName name="налог_ЦБ">[101]Лист2!#REF!</definedName>
    <definedName name="налоги">[101]Лист2!#REF!</definedName>
    <definedName name="НДС">[101]Лист2!#REF!</definedName>
    <definedName name="Ноябрь" localSheetId="3">[89]Ноябрь!#REF!</definedName>
    <definedName name="Ноябрь">[90]Ноябрь!#REF!</definedName>
    <definedName name="Нстроки" localSheetId="3">#REF!</definedName>
    <definedName name="Нстроки">#REF!</definedName>
    <definedName name="_xlnm.Print_Area" localSheetId="2">'ф,3'!$A$1:$D$77</definedName>
    <definedName name="_xlnm.Print_Area" localSheetId="0">'ф.1-'!$A$1:$C$43</definedName>
    <definedName name="_xlnm.Print_Area" localSheetId="1">ф.2!$A$1:$C$50</definedName>
    <definedName name="_xlnm.Print_Area" localSheetId="3">ф.4!$A$1:$F$39</definedName>
    <definedName name="_xlnm.Print_Area">#REF!</definedName>
    <definedName name="Область_печати_ИМ" localSheetId="3">#REF!</definedName>
    <definedName name="Область_печати_ИМ">#REF!</definedName>
    <definedName name="обмунд_инкасс">[101]Лист2!#REF!</definedName>
    <definedName name="обмундир_охраны">[101]Лист2!#REF!</definedName>
    <definedName name="обор">[108]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обороты">[108]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Обязательства_по_форфейтинговым_операциям" localSheetId="3">'[49]31.12.03'!$E$829</definedName>
    <definedName name="Обязательства_по_форфейтинговым_операциям">'[50]31.12.03'!$E$829</definedName>
    <definedName name="окт" localSheetId="3">[89]Март!#REF!</definedName>
    <definedName name="окт">[90]Март!#REF!</definedName>
    <definedName name="Октябрь" localSheetId="3">#REF!</definedName>
    <definedName name="Октябрь">#REF!</definedName>
    <definedName name="октябрь2002" localSheetId="3">[89]Январь!#REF!</definedName>
    <definedName name="октябрь2002">[90]Январь!#REF!</definedName>
    <definedName name="октябрьуслуги" localSheetId="3">[89]Сентябрь!#REF!</definedName>
    <definedName name="октябрьуслуги">[90]Сентябрь!#REF!</definedName>
    <definedName name="оол" localSheetId="3">#REF!</definedName>
    <definedName name="оол">#REF!</definedName>
    <definedName name="оплата_труда">[101]Лист2!#REF!</definedName>
    <definedName name="охрана">[101]Лист2!#REF!</definedName>
    <definedName name="Период_отгрузки" localSheetId="3">#REF!</definedName>
    <definedName name="Период_отгрузки">#REF!</definedName>
    <definedName name="подгот_кадров">[101]Лист2!#REF!</definedName>
    <definedName name="Подготовка_к_печати_и_сохранение0710" localSheetId="3">ф.4!Подготовка_к_печати_и_сохранение0710</definedName>
    <definedName name="Подготовка_к_печати_и_сохранение0710">[0]!Подготовка_к_печати_и_сохранение0710</definedName>
    <definedName name="подписка" localSheetId="3">[101]Лист2!#REF!</definedName>
    <definedName name="подписка">[101]Лист2!#REF!</definedName>
    <definedName name="прил14_нов" localSheetId="1">ф.2!прил14_нов</definedName>
    <definedName name="прил14_нов" localSheetId="3">#N/A</definedName>
    <definedName name="прил14_нов">ф.2!прил14_нов</definedName>
    <definedName name="проч_адмрасх">[101]Лист2!#REF!</definedName>
    <definedName name="проч_операц">[101]Лист2!#REF!</definedName>
    <definedName name="прочие_налог" localSheetId="3">[101]Лист2!#REF!</definedName>
    <definedName name="прочие_налог">[101]Лист2!#REF!</definedName>
    <definedName name="прочие_общехоз" localSheetId="3">[101]Лист2!#REF!</definedName>
    <definedName name="прочие_общехоз">[101]Лист2!#REF!</definedName>
    <definedName name="прочие_расх" localSheetId="3">[101]Лист2!#REF!</definedName>
    <definedName name="прочие_расх">[101]Лист2!#REF!</definedName>
    <definedName name="расх_мат_охраны" localSheetId="3">[101]Лист2!#REF!</definedName>
    <definedName name="расх_мат_охраны">[101]Лист2!#REF!</definedName>
    <definedName name="расх_матер_инкасс" localSheetId="3">[101]Лист2!#REF!</definedName>
    <definedName name="расх_матер_инкасс">[101]Лист2!#REF!</definedName>
    <definedName name="реклама">[101]Лист2!#REF!</definedName>
    <definedName name="_xlnm.Recorder" localSheetId="3">#REF!</definedName>
    <definedName name="_xlnm.Recorder">#REF!</definedName>
    <definedName name="ремонт">[101]Лист2!#REF!</definedName>
    <definedName name="РОблКл1" localSheetId="3">#REF!</definedName>
    <definedName name="РОблКл1">#REF!</definedName>
    <definedName name="РОблКл2" localSheetId="3">#REF!</definedName>
    <definedName name="РОблКл2">#REF!</definedName>
    <definedName name="РОблКл3" localSheetId="3">#REF!</definedName>
    <definedName name="РОблКл3">#REF!</definedName>
    <definedName name="РОблКл4" localSheetId="3">#REF!</definedName>
    <definedName name="РОблКл4">#REF!</definedName>
    <definedName name="РОблКл5" localSheetId="3">#REF!</definedName>
    <definedName name="РОблКл5">#REF!</definedName>
    <definedName name="РОблКл6" localSheetId="3">#REF!</definedName>
    <definedName name="РОблКл6">#REF!</definedName>
    <definedName name="РОблКл7" localSheetId="3">#REF!</definedName>
    <definedName name="РОблКл7">#REF!</definedName>
    <definedName name="роДатаОтчетаSQL" localSheetId="3">#REF!</definedName>
    <definedName name="роДатаОтчетаSQL">#REF!</definedName>
    <definedName name="роЗаголовок1" localSheetId="3">#REF!</definedName>
    <definedName name="роЗаголовок1">#REF!</definedName>
    <definedName name="роЗаголовок2" localSheetId="3">#REF!</definedName>
    <definedName name="роЗаголовок2">#REF!</definedName>
    <definedName name="роЗаголовок3" localSheetId="3">#REF!</definedName>
    <definedName name="роЗаголовок3">#REF!</definedName>
    <definedName name="роИмяБанка" localSheetId="3">#REF!</definedName>
    <definedName name="роИмяБанка">#REF!</definedName>
    <definedName name="роИмяФайлаТелеграммы" localSheetId="3">#REF!</definedName>
    <definedName name="роИмяФайлаТелеграммы">#REF!</definedName>
    <definedName name="роКаталогФайлаТелеграммы" localSheetId="3">#REF!</definedName>
    <definedName name="роКаталогФайлаТелеграммы">#REF!</definedName>
    <definedName name="роКодМФО" localSheetId="3">#REF!</definedName>
    <definedName name="роКодМФО">#REF!</definedName>
    <definedName name="роПодпись1" localSheetId="3">#REF!</definedName>
    <definedName name="роПодпись1">#REF!</definedName>
    <definedName name="роПодпись2" localSheetId="3">#REF!</definedName>
    <definedName name="роПодпись2">#REF!</definedName>
    <definedName name="роПодпись3" localSheetId="3">#REF!</definedName>
    <definedName name="роПодпись3">#REF!</definedName>
    <definedName name="роПодпись4" localSheetId="3">#REF!</definedName>
    <definedName name="роПодпись4">#REF!</definedName>
    <definedName name="роРазделитель1" localSheetId="3">#REF!</definedName>
    <definedName name="роРазделитель1">#REF!</definedName>
    <definedName name="роРазделитель2" localSheetId="3">#REF!</definedName>
    <definedName name="роРазделитель2">#REF!</definedName>
    <definedName name="роРазделитель3" localSheetId="3">#REF!</definedName>
    <definedName name="роРазделитель3">#REF!</definedName>
    <definedName name="Сводный_баланс_н_п_с" localSheetId="3">ф.4!Сводный_баланс_н_п_с</definedName>
    <definedName name="Сводный_баланс_н_п_с">[0]!Сводный_баланс_н_п_с</definedName>
    <definedName name="связь" localSheetId="3">[101]Лист2!#REF!</definedName>
    <definedName name="связь">[101]Лист2!#REF!</definedName>
    <definedName name="сент" localSheetId="3">[89]Июнь!#REF!</definedName>
    <definedName name="сент">[90]Июнь!#REF!</definedName>
    <definedName name="сент2002" localSheetId="3">[91]Январь!#REF!</definedName>
    <definedName name="сент2002">[92]Январь!#REF!</definedName>
    <definedName name="Сентябрь" localSheetId="3">[89]Сентябрь!#REF!</definedName>
    <definedName name="Сентябрь">[90]Сентябрь!#REF!</definedName>
    <definedName name="сентябрь2000год" localSheetId="3">[91]Март!#REF!</definedName>
    <definedName name="сентябрь2000год">[92]Март!#REF!</definedName>
    <definedName name="содерж_помещ">[101]Лист2!#REF!</definedName>
    <definedName name="спец_одежд_обсл_перс">[101]Лист2!#REF!</definedName>
    <definedName name="СТРОИТЕЛЬСТВО" localSheetId="3">#REF!</definedName>
    <definedName name="СТРОИТЕЛЬСТВО">#REF!</definedName>
    <definedName name="Строки" localSheetId="3">#REF!</definedName>
    <definedName name="Строки">#REF!</definedName>
    <definedName name="счет221" localSheetId="3">[89]Март!#REF!</definedName>
    <definedName name="счет221">[90]Март!#REF!</definedName>
    <definedName name="сщзн" localSheetId="3">ф.4!сщзн</definedName>
    <definedName name="сщзн">[0]!сщзн</definedName>
    <definedName name="т" localSheetId="3">ф.4!т</definedName>
    <definedName name="т">[0]!т</definedName>
    <definedName name="текдепоз" localSheetId="3">#REF!</definedName>
    <definedName name="текдепоз">#REF!</definedName>
    <definedName name="техобслуж_ВТ" localSheetId="3">[101]Лист2!#REF!</definedName>
    <definedName name="техобслуж_ВТ">[101]Лист2!#REF!</definedName>
    <definedName name="техобслуж_ОС" localSheetId="3">[101]Лист2!#REF!</definedName>
    <definedName name="техобслуж_ОС">[101]Лист2!#REF!</definedName>
    <definedName name="тов6м" localSheetId="3">[89]Июль!#REF!</definedName>
    <definedName name="тов6м">[90]Июль!#REF!</definedName>
    <definedName name="транспорт" localSheetId="3">[101]Лист2!#REF!</definedName>
    <definedName name="транспорт">[101]Лист2!#REF!</definedName>
    <definedName name="Требования_к_должнику_по_форфейтинговым_операциям" localSheetId="3">'[49]31.12.03'!$E$789</definedName>
    <definedName name="Требования_к_должнику_по_форфейтинговым_операциям">'[50]31.12.03'!$E$789</definedName>
    <definedName name="Узлы" localSheetId="3">#REF!</definedName>
    <definedName name="Узлы">#REF!</definedName>
    <definedName name="Упорядочить_по_областям">[109]!Упорядочить_по_областям</definedName>
    <definedName name="усл" localSheetId="3">[89]Сентябрь!#REF!</definedName>
    <definedName name="усл">[90]Сентябрь!#REF!</definedName>
    <definedName name="усл2002" localSheetId="3">[89]Январь!#REF!</definedName>
    <definedName name="усл2002">[90]Январь!#REF!</definedName>
    <definedName name="услуги" localSheetId="3">[89]Сентябрь!#REF!</definedName>
    <definedName name="услуги">[90]Сентябрь!#REF!</definedName>
    <definedName name="ф77" localSheetId="3">#REF!</definedName>
    <definedName name="ф77">#REF!</definedName>
    <definedName name="фев02г" localSheetId="3">[91]Ноябрь!#REF!</definedName>
    <definedName name="фев02г">[92]Ноябрь!#REF!</definedName>
    <definedName name="февр" localSheetId="3">[89]Июнь!#REF!</definedName>
    <definedName name="февр">[90]Июнь!#REF!</definedName>
    <definedName name="Февраль" localSheetId="3">#REF!</definedName>
    <definedName name="Февраль">#REF!</definedName>
    <definedName name="Флажок16_Щелкнуть" localSheetId="3">ф.4!Флажок16_Щелкнуть</definedName>
    <definedName name="Флажок16_Щелкнуть">[0]!Флажок16_Щелкнуть</definedName>
    <definedName name="Цена_03" localSheetId="3">[110]LME_prices!#REF!</definedName>
    <definedName name="Цена_03">[111]LME_prices!#REF!</definedName>
    <definedName name="Цена_33" localSheetId="3">[110]LME_prices!#REF!</definedName>
    <definedName name="Цена_33">[111]LME_prices!#REF!</definedName>
    <definedName name="Цена_34" localSheetId="3">[110]LME_prices!#REF!</definedName>
    <definedName name="Цена_34">[111]LME_prices!#REF!</definedName>
    <definedName name="Цена_35" localSheetId="3">[110]LME_prices!#REF!</definedName>
    <definedName name="Цена_35">[111]LME_prices!#REF!</definedName>
    <definedName name="Цена_4" localSheetId="3">#REF!</definedName>
    <definedName name="Цена_4">#REF!</definedName>
    <definedName name="Цена_5" localSheetId="3">#REF!</definedName>
    <definedName name="Цена_5">#REF!</definedName>
    <definedName name="Цена_55" localSheetId="3">[110]LME_prices!$F$177</definedName>
    <definedName name="Цена_55">[111]LME_prices!$F$177</definedName>
    <definedName name="Цена_97" localSheetId="3">#REF!</definedName>
    <definedName name="Цена_97">#REF!</definedName>
    <definedName name="Цена_переработки" localSheetId="3">#REF!</definedName>
    <definedName name="Цена_переработки">#REF!</definedName>
    <definedName name="ЦенаFCA_53" localSheetId="3">[110]LME_prices!#REF!</definedName>
    <definedName name="ЦенаFCA_53">[111]LME_prices!#REF!</definedName>
    <definedName name="Январь" localSheetId="3">[89]Январь!#REF!</definedName>
    <definedName name="Январь">[90]Январь!#REF!</definedName>
    <definedName name="январь2002" localSheetId="3">[91]Ноябрь!#REF!</definedName>
    <definedName name="январь2002">[92]Ноябрь!#REF!</definedName>
    <definedName name="ЯнварьАвгуст" localSheetId="3">#REF!</definedName>
    <definedName name="ЯнварьАвгуст">#REF!</definedName>
    <definedName name="ЯнварьАпрель" localSheetId="3">#REF!</definedName>
    <definedName name="ЯнварьАпрель">#REF!</definedName>
    <definedName name="ЯнварьДекабрь" localSheetId="3">#REF!</definedName>
    <definedName name="ЯнварьДекабрь">#REF!</definedName>
    <definedName name="ЯнварьИюль" localSheetId="3">#REF!</definedName>
    <definedName name="ЯнварьИюль">#REF!</definedName>
    <definedName name="ЯнварьИюнь" localSheetId="3">#REF!</definedName>
    <definedName name="ЯнварьИюнь">#REF!</definedName>
    <definedName name="ЯнварьМай" localSheetId="3">#REF!</definedName>
    <definedName name="ЯнварьМай">#REF!</definedName>
    <definedName name="ЯнварьНоябрь" localSheetId="3">#REF!</definedName>
    <definedName name="ЯнварьНоябрь">#REF!</definedName>
    <definedName name="ЯнварьОктябрь" localSheetId="3">#REF!</definedName>
    <definedName name="ЯнварьОктябрь">#REF!</definedName>
    <definedName name="ЯнварьСентябрь" localSheetId="3">#REF!</definedName>
    <definedName name="ЯнварьСентябрь">#REF!</definedName>
    <definedName name="ЯнварьФевраль" localSheetId="3">#REF!</definedName>
    <definedName name="ЯнварьФеврал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4" l="1"/>
  <c r="F19" i="4"/>
  <c r="E17" i="4"/>
  <c r="D17" i="4"/>
  <c r="F17" i="4" s="1"/>
  <c r="D16" i="4"/>
  <c r="F16" i="4" s="1"/>
  <c r="F15" i="4"/>
  <c r="F13" i="4"/>
  <c r="F11" i="4"/>
  <c r="E11" i="7" l="1"/>
  <c r="C45" i="2"/>
  <c r="D16" i="7" l="1"/>
  <c r="C16" i="7"/>
  <c r="K36" i="4"/>
  <c r="C33" i="4"/>
  <c r="B33" i="4"/>
  <c r="I32" i="4"/>
  <c r="F32" i="4"/>
  <c r="F31" i="4"/>
  <c r="E29" i="4"/>
  <c r="E33" i="4" s="1"/>
  <c r="D29" i="4"/>
  <c r="D33" i="4" s="1"/>
  <c r="F33" i="4" s="1"/>
  <c r="D28" i="4"/>
  <c r="F28" i="4" s="1"/>
  <c r="F27" i="4"/>
  <c r="F25" i="4"/>
  <c r="F23" i="4"/>
  <c r="C21" i="4"/>
  <c r="B21" i="4"/>
  <c r="E21" i="4"/>
  <c r="D21" i="4"/>
  <c r="F29" i="4" l="1"/>
  <c r="F21" i="4"/>
  <c r="D74" i="3"/>
  <c r="C71" i="3"/>
  <c r="C70" i="3"/>
  <c r="C69" i="3"/>
  <c r="C66" i="3"/>
  <c r="C65" i="3"/>
  <c r="C64" i="3"/>
  <c r="C63" i="3"/>
  <c r="C61" i="3"/>
  <c r="C60" i="3"/>
  <c r="C59" i="3"/>
  <c r="C58" i="3"/>
  <c r="C57" i="3"/>
  <c r="C53" i="3"/>
  <c r="C50" i="3"/>
  <c r="C54" i="3" s="1"/>
  <c r="C49" i="3"/>
  <c r="C45" i="3"/>
  <c r="C43" i="3"/>
  <c r="C42" i="3"/>
  <c r="C41" i="3"/>
  <c r="C40" i="3"/>
  <c r="C39" i="3"/>
  <c r="C34" i="3"/>
  <c r="C33" i="3"/>
  <c r="C32" i="3"/>
  <c r="C31" i="3"/>
  <c r="C30" i="3"/>
  <c r="C28" i="3"/>
  <c r="C27" i="3"/>
  <c r="C24" i="3"/>
  <c r="C23" i="3"/>
  <c r="C22" i="3"/>
  <c r="C21" i="3"/>
  <c r="C20" i="3"/>
  <c r="C19" i="3"/>
  <c r="C18" i="3"/>
  <c r="C17" i="3"/>
  <c r="C16" i="3"/>
  <c r="C15" i="3"/>
  <c r="C13" i="3"/>
  <c r="C12" i="3"/>
  <c r="C11" i="3"/>
  <c r="C10" i="3"/>
  <c r="C14" i="3" l="1"/>
  <c r="C9" i="3"/>
  <c r="C67" i="3"/>
  <c r="C25" i="3" l="1"/>
  <c r="C44" i="3" s="1"/>
  <c r="C46" i="3" s="1"/>
  <c r="C68" i="3" s="1"/>
  <c r="C72" i="3" s="1"/>
  <c r="C74" i="3" s="1"/>
  <c r="C43" i="2" l="1"/>
  <c r="B42" i="2"/>
  <c r="B43" i="2" s="1"/>
  <c r="B37" i="2"/>
  <c r="B35" i="2"/>
  <c r="B34" i="2"/>
  <c r="B31" i="2" s="1"/>
  <c r="B33" i="2"/>
  <c r="B32" i="2"/>
  <c r="C31" i="2"/>
  <c r="B30" i="2"/>
  <c r="B29" i="2"/>
  <c r="B27" i="2"/>
  <c r="B25" i="2"/>
  <c r="B24" i="2"/>
  <c r="B23" i="2"/>
  <c r="B20" i="2"/>
  <c r="B19" i="2"/>
  <c r="B18" i="2"/>
  <c r="B17" i="2"/>
  <c r="B16" i="2"/>
  <c r="B15" i="2"/>
  <c r="C14" i="2"/>
  <c r="B14" i="2"/>
  <c r="B13" i="2"/>
  <c r="B12" i="2" s="1"/>
  <c r="C12" i="2"/>
  <c r="B11" i="2"/>
  <c r="B10" i="2"/>
  <c r="B9" i="2"/>
  <c r="C8" i="2"/>
  <c r="C21" i="2" s="1"/>
  <c r="C28" i="2" s="1"/>
  <c r="C36" i="2" s="1"/>
  <c r="C38" i="2" s="1"/>
  <c r="C37" i="1"/>
  <c r="B36" i="1"/>
  <c r="C30" i="1"/>
  <c r="C38" i="1" s="1"/>
  <c r="B30" i="1"/>
  <c r="C19" i="1"/>
  <c r="B18" i="1"/>
  <c r="B11" i="1"/>
  <c r="B19" i="1" s="1"/>
  <c r="B8" i="2" l="1"/>
  <c r="B21" i="2" s="1"/>
  <c r="B28" i="2" s="1"/>
  <c r="B36" i="2" s="1"/>
  <c r="B38" i="2" s="1"/>
  <c r="B45" i="2" s="1"/>
  <c r="C44" i="2"/>
  <c r="B44" i="2"/>
  <c r="B37" i="1"/>
  <c r="B38" i="1" s="1"/>
  <c r="B46" i="1" s="1"/>
</calcChain>
</file>

<file path=xl/sharedStrings.xml><?xml version="1.0" encoding="utf-8"?>
<sst xmlns="http://schemas.openxmlformats.org/spreadsheetml/2006/main" count="267" uniqueCount="177">
  <si>
    <t>Отчет о финансовом положении</t>
  </si>
  <si>
    <t>АО "Фонд развития промышленности"</t>
  </si>
  <si>
    <t>по состоянию на 31 марта 2022 г.</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</si>
  <si>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</si>
  <si>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</si>
  <si>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</si>
  <si>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</si>
  <si>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</si>
  <si>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</si>
  <si>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</si>
  <si>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</si>
  <si>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</si>
  <si>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Текущий налоговый актив</t>
  </si>
  <si>
    <t>-</t>
  </si>
  <si>
    <t xml:space="preserve">Прочие активы </t>
  </si>
  <si>
    <t>Итого активов</t>
  </si>
  <si>
    <t xml:space="preserve">ОБЯЗАТЕЛЬСТВА </t>
  </si>
  <si>
    <t>Займы от Материнского банка</t>
  </si>
  <si>
    <t>Займы от НУХ "Байтерек"</t>
  </si>
  <si>
    <t xml:space="preserve">Займы и средства банков и прочих финансовых институтов </t>
  </si>
  <si>
    <t>Выпушенные долговые ценные бумаги</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</si>
  <si>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</si>
  <si>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</si>
  <si>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</si>
  <si>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</si>
  <si>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</si>
  <si>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</si>
  <si>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</si>
  <si>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</si>
  <si>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</si>
  <si>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Накопленная прибыль</t>
  </si>
  <si>
    <t>Итого собственного капитала</t>
  </si>
  <si>
    <t>Всего обязательств и собственного капитала</t>
  </si>
  <si>
    <t xml:space="preserve">Заместитель Председателя Правления </t>
  </si>
  <si>
    <t>Ж. Ибрашева</t>
  </si>
  <si>
    <t xml:space="preserve">Главный бухгалтер </t>
  </si>
  <si>
    <t>А. Тулепбергенова</t>
  </si>
  <si>
    <t xml:space="preserve">Отчет о прибыли или убытке и прочем совокупном доходе </t>
  </si>
  <si>
    <t xml:space="preserve">         АО "Фонд развития промышленности"</t>
  </si>
  <si>
    <t xml:space="preserve">                          за три месяца, закончившихся 31.03.2022 года</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</si>
  <si>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</si>
  <si>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</si>
  <si>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</si>
  <si>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</si>
  <si>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</si>
  <si>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Прочие процентные доходы</t>
  </si>
  <si>
    <t xml:space="preserve">- Дебиторская задолженность по финансовой аренде </t>
  </si>
  <si>
    <t>Процентные расходы</t>
  </si>
  <si>
    <t xml:space="preserve">- Выпущенные долговые ценные бумаги </t>
  </si>
  <si>
    <t>- Займы от Материнского банка</t>
  </si>
  <si>
    <t>- Займы от НУХ "Байтерек"</t>
  </si>
  <si>
    <t>- Займы и средства банков и прочих финансовых институтов</t>
  </si>
  <si>
    <t>- Обязательство по аренде</t>
  </si>
  <si>
    <t>- Гарантии от Материнского банка</t>
  </si>
  <si>
    <t>Чистый процентный доход</t>
  </si>
  <si>
    <t>Чистый 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</si>
  <si>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прибыль от операций с иностранной валютой</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</si>
  <si>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</si>
  <si>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</si>
  <si>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Прочие доходы, нетто</t>
  </si>
  <si>
    <t>Доход от операционной деятельности</t>
  </si>
  <si>
    <t>Кредитные убытки по долговым финансовым активам</t>
  </si>
  <si>
    <t xml:space="preserve">Прочие доходы/(убытки)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</si>
  <si>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</si>
  <si>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</si>
  <si>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</si>
  <si>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</si>
  <si>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</si>
  <si>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</si>
  <si>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</si>
  <si>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Прибыль за период</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</si>
  <si>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</si>
  <si>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</si>
  <si>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</si>
  <si>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Итого прочего совокупного дохода за период, за вычетом подоходного налога</t>
  </si>
  <si>
    <t>Общий совокупный дохода за период</t>
  </si>
  <si>
    <t>Базовая прибыль на одну акцию в тенге</t>
  </si>
  <si>
    <t>Главный бухгалтер</t>
  </si>
  <si>
    <t xml:space="preserve">А. Тулепбергенова </t>
  </si>
  <si>
    <t>Отчет о движении денежных средств</t>
  </si>
  <si>
    <t>за  три месяца, закончившиеся 31.03.2022 г.</t>
  </si>
  <si>
    <t>ДВИЖЕНИЕ ДЕНЕЖНЫХ СРЕДСТВ ОТ ОПЕРАЦИОННОЙ ДЕЯТЕЛЬНОСТИ</t>
  </si>
  <si>
    <t>Процентные доходы полученные</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</si>
  <si>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</si>
  <si>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</si>
  <si>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</si>
  <si>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 xml:space="preserve">По денежным средствам, в т.ч. Соглашениям обратного РЕПО </t>
  </si>
  <si>
    <t>Процентные расходы выплаченные</t>
  </si>
  <si>
    <t>Выпущенные долговые ценные бумаги</t>
  </si>
  <si>
    <t>Займы от Материнской компании</t>
  </si>
  <si>
    <t>Займы и средства банков и прочих финансовых институтов</t>
  </si>
  <si>
    <t>Займы полученные от НУХ Байтерек</t>
  </si>
  <si>
    <t>Гарантии от материнского банка</t>
  </si>
  <si>
    <t xml:space="preserve">Чистые использование по операциям с иностранной валютой </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</si>
  <si>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</si>
  <si>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</si>
  <si>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</si>
  <si>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</si>
  <si>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</si>
  <si>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</si>
  <si>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</si>
  <si>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 xml:space="preserve">Займы, выданные клиентам  </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</si>
  <si>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</si>
  <si>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</si>
  <si>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</si>
  <si>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</si>
  <si>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</si>
  <si>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</si>
  <si>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</si>
  <si>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</si>
  <si>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</si>
  <si>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</si>
  <si>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</si>
  <si>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</si>
  <si>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</si>
  <si>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</si>
  <si>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</si>
  <si>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</si>
  <si>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</si>
  <si>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</si>
  <si>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</si>
  <si>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</si>
  <si>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</si>
  <si>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Погашение Займов от Материнского Банка</t>
  </si>
  <si>
    <t>Займы полученные от Материнского Банка</t>
  </si>
  <si>
    <t xml:space="preserve">Транзакционные расходы, уплаченные в связи с получением займа от прочих финансовых институтов </t>
  </si>
  <si>
    <t>Займы  полученные от прочих финансовых институтов</t>
  </si>
  <si>
    <t>Погашение займов прочих финансовых институтов</t>
  </si>
  <si>
    <t>Оплата обязательств по аренде</t>
  </si>
  <si>
    <t>Дивиденды и прочие выплаты акционеру</t>
  </si>
  <si>
    <t xml:space="preserve">Поступление денежных средств от финансовой деятельности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</si>
  <si>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</si>
  <si>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</si>
  <si>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</si>
  <si>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</si>
  <si>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</si>
  <si>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Ж.Ибрашева</t>
  </si>
  <si>
    <t>А.Тулепбергенова</t>
  </si>
  <si>
    <t>Отчет об изменениях в капитале</t>
  </si>
  <si>
    <t xml:space="preserve">   за три месяца, закончившийся 31.03.2022 года</t>
  </si>
  <si>
    <t xml:space="preserve">Нераспределенная прибыль/
(накопленные убытки)
</t>
  </si>
  <si>
    <t xml:space="preserve">Итого
собственного капитала
</t>
  </si>
  <si>
    <t>Остаток на 01 января 2021 года</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</si>
  <si>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</si>
  <si>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</si>
  <si>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</si>
  <si>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</si>
  <si>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Общий совокупный доход за период</t>
  </si>
  <si>
    <t>Операции с собственниками, отраженные непосредственно в составе капитала</t>
  </si>
  <si>
    <t>Выпуск акций</t>
  </si>
  <si>
    <t>Дисконт по выпушенным долговым ценным бумагам, за вычетом налогов в размере 627 825 тысяч тенге</t>
  </si>
  <si>
    <t>Остаток на 01 января 2022 года</t>
  </si>
  <si>
    <t xml:space="preserve">Дисконт по выпушенным долговым ценным бумагам, за вычетом налогов </t>
  </si>
  <si>
    <t xml:space="preserve">Остаток на 31 декабря 2022 года </t>
  </si>
  <si>
    <t xml:space="preserve">Главный бухгалтер                                                                                  </t>
  </si>
  <si>
    <t>Расчет балансовой стоимости 1 акции</t>
  </si>
  <si>
    <t>TA</t>
  </si>
  <si>
    <t>Активы по балансу</t>
  </si>
  <si>
    <t>итого активов</t>
  </si>
  <si>
    <t>IA</t>
  </si>
  <si>
    <t>Нематериальные активы</t>
  </si>
  <si>
    <t>TL</t>
  </si>
  <si>
    <t>Обязательства по балансу</t>
  </si>
  <si>
    <t>итого обязательств</t>
  </si>
  <si>
    <t>PS</t>
  </si>
  <si>
    <t>сальдо счета "Уставный капитал, привилегированные акции"</t>
  </si>
  <si>
    <t>NAV</t>
  </si>
  <si>
    <t>Чистые активы для простых акций</t>
  </si>
  <si>
    <t>NOcs</t>
  </si>
  <si>
    <t>Количество простых акций</t>
  </si>
  <si>
    <t>BVcs</t>
  </si>
  <si>
    <t>Балансовая стоимость одной акции (тг.)</t>
  </si>
  <si>
    <t>Прочие нематериальные активы</t>
  </si>
  <si>
    <t>Амортизация и обесценение прочих нематериальных активов</t>
  </si>
  <si>
    <t>на 31.03.22 г.</t>
  </si>
  <si>
    <t>Балансовая стоимость одной простой акции на 31.03.2022 г. составляет 121 089,95 тенге, на 31.12.2021 г. 117 705,97 тг.</t>
  </si>
  <si>
    <t xml:space="preserve">Остаток на 31 марта 2021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</si>
</sst>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_(* \(#,##0\);_(* &quot;-&quot;_);_(@_)"/>
    <numFmt numFmtId="165" formatCode="* #,##0_);* \(#,##0\);&quot;-&quot;??_);@"/>
    <numFmt numFmtId="166" formatCode="&quot;?.&quot;#,##0.00_);[Red]\(&quot;?.&quot;#,##0.00\)"/>
    <numFmt numFmtId="167" formatCode="* #,##0.000_);* \(#,##0.000\);&quot;-&quot;??_);@"/>
    <numFmt numFmtId="168" formatCode="_(* #,##0_);_(* \(#,##0\);_(* &quot;-&quot;??_);_(@_)"/>
    <numFmt numFmtId="169" formatCode="0.00000"/>
    <numFmt numFmtId="170" formatCode="#,##0.00_ ;[Red]\-#,##0.00\ "/>
  </numFmts>
  <fonts count="26" x14ac:knownFonts="1">
    <font>
      <sz val="11"/>
      <color theme="1"/>
      <name val="Calibri"/>
      <family val="2"/>
      <charset val="204"/>
      <scheme val="minor"/>
    </font>
    <font>
      <sz val="10"/>
      <name val="Courier"/>
      <family val="3"/>
    </font>
    <font>
      <sz val="12"/>
      <name val="Times New Roman"/>
      <family val="1"/>
      <charset val="204"/>
    </font>
    <font>
      <b/>
      <sz val="12"/>
      <name val="Times New Roman"/>
      <family val="1"/>
      <charset val="204"/>
    </font>
    <font>
      <b/>
      <sz val="10"/>
      <name val="Times New Roman"/>
      <family val="1"/>
      <charset val="204"/>
    </font>
    <font>
      <b/>
      <sz val="11"/>
      <color indexed="8"/>
      <name val="Times New Roman"/>
      <family val="1"/>
      <charset val="204"/>
    </font>
    <font>
      <sz val="12"/>
      <color indexed="8"/>
      <name val="Times New Roman"/>
      <family val="1"/>
      <charset val="204"/>
    </font>
    <font>
      <sz val="11"/>
      <name val="Arial Cyr"/>
      <charset val="204"/>
    </font>
    <font>
      <sz val="8"/>
      <name val="Arial"/>
      <family val="2"/>
    </font>
    <font>
      <b/>
      <sz val="12"/>
      <color indexed="8"/>
      <name val="Times New Roman"/>
      <family val="1"/>
      <charset val="204"/>
    </font>
    <font>
      <b/>
      <sz val="14"/>
      <name val="Times New Roman"/>
      <family val="1"/>
      <charset val="204"/>
    </font>
    <font>
      <i/>
      <sz val="12"/>
      <color indexed="8"/>
      <name val="Times New Roman"/>
      <family val="1"/>
      <charset val="204"/>
    </font>
    <font>
      <i/>
      <sz val="12"/>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b/>
      <sz val="8"/>
      <name val="Arial"/>
      <family val="2"/>
    </font>
    <font>
      <sz val="9"/>
      <name val="Arial"/>
      <family val="2"/>
    </font>
    <font>
      <b/>
      <sz val="14"/>
      <color indexed="8"/>
      <name val="Times New Roman"/>
      <family val="1"/>
      <charset val="204"/>
    </font>
    <font>
      <sz val="10"/>
      <name val="Arial Cyr"/>
      <charset val="204"/>
    </font>
    <font>
      <sz val="12"/>
      <name val="Times New Roman"/>
      <family val="1"/>
    </font>
    <font>
      <sz val="10"/>
      <name val="Courier"/>
      <family val="1"/>
      <charset val="204"/>
    </font>
    <font>
      <sz val="10"/>
      <name val="Helv"/>
    </font>
    <font>
      <b/>
      <sz val="11"/>
      <color theme="1"/>
      <name val="Times New Roman"/>
      <family val="1"/>
      <charset val="204"/>
    </font>
    <font>
      <b/>
      <sz val="10"/>
      <name val="Arial Cyr"/>
      <charset val="204"/>
    </font>
    <font>
      <b/>
      <sz val="10"/>
      <name val="Helv"/>
      <charset val="204"/>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6"/>
        <bgColor indexed="64"/>
      </patternFill>
    </fill>
  </fills>
  <borders count="3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style="thin">
        <color indexed="64"/>
      </top>
      <bottom/>
      <diagonal/>
    </border>
  </borders>
  <cellStyleXfs count="15">
    <xf numFmtId="0" fontId="0" fillId="0" borderId="0"/>
    <xf numFmtId="0" fontId="1" fillId="0" borderId="0"/>
    <xf numFmtId="0" fontId="1" fillId="0" borderId="0"/>
    <xf numFmtId="166" fontId="13" fillId="0" borderId="0" applyFill="0" applyBorder="0" applyProtection="0"/>
    <xf numFmtId="0" fontId="8" fillId="0" borderId="0"/>
    <xf numFmtId="0" fontId="19" fillId="0" borderId="0"/>
    <xf numFmtId="0" fontId="21" fillId="0" borderId="0"/>
    <xf numFmtId="0" fontId="19" fillId="0" borderId="0"/>
    <xf numFmtId="0" fontId="22" fillId="0" borderId="0"/>
    <xf numFmtId="0" fontId="21" fillId="0" borderId="0"/>
    <xf numFmtId="0" fontId="19" fillId="0" borderId="0"/>
    <xf numFmtId="0" fontId="8" fillId="0" borderId="0"/>
    <xf numFmtId="0" fontId="22" fillId="0" borderId="0"/>
    <xf numFmtId="0" fontId="8" fillId="0" borderId="0"/>
    <xf numFmtId="0" fontId="8" fillId="0" borderId="0"/>
  </cellStyleXfs>
  <cellXfs count="228">
    <xf numFmtId="0" fontId="0" fillId="0" borderId="0" xfId="0"/>
    <xf numFmtId="0" fontId="2" fillId="0" borderId="0" xfId="1" applyFont="1" applyFill="1"/>
    <xf numFmtId="0" fontId="0" fillId="0" borderId="0" xfId="0" applyFill="1"/>
    <xf numFmtId="0" fontId="3" fillId="0" borderId="0" xfId="1" applyFont="1" applyFill="1" applyAlignment="1">
      <alignment horizontal="center" vertical="justify"/>
    </xf>
    <xf numFmtId="0" fontId="4" fillId="0" borderId="0" xfId="1" applyFont="1" applyFill="1" applyAlignment="1">
      <alignment horizontal="right"/>
    </xf>
    <xf numFmtId="0" fontId="3" fillId="0" borderId="1" xfId="1" applyFont="1" applyFill="1" applyBorder="1"/>
    <xf numFmtId="14" fontId="3" fillId="0" borderId="2" xfId="1" applyNumberFormat="1" applyFont="1" applyFill="1" applyBorder="1" applyAlignment="1">
      <alignment horizontal="right" vertical="center" wrapText="1"/>
    </xf>
    <xf numFmtId="0" fontId="3" fillId="0" borderId="3" xfId="1" applyFont="1" applyFill="1" applyBorder="1"/>
    <xf numFmtId="0" fontId="3" fillId="0" borderId="4" xfId="1" applyFont="1" applyFill="1" applyBorder="1"/>
    <xf numFmtId="0" fontId="3" fillId="0" borderId="5" xfId="1" applyFont="1" applyFill="1" applyBorder="1"/>
    <xf numFmtId="0" fontId="5" fillId="0" borderId="6" xfId="1" applyNumberFormat="1" applyFont="1" applyFill="1" applyBorder="1" applyAlignment="1" applyProtection="1">
      <alignment vertical="center" wrapText="1"/>
    </xf>
    <xf numFmtId="164" fontId="2" fillId="0" borderId="7" xfId="1" applyNumberFormat="1" applyFont="1" applyFill="1" applyBorder="1"/>
    <xf numFmtId="164" fontId="3" fillId="0" borderId="8" xfId="1" applyNumberFormat="1" applyFont="1" applyFill="1" applyBorder="1"/>
    <xf numFmtId="0" fontId="6" fillId="0" borderId="6" xfId="1" applyNumberFormat="1" applyFont="1" applyFill="1" applyBorder="1" applyAlignment="1" applyProtection="1">
      <alignment vertical="center" wrapText="1"/>
    </xf>
    <xf numFmtId="164" fontId="0" fillId="0" borderId="0" xfId="0" applyNumberFormat="1" applyFill="1"/>
    <xf numFmtId="0" fontId="5" fillId="0" borderId="1" xfId="1" applyNumberFormat="1" applyFont="1" applyFill="1" applyBorder="1" applyAlignment="1" applyProtection="1">
      <alignment vertical="center" wrapText="1"/>
    </xf>
    <xf numFmtId="165" fontId="3" fillId="0" borderId="2" xfId="1" applyNumberFormat="1" applyFont="1" applyFill="1" applyBorder="1" applyAlignment="1">
      <alignment vertical="top" wrapText="1"/>
    </xf>
    <xf numFmtId="164" fontId="3" fillId="0" borderId="9" xfId="1" applyNumberFormat="1" applyFont="1" applyFill="1" applyBorder="1"/>
    <xf numFmtId="0" fontId="7" fillId="0" borderId="3" xfId="1" applyFont="1" applyFill="1" applyBorder="1" applyAlignment="1">
      <alignment vertical="center"/>
    </xf>
    <xf numFmtId="165" fontId="2" fillId="0" borderId="4" xfId="1" applyNumberFormat="1" applyFont="1" applyFill="1" applyBorder="1"/>
    <xf numFmtId="164" fontId="2" fillId="0" borderId="5" xfId="1" applyNumberFormat="1" applyFont="1" applyFill="1" applyBorder="1"/>
    <xf numFmtId="165" fontId="2" fillId="0" borderId="7" xfId="1" applyNumberFormat="1" applyFont="1" applyFill="1" applyBorder="1"/>
    <xf numFmtId="164" fontId="2" fillId="0" borderId="8" xfId="1" applyNumberFormat="1" applyFont="1" applyFill="1" applyBorder="1"/>
    <xf numFmtId="0" fontId="0" fillId="0" borderId="0" xfId="0" applyFill="1" applyBorder="1"/>
    <xf numFmtId="165" fontId="3" fillId="0" borderId="0" xfId="1" applyNumberFormat="1" applyFont="1" applyFill="1" applyBorder="1" applyAlignment="1">
      <alignment vertical="top" wrapText="1"/>
    </xf>
    <xf numFmtId="165" fontId="2" fillId="0" borderId="4" xfId="1" applyNumberFormat="1" applyFont="1" applyFill="1" applyBorder="1" applyAlignment="1" applyProtection="1">
      <alignment horizontal="right" vertical="top"/>
    </xf>
    <xf numFmtId="0" fontId="2" fillId="0" borderId="6" xfId="1" applyNumberFormat="1" applyFont="1" applyFill="1" applyBorder="1" applyAlignment="1" applyProtection="1">
      <alignment vertical="center" wrapText="1"/>
    </xf>
    <xf numFmtId="0" fontId="5" fillId="0" borderId="10" xfId="1" applyNumberFormat="1" applyFont="1" applyFill="1" applyBorder="1" applyAlignment="1" applyProtection="1">
      <alignment vertical="center" wrapText="1"/>
    </xf>
    <xf numFmtId="165" fontId="3" fillId="0" borderId="11" xfId="1" applyNumberFormat="1" applyFont="1" applyFill="1" applyBorder="1" applyAlignment="1">
      <alignment vertical="top" wrapText="1"/>
    </xf>
    <xf numFmtId="0" fontId="5" fillId="0" borderId="0" xfId="1" applyNumberFormat="1" applyFont="1" applyFill="1" applyBorder="1" applyAlignment="1" applyProtection="1">
      <alignment vertical="center" wrapText="1"/>
    </xf>
    <xf numFmtId="0" fontId="9" fillId="0" borderId="0" xfId="1" applyNumberFormat="1" applyFont="1" applyFill="1" applyBorder="1" applyAlignment="1" applyProtection="1">
      <alignment vertical="center" wrapText="1"/>
    </xf>
    <xf numFmtId="165" fontId="3" fillId="0" borderId="0" xfId="2" applyNumberFormat="1" applyFont="1" applyFill="1" applyBorder="1" applyAlignment="1">
      <alignment vertical="top"/>
    </xf>
    <xf numFmtId="0" fontId="9" fillId="0" borderId="0" xfId="2" applyNumberFormat="1" applyFont="1" applyFill="1" applyBorder="1" applyAlignment="1" applyProtection="1">
      <alignment vertical="center" wrapText="1"/>
    </xf>
    <xf numFmtId="165" fontId="3" fillId="0" borderId="0" xfId="2" applyNumberFormat="1" applyFont="1" applyFill="1" applyBorder="1" applyAlignment="1">
      <alignment vertical="top" wrapText="1"/>
    </xf>
    <xf numFmtId="165" fontId="0" fillId="0" borderId="0" xfId="0" applyNumberFormat="1" applyFill="1"/>
    <xf numFmtId="0" fontId="2" fillId="0" borderId="0" xfId="2" applyFont="1" applyFill="1" applyBorder="1" applyAlignment="1"/>
    <xf numFmtId="0" fontId="2" fillId="0" borderId="0" xfId="2" applyFont="1" applyFill="1"/>
    <xf numFmtId="0" fontId="10" fillId="0" borderId="0" xfId="2" applyFont="1" applyFill="1" applyBorder="1" applyAlignment="1">
      <alignment vertical="justify"/>
    </xf>
    <xf numFmtId="0" fontId="3" fillId="0" borderId="0" xfId="2" applyFont="1" applyFill="1" applyBorder="1" applyAlignment="1">
      <alignment horizontal="center" vertical="justify"/>
    </xf>
    <xf numFmtId="0" fontId="2" fillId="0" borderId="0" xfId="2" applyFont="1" applyFill="1" applyBorder="1" applyAlignment="1">
      <alignment vertical="justify"/>
    </xf>
    <xf numFmtId="0" fontId="3" fillId="0" borderId="0" xfId="2" applyFont="1" applyFill="1" applyBorder="1" applyAlignment="1">
      <alignment horizontal="center"/>
    </xf>
    <xf numFmtId="0" fontId="2" fillId="0" borderId="12" xfId="2" applyFont="1" applyFill="1" applyBorder="1"/>
    <xf numFmtId="14" fontId="3" fillId="0" borderId="13" xfId="2" applyNumberFormat="1" applyFont="1" applyFill="1" applyBorder="1" applyAlignment="1">
      <alignment vertical="center" wrapText="1"/>
    </xf>
    <xf numFmtId="0" fontId="9" fillId="0" borderId="14" xfId="2" applyNumberFormat="1" applyFont="1" applyFill="1" applyBorder="1" applyAlignment="1" applyProtection="1">
      <alignment vertical="center" wrapText="1"/>
    </xf>
    <xf numFmtId="165" fontId="3" fillId="0" borderId="15" xfId="2" applyNumberFormat="1" applyFont="1" applyFill="1" applyBorder="1" applyAlignment="1" applyProtection="1"/>
    <xf numFmtId="165" fontId="3" fillId="0" borderId="16" xfId="2" applyNumberFormat="1" applyFont="1" applyFill="1" applyBorder="1" applyAlignment="1" applyProtection="1"/>
    <xf numFmtId="49" fontId="11" fillId="0" borderId="6" xfId="2" applyNumberFormat="1" applyFont="1" applyFill="1" applyBorder="1" applyAlignment="1" applyProtection="1">
      <alignment vertical="center"/>
    </xf>
    <xf numFmtId="165" fontId="2" fillId="0" borderId="7" xfId="2" applyNumberFormat="1" applyFont="1" applyFill="1" applyBorder="1" applyAlignment="1" applyProtection="1"/>
    <xf numFmtId="49" fontId="11" fillId="0" borderId="6" xfId="2" applyNumberFormat="1" applyFont="1" applyFill="1" applyBorder="1" applyAlignment="1" applyProtection="1">
      <alignment vertical="center" wrapText="1"/>
    </xf>
    <xf numFmtId="4" fontId="9" fillId="0" borderId="6" xfId="2" applyNumberFormat="1" applyFont="1" applyFill="1" applyBorder="1" applyAlignment="1" applyProtection="1">
      <alignment vertical="center" wrapText="1"/>
    </xf>
    <xf numFmtId="165" fontId="3" fillId="0" borderId="7" xfId="2" applyNumberFormat="1" applyFont="1" applyFill="1" applyBorder="1" applyAlignment="1" applyProtection="1"/>
    <xf numFmtId="165" fontId="3" fillId="0" borderId="8" xfId="2" applyNumberFormat="1" applyFont="1" applyFill="1" applyBorder="1" applyAlignment="1" applyProtection="1"/>
    <xf numFmtId="0" fontId="9" fillId="0" borderId="6" xfId="2" applyNumberFormat="1" applyFont="1" applyFill="1" applyBorder="1" applyAlignment="1" applyProtection="1">
      <alignment vertical="center"/>
    </xf>
    <xf numFmtId="49" fontId="12" fillId="0" borderId="6" xfId="2" applyNumberFormat="1" applyFont="1" applyFill="1" applyBorder="1" applyAlignment="1" applyProtection="1">
      <alignment vertical="center" wrapText="1"/>
    </xf>
    <xf numFmtId="165" fontId="2" fillId="0" borderId="7" xfId="2" applyNumberFormat="1" applyFont="1" applyFill="1" applyBorder="1" applyAlignment="1" applyProtection="1">
      <alignment vertical="center"/>
    </xf>
    <xf numFmtId="165" fontId="2" fillId="0" borderId="7" xfId="3" applyNumberFormat="1" applyFont="1" applyFill="1" applyBorder="1" applyAlignment="1"/>
    <xf numFmtId="0" fontId="14" fillId="0" borderId="6" xfId="2" applyNumberFormat="1" applyFont="1" applyFill="1" applyBorder="1" applyAlignment="1" applyProtection="1">
      <alignment vertical="center" wrapText="1"/>
    </xf>
    <xf numFmtId="165" fontId="15" fillId="0" borderId="7" xfId="2" applyNumberFormat="1" applyFont="1" applyFill="1" applyBorder="1" applyAlignment="1"/>
    <xf numFmtId="165" fontId="15" fillId="0" borderId="8" xfId="2" applyNumberFormat="1" applyFont="1" applyFill="1" applyBorder="1" applyAlignment="1"/>
    <xf numFmtId="0" fontId="9" fillId="0" borderId="6" xfId="2" applyNumberFormat="1" applyFont="1" applyFill="1" applyBorder="1" applyAlignment="1" applyProtection="1">
      <alignment vertical="center" wrapText="1"/>
    </xf>
    <xf numFmtId="165" fontId="3" fillId="0" borderId="7" xfId="2" applyNumberFormat="1" applyFont="1" applyFill="1" applyBorder="1" applyAlignment="1"/>
    <xf numFmtId="165" fontId="3" fillId="0" borderId="8" xfId="2" applyNumberFormat="1" applyFont="1" applyFill="1" applyBorder="1" applyAlignment="1"/>
    <xf numFmtId="0" fontId="6" fillId="0" borderId="6" xfId="2" applyNumberFormat="1" applyFont="1" applyFill="1" applyBorder="1" applyAlignment="1" applyProtection="1">
      <alignment vertical="center" wrapText="1"/>
    </xf>
    <xf numFmtId="165" fontId="2" fillId="0" borderId="7" xfId="2" applyNumberFormat="1" applyFont="1" applyFill="1" applyBorder="1" applyAlignment="1"/>
    <xf numFmtId="165" fontId="2" fillId="0" borderId="8" xfId="2" applyNumberFormat="1" applyFont="1" applyFill="1" applyBorder="1" applyAlignment="1"/>
    <xf numFmtId="3" fontId="16" fillId="2" borderId="7" xfId="4" applyNumberFormat="1" applyFont="1" applyFill="1" applyBorder="1" applyAlignment="1">
      <alignment horizontal="right"/>
    </xf>
    <xf numFmtId="165" fontId="2" fillId="0" borderId="0" xfId="2" applyNumberFormat="1" applyFont="1" applyFill="1"/>
    <xf numFmtId="0" fontId="2" fillId="0" borderId="6" xfId="0" applyFont="1" applyFill="1" applyBorder="1" applyAlignment="1">
      <alignment vertical="center" wrapText="1"/>
    </xf>
    <xf numFmtId="40" fontId="17" fillId="0" borderId="17" xfId="4" applyNumberFormat="1" applyFont="1" applyBorder="1" applyAlignment="1">
      <alignment horizontal="right" vertical="top" wrapText="1"/>
    </xf>
    <xf numFmtId="0" fontId="6" fillId="0" borderId="6" xfId="2" applyNumberFormat="1" applyFont="1" applyFill="1" applyBorder="1" applyAlignment="1" applyProtection="1">
      <alignment horizontal="left" vertical="center" wrapText="1" indent="2"/>
    </xf>
    <xf numFmtId="165" fontId="2" fillId="0" borderId="7" xfId="2" applyNumberFormat="1" applyFont="1" applyFill="1" applyBorder="1" applyAlignment="1">
      <alignment horizontal="center"/>
    </xf>
    <xf numFmtId="165" fontId="2" fillId="0" borderId="8" xfId="2" applyNumberFormat="1" applyFont="1" applyBorder="1" applyAlignment="1">
      <alignment horizontal="center"/>
    </xf>
    <xf numFmtId="165" fontId="2" fillId="0" borderId="7" xfId="2" applyNumberFormat="1" applyFont="1" applyFill="1" applyBorder="1" applyAlignment="1">
      <alignment horizontal="right"/>
    </xf>
    <xf numFmtId="165" fontId="2" fillId="0" borderId="8" xfId="2" applyNumberFormat="1" applyFont="1" applyBorder="1" applyAlignment="1">
      <alignment horizontal="right"/>
    </xf>
    <xf numFmtId="0" fontId="18" fillId="0" borderId="6" xfId="2" applyNumberFormat="1" applyFont="1" applyFill="1" applyBorder="1" applyAlignment="1" applyProtection="1">
      <alignment vertical="center" wrapText="1"/>
    </xf>
    <xf numFmtId="165" fontId="10" fillId="0" borderId="7" xfId="2" applyNumberFormat="1" applyFont="1" applyFill="1" applyBorder="1" applyAlignment="1"/>
    <xf numFmtId="165" fontId="10" fillId="0" borderId="8" xfId="2" applyNumberFormat="1" applyFont="1" applyFill="1" applyBorder="1" applyAlignment="1"/>
    <xf numFmtId="3" fontId="2" fillId="0" borderId="0" xfId="2" applyNumberFormat="1" applyFont="1" applyFill="1"/>
    <xf numFmtId="0" fontId="9" fillId="0" borderId="6" xfId="5" applyNumberFormat="1" applyFont="1" applyFill="1" applyBorder="1" applyAlignment="1" applyProtection="1">
      <alignment vertical="top" wrapText="1"/>
    </xf>
    <xf numFmtId="0" fontId="11" fillId="0" borderId="6" xfId="5" applyNumberFormat="1" applyFont="1" applyFill="1" applyBorder="1" applyAlignment="1" applyProtection="1">
      <alignment vertical="top" wrapText="1"/>
    </xf>
    <xf numFmtId="49" fontId="2" fillId="0" borderId="6" xfId="5" applyNumberFormat="1" applyFont="1" applyFill="1" applyBorder="1" applyAlignment="1">
      <alignment vertical="top" wrapText="1"/>
    </xf>
    <xf numFmtId="0" fontId="14" fillId="0" borderId="18" xfId="5" applyNumberFormat="1" applyFont="1" applyFill="1" applyBorder="1" applyAlignment="1" applyProtection="1">
      <alignment vertical="top" wrapText="1"/>
    </xf>
    <xf numFmtId="165" fontId="15" fillId="0" borderId="19" xfId="2" applyNumberFormat="1" applyFont="1" applyFill="1" applyBorder="1" applyAlignment="1"/>
    <xf numFmtId="165" fontId="15" fillId="0" borderId="20" xfId="2" applyNumberFormat="1" applyFont="1" applyFill="1" applyBorder="1" applyAlignment="1"/>
    <xf numFmtId="0" fontId="14" fillId="0" borderId="21" xfId="5" applyNumberFormat="1" applyFont="1" applyFill="1" applyBorder="1" applyAlignment="1" applyProtection="1">
      <alignment vertical="top" wrapText="1"/>
    </xf>
    <xf numFmtId="165" fontId="15" fillId="0" borderId="22" xfId="2" applyNumberFormat="1" applyFont="1" applyFill="1" applyBorder="1" applyAlignment="1"/>
    <xf numFmtId="165" fontId="15" fillId="0" borderId="23" xfId="2" applyNumberFormat="1" applyFont="1" applyFill="1" applyBorder="1" applyAlignment="1"/>
    <xf numFmtId="0" fontId="20" fillId="0" borderId="4" xfId="0" applyFont="1" applyFill="1" applyBorder="1" applyAlignment="1">
      <alignment wrapText="1"/>
    </xf>
    <xf numFmtId="4" fontId="2" fillId="0" borderId="4" xfId="2" applyNumberFormat="1" applyFont="1" applyFill="1" applyBorder="1" applyAlignment="1"/>
    <xf numFmtId="0" fontId="20" fillId="0" borderId="0" xfId="0" applyFont="1" applyFill="1" applyBorder="1" applyAlignment="1">
      <alignment wrapText="1"/>
    </xf>
    <xf numFmtId="0" fontId="2" fillId="0" borderId="0" xfId="2" applyFont="1" applyFill="1" applyAlignment="1"/>
    <xf numFmtId="167" fontId="3" fillId="0" borderId="0" xfId="1" applyNumberFormat="1" applyFont="1" applyFill="1" applyBorder="1" applyAlignment="1">
      <alignment vertical="top" wrapText="1"/>
    </xf>
    <xf numFmtId="165" fontId="2" fillId="0" borderId="0" xfId="2" applyNumberFormat="1" applyFont="1" applyFill="1" applyAlignment="1"/>
    <xf numFmtId="4" fontId="2" fillId="0" borderId="0" xfId="2" applyNumberFormat="1" applyFont="1" applyFill="1" applyBorder="1" applyAlignment="1"/>
    <xf numFmtId="4" fontId="2" fillId="0" borderId="0" xfId="0" applyNumberFormat="1" applyFont="1" applyFill="1" applyBorder="1"/>
    <xf numFmtId="3" fontId="2" fillId="0" borderId="0" xfId="2" applyNumberFormat="1" applyFont="1" applyFill="1" applyAlignment="1"/>
    <xf numFmtId="0" fontId="2" fillId="0" borderId="0" xfId="6" applyFont="1"/>
    <xf numFmtId="0" fontId="2" fillId="0" borderId="0" xfId="6" applyFont="1" applyFill="1"/>
    <xf numFmtId="0" fontId="3" fillId="0" borderId="0" xfId="6" applyFont="1" applyFill="1" applyAlignment="1">
      <alignment horizontal="right"/>
    </xf>
    <xf numFmtId="0" fontId="2" fillId="0" borderId="24" xfId="6" applyFont="1" applyBorder="1"/>
    <xf numFmtId="0" fontId="2" fillId="0" borderId="14" xfId="6" applyFont="1" applyFill="1" applyBorder="1"/>
    <xf numFmtId="14" fontId="3" fillId="0" borderId="15" xfId="6" applyNumberFormat="1" applyFont="1" applyFill="1" applyBorder="1" applyAlignment="1">
      <alignment horizontal="right" vertical="top" wrapText="1"/>
    </xf>
    <xf numFmtId="14" fontId="3" fillId="0" borderId="15" xfId="6" applyNumberFormat="1" applyFont="1" applyBorder="1" applyAlignment="1">
      <alignment horizontal="right" vertical="top" wrapText="1"/>
    </xf>
    <xf numFmtId="0" fontId="3" fillId="0" borderId="25" xfId="6" applyFont="1" applyBorder="1" applyAlignment="1"/>
    <xf numFmtId="0" fontId="3" fillId="0" borderId="6" xfId="6" applyFont="1" applyFill="1" applyBorder="1" applyAlignment="1"/>
    <xf numFmtId="0" fontId="2" fillId="0" borderId="7" xfId="6" applyFont="1" applyFill="1" applyBorder="1"/>
    <xf numFmtId="0" fontId="2" fillId="0" borderId="8" xfId="6" applyFont="1" applyFill="1" applyBorder="1"/>
    <xf numFmtId="0" fontId="2" fillId="0" borderId="7" xfId="6" applyFont="1" applyBorder="1"/>
    <xf numFmtId="0" fontId="2" fillId="0" borderId="25" xfId="6" applyFont="1" applyBorder="1"/>
    <xf numFmtId="0" fontId="2" fillId="0" borderId="6" xfId="6" applyFont="1" applyFill="1" applyBorder="1"/>
    <xf numFmtId="165" fontId="2" fillId="0" borderId="7" xfId="7" applyNumberFormat="1" applyFont="1" applyFill="1" applyBorder="1" applyAlignment="1" applyProtection="1">
      <alignment horizontal="right"/>
    </xf>
    <xf numFmtId="0" fontId="2" fillId="0" borderId="25" xfId="8" applyFont="1" applyFill="1" applyBorder="1" applyAlignment="1">
      <alignment horizontal="left" indent="3"/>
    </xf>
    <xf numFmtId="0" fontId="2" fillId="0" borderId="6" xfId="6" applyFont="1" applyFill="1" applyBorder="1" applyAlignment="1">
      <alignment wrapText="1"/>
    </xf>
    <xf numFmtId="165" fontId="2" fillId="0" borderId="8" xfId="7" applyNumberFormat="1" applyFont="1" applyFill="1" applyBorder="1" applyAlignment="1" applyProtection="1">
      <alignment horizontal="right"/>
    </xf>
    <xf numFmtId="0" fontId="2" fillId="0" borderId="6" xfId="8" applyFont="1" applyFill="1" applyBorder="1" applyAlignment="1">
      <alignment horizontal="left" indent="3"/>
    </xf>
    <xf numFmtId="165" fontId="2" fillId="0" borderId="0" xfId="6" applyNumberFormat="1" applyFont="1"/>
    <xf numFmtId="165" fontId="6" fillId="0" borderId="7" xfId="7" applyNumberFormat="1" applyFont="1" applyFill="1" applyBorder="1" applyAlignment="1" applyProtection="1">
      <alignment horizontal="right"/>
    </xf>
    <xf numFmtId="165" fontId="6" fillId="0" borderId="8" xfId="7" applyNumberFormat="1" applyFont="1" applyFill="1" applyBorder="1" applyAlignment="1" applyProtection="1">
      <alignment horizontal="right"/>
    </xf>
    <xf numFmtId="165" fontId="9" fillId="0" borderId="7" xfId="7" applyNumberFormat="1" applyFont="1" applyFill="1" applyBorder="1" applyAlignment="1" applyProtection="1">
      <alignment horizontal="right"/>
    </xf>
    <xf numFmtId="0" fontId="3" fillId="0" borderId="6" xfId="6" applyFont="1" applyFill="1" applyBorder="1" applyAlignment="1">
      <alignment wrapText="1"/>
    </xf>
    <xf numFmtId="165" fontId="3" fillId="0" borderId="7" xfId="6" applyNumberFormat="1" applyFont="1" applyFill="1" applyBorder="1" applyAlignment="1">
      <alignment wrapText="1"/>
    </xf>
    <xf numFmtId="165" fontId="3" fillId="0" borderId="8" xfId="6" applyNumberFormat="1" applyFont="1" applyBorder="1" applyAlignment="1">
      <alignment wrapText="1"/>
    </xf>
    <xf numFmtId="165" fontId="3" fillId="0" borderId="7" xfId="6" applyNumberFormat="1" applyFont="1" applyBorder="1" applyAlignment="1">
      <alignment wrapText="1"/>
    </xf>
    <xf numFmtId="165" fontId="6" fillId="3" borderId="7" xfId="7" applyNumberFormat="1" applyFont="1" applyFill="1" applyBorder="1" applyAlignment="1" applyProtection="1">
      <alignment horizontal="right"/>
    </xf>
    <xf numFmtId="0" fontId="3" fillId="0" borderId="6" xfId="7" applyFont="1" applyFill="1" applyBorder="1" applyAlignment="1">
      <alignment wrapText="1"/>
    </xf>
    <xf numFmtId="165" fontId="2" fillId="0" borderId="7" xfId="6" applyNumberFormat="1" applyFont="1" applyFill="1" applyBorder="1" applyAlignment="1" applyProtection="1">
      <alignment horizontal="right"/>
    </xf>
    <xf numFmtId="165" fontId="2" fillId="0" borderId="8" xfId="6" applyNumberFormat="1" applyFont="1" applyFill="1" applyBorder="1" applyAlignment="1" applyProtection="1">
      <alignment horizontal="right"/>
    </xf>
    <xf numFmtId="0" fontId="2" fillId="0" borderId="26" xfId="6" applyFont="1" applyFill="1" applyBorder="1"/>
    <xf numFmtId="0" fontId="2" fillId="0" borderId="0" xfId="6" applyFont="1" applyFill="1" applyBorder="1"/>
    <xf numFmtId="0" fontId="2" fillId="0" borderId="27" xfId="6" applyFont="1" applyBorder="1"/>
    <xf numFmtId="0" fontId="2" fillId="0" borderId="0" xfId="6" applyFont="1" applyBorder="1"/>
    <xf numFmtId="3" fontId="2" fillId="0" borderId="0" xfId="6" applyNumberFormat="1" applyFont="1" applyFill="1" applyBorder="1"/>
    <xf numFmtId="3" fontId="2" fillId="0" borderId="0" xfId="6" applyNumberFormat="1" applyFont="1" applyBorder="1"/>
    <xf numFmtId="165" fontId="6" fillId="0" borderId="0" xfId="7" applyNumberFormat="1" applyFont="1" applyFill="1" applyBorder="1" applyAlignment="1" applyProtection="1">
      <alignment horizontal="right"/>
    </xf>
    <xf numFmtId="0" fontId="3" fillId="0" borderId="21" xfId="6" applyFont="1" applyFill="1" applyBorder="1" applyAlignment="1">
      <alignment wrapText="1"/>
    </xf>
    <xf numFmtId="165" fontId="9" fillId="0" borderId="22" xfId="7" applyNumberFormat="1" applyFont="1" applyFill="1" applyBorder="1" applyAlignment="1" applyProtection="1">
      <alignment horizontal="right"/>
    </xf>
    <xf numFmtId="0" fontId="3" fillId="0" borderId="0" xfId="6" applyFont="1" applyAlignment="1">
      <alignment wrapText="1"/>
    </xf>
    <xf numFmtId="0" fontId="3" fillId="0" borderId="0" xfId="6" applyFont="1" applyFill="1" applyAlignment="1">
      <alignment wrapText="1"/>
    </xf>
    <xf numFmtId="165" fontId="2" fillId="0" borderId="0" xfId="6" applyNumberFormat="1" applyFont="1" applyFill="1"/>
    <xf numFmtId="0" fontId="3" fillId="0" borderId="0" xfId="6" applyFont="1"/>
    <xf numFmtId="0" fontId="3" fillId="0" borderId="0" xfId="6" applyFont="1" applyFill="1"/>
    <xf numFmtId="3" fontId="3" fillId="0" borderId="0" xfId="6" applyNumberFormat="1" applyFont="1" applyFill="1"/>
    <xf numFmtId="0" fontId="10" fillId="0" borderId="0" xfId="9" applyFont="1" applyAlignment="1">
      <alignment horizontal="center" vertical="justify" wrapText="1"/>
    </xf>
    <xf numFmtId="0" fontId="3" fillId="0" borderId="0" xfId="9" applyFont="1" applyAlignment="1">
      <alignment horizontal="center" vertical="justify" wrapText="1"/>
    </xf>
    <xf numFmtId="0" fontId="3" fillId="0" borderId="0" xfId="6" applyFont="1" applyAlignment="1">
      <alignment horizontal="center" wrapText="1"/>
    </xf>
    <xf numFmtId="0" fontId="2" fillId="0" borderId="6" xfId="9" applyFont="1" applyBorder="1" applyAlignment="1">
      <alignment wrapText="1"/>
    </xf>
    <xf numFmtId="0" fontId="3" fillId="0" borderId="7" xfId="9" applyFont="1" applyBorder="1" applyAlignment="1">
      <alignment horizontal="center" wrapText="1"/>
    </xf>
    <xf numFmtId="0" fontId="3" fillId="0" borderId="8" xfId="9" applyFont="1" applyBorder="1" applyAlignment="1">
      <alignment horizontal="center" wrapText="1"/>
    </xf>
    <xf numFmtId="0" fontId="3" fillId="0" borderId="6" xfId="10" applyFont="1" applyBorder="1" applyAlignment="1">
      <alignment wrapText="1"/>
    </xf>
    <xf numFmtId="168" fontId="3" fillId="0" borderId="7" xfId="9" applyNumberFormat="1" applyFont="1" applyFill="1" applyBorder="1" applyAlignment="1" applyProtection="1">
      <alignment horizontal="center" wrapText="1"/>
    </xf>
    <xf numFmtId="168" fontId="3" fillId="0" borderId="8" xfId="9" applyNumberFormat="1" applyFont="1" applyFill="1" applyBorder="1" applyAlignment="1" applyProtection="1">
      <alignment horizontal="center" wrapText="1"/>
    </xf>
    <xf numFmtId="0" fontId="3" fillId="0" borderId="6" xfId="9" applyFont="1" applyBorder="1" applyAlignment="1">
      <alignment wrapText="1"/>
    </xf>
    <xf numFmtId="168" fontId="2" fillId="0" borderId="7" xfId="9" applyNumberFormat="1" applyFont="1" applyFill="1" applyBorder="1" applyAlignment="1" applyProtection="1">
      <alignment horizontal="center" wrapText="1"/>
    </xf>
    <xf numFmtId="168" fontId="2" fillId="0" borderId="8" xfId="9" applyNumberFormat="1" applyFont="1" applyFill="1" applyBorder="1" applyAlignment="1" applyProtection="1">
      <alignment horizontal="center" wrapText="1"/>
    </xf>
    <xf numFmtId="168" fontId="2" fillId="0" borderId="7" xfId="2" applyNumberFormat="1" applyFont="1" applyBorder="1" applyAlignment="1">
      <alignment horizontal="center"/>
    </xf>
    <xf numFmtId="168" fontId="3" fillId="0" borderId="7" xfId="9" applyNumberFormat="1" applyFont="1" applyBorder="1" applyAlignment="1">
      <alignment horizontal="center" wrapText="1"/>
    </xf>
    <xf numFmtId="168" fontId="2" fillId="0" borderId="7" xfId="9" applyNumberFormat="1" applyFont="1" applyBorder="1" applyAlignment="1">
      <alignment horizontal="center" wrapText="1"/>
    </xf>
    <xf numFmtId="165" fontId="3" fillId="0" borderId="7" xfId="9" applyNumberFormat="1" applyFont="1" applyBorder="1" applyAlignment="1">
      <alignment horizontal="center" wrapText="1"/>
    </xf>
    <xf numFmtId="0" fontId="2" fillId="2" borderId="18" xfId="9" applyFont="1" applyFill="1" applyBorder="1" applyAlignment="1">
      <alignment wrapText="1"/>
    </xf>
    <xf numFmtId="168" fontId="2" fillId="0" borderId="19" xfId="9" applyNumberFormat="1" applyFont="1" applyBorder="1" applyAlignment="1">
      <alignment horizontal="center" wrapText="1"/>
    </xf>
    <xf numFmtId="164" fontId="2" fillId="0" borderId="19" xfId="9" applyNumberFormat="1" applyFont="1" applyBorder="1" applyAlignment="1">
      <alignment horizontal="center" wrapText="1"/>
    </xf>
    <xf numFmtId="0" fontId="3" fillId="0" borderId="1" xfId="9" applyFont="1" applyBorder="1" applyAlignment="1">
      <alignment wrapText="1"/>
    </xf>
    <xf numFmtId="168" fontId="3" fillId="0" borderId="12" xfId="9" applyNumberFormat="1" applyFont="1" applyBorder="1" applyAlignment="1">
      <alignment horizontal="center" wrapText="1"/>
    </xf>
    <xf numFmtId="168" fontId="3" fillId="0" borderId="28" xfId="9" applyNumberFormat="1" applyFont="1" applyBorder="1" applyAlignment="1">
      <alignment horizontal="center" wrapText="1"/>
    </xf>
    <xf numFmtId="168" fontId="3" fillId="0" borderId="13" xfId="9" applyNumberFormat="1" applyFont="1" applyBorder="1" applyAlignment="1">
      <alignment horizontal="center" wrapText="1"/>
    </xf>
    <xf numFmtId="168" fontId="3" fillId="0" borderId="9" xfId="9" applyNumberFormat="1" applyFont="1" applyBorder="1" applyAlignment="1">
      <alignment horizontal="center" wrapText="1"/>
    </xf>
    <xf numFmtId="0" fontId="3" fillId="0" borderId="3" xfId="9" applyFont="1" applyBorder="1" applyAlignment="1">
      <alignment wrapText="1"/>
    </xf>
    <xf numFmtId="168" fontId="3" fillId="0" borderId="4" xfId="9" applyNumberFormat="1" applyFont="1" applyFill="1" applyBorder="1" applyAlignment="1" applyProtection="1">
      <alignment horizontal="center" wrapText="1"/>
    </xf>
    <xf numFmtId="168" fontId="3" fillId="0" borderId="5" xfId="9" applyNumberFormat="1" applyFont="1" applyFill="1" applyBorder="1" applyAlignment="1" applyProtection="1">
      <alignment horizontal="center" wrapText="1"/>
    </xf>
    <xf numFmtId="40" fontId="8" fillId="0" borderId="29" xfId="11" applyNumberFormat="1" applyFont="1" applyBorder="1" applyAlignment="1">
      <alignment horizontal="right" vertical="top" wrapText="1"/>
    </xf>
    <xf numFmtId="168" fontId="2" fillId="0" borderId="8" xfId="9" applyNumberFormat="1" applyFont="1" applyBorder="1" applyAlignment="1">
      <alignment horizontal="center" wrapText="1"/>
    </xf>
    <xf numFmtId="40" fontId="8" fillId="0" borderId="0" xfId="11" applyNumberFormat="1" applyFont="1" applyBorder="1" applyAlignment="1">
      <alignment horizontal="right" vertical="top" wrapText="1"/>
    </xf>
    <xf numFmtId="0" fontId="3" fillId="0" borderId="12" xfId="9" applyFont="1" applyBorder="1" applyAlignment="1">
      <alignment wrapText="1"/>
    </xf>
    <xf numFmtId="168" fontId="3" fillId="0" borderId="13" xfId="9" applyNumberFormat="1" applyFont="1" applyFill="1" applyBorder="1" applyAlignment="1" applyProtection="1">
      <alignment horizontal="center" wrapText="1"/>
    </xf>
    <xf numFmtId="0" fontId="9" fillId="0" borderId="0" xfId="1" applyFont="1" applyFill="1" applyBorder="1" applyAlignment="1" applyProtection="1">
      <alignment vertical="center" wrapText="1"/>
    </xf>
    <xf numFmtId="167" fontId="3" fillId="0" borderId="0" xfId="1" applyNumberFormat="1" applyFont="1" applyBorder="1" applyAlignment="1">
      <alignment vertical="top" wrapText="1"/>
    </xf>
    <xf numFmtId="165" fontId="3" fillId="0" borderId="0" xfId="2" applyNumberFormat="1" applyFont="1" applyBorder="1" applyAlignment="1">
      <alignment vertical="top"/>
    </xf>
    <xf numFmtId="0" fontId="9" fillId="0" borderId="0" xfId="0" applyNumberFormat="1" applyFont="1" applyFill="1" applyBorder="1" applyAlignment="1" applyProtection="1">
      <alignment vertical="center" wrapText="1"/>
    </xf>
    <xf numFmtId="165" fontId="3" fillId="0" borderId="0" xfId="0" applyNumberFormat="1" applyFont="1" applyBorder="1" applyAlignment="1">
      <alignment horizontal="center" vertical="top" wrapText="1"/>
    </xf>
    <xf numFmtId="0" fontId="2" fillId="0" borderId="0" xfId="9" applyFont="1" applyAlignment="1">
      <alignment horizontal="left" wrapText="1"/>
    </xf>
    <xf numFmtId="0" fontId="23" fillId="0" borderId="0" xfId="0" applyFont="1" applyAlignment="1">
      <alignment horizontal="justify" vertical="center"/>
    </xf>
    <xf numFmtId="165" fontId="3" fillId="0" borderId="0" xfId="2" applyNumberFormat="1" applyFont="1" applyBorder="1" applyAlignment="1">
      <alignment vertical="top" wrapText="1"/>
    </xf>
    <xf numFmtId="0" fontId="3" fillId="0" borderId="0" xfId="9" applyFont="1" applyAlignment="1">
      <alignment wrapText="1"/>
    </xf>
    <xf numFmtId="0" fontId="3" fillId="0" borderId="0" xfId="0" applyFont="1" applyAlignment="1">
      <alignment horizontal="center" wrapText="1"/>
    </xf>
    <xf numFmtId="0" fontId="2" fillId="0" borderId="0" xfId="1" applyFont="1" applyFill="1" applyAlignment="1">
      <alignment horizontal="center" wrapText="1"/>
    </xf>
    <xf numFmtId="0" fontId="3" fillId="0" borderId="0" xfId="1" applyFont="1" applyFill="1" applyAlignment="1">
      <alignment horizontal="center" vertical="justify" wrapText="1"/>
    </xf>
    <xf numFmtId="0" fontId="3" fillId="0" borderId="0" xfId="1" applyFont="1" applyFill="1" applyAlignment="1">
      <alignment horizontal="center" vertical="justify"/>
    </xf>
    <xf numFmtId="0" fontId="2" fillId="0" borderId="0" xfId="2" applyFont="1" applyFill="1" applyBorder="1" applyAlignment="1">
      <alignment wrapText="1"/>
    </xf>
    <xf numFmtId="0" fontId="10" fillId="0" borderId="0" xfId="2" applyFont="1" applyFill="1" applyBorder="1" applyAlignment="1">
      <alignment horizontal="center" vertical="justify" wrapText="1"/>
    </xf>
    <xf numFmtId="0" fontId="2" fillId="0" borderId="0" xfId="6" applyFont="1" applyAlignment="1">
      <alignment horizontal="center" wrapText="1"/>
    </xf>
    <xf numFmtId="0" fontId="10" fillId="0" borderId="0" xfId="6" applyFont="1" applyAlignment="1">
      <alignment horizontal="center" vertical="justify" wrapText="1"/>
    </xf>
    <xf numFmtId="0" fontId="10" fillId="0" borderId="0" xfId="0" applyFont="1" applyAlignment="1">
      <alignment horizontal="center" vertical="justify"/>
    </xf>
    <xf numFmtId="0" fontId="3" fillId="0" borderId="16" xfId="9" applyFont="1" applyBorder="1" applyAlignment="1">
      <alignment horizontal="center" wrapText="1"/>
    </xf>
    <xf numFmtId="0" fontId="3" fillId="0" borderId="8" xfId="9" applyFont="1" applyBorder="1" applyAlignment="1">
      <alignment horizontal="center" wrapText="1"/>
    </xf>
    <xf numFmtId="0" fontId="2" fillId="0" borderId="0" xfId="9" applyFont="1" applyAlignment="1">
      <alignment horizontal="center" wrapText="1"/>
    </xf>
    <xf numFmtId="0" fontId="10" fillId="0" borderId="0" xfId="9" applyFont="1" applyAlignment="1">
      <alignment horizontal="center" vertical="justify" wrapText="1"/>
    </xf>
    <xf numFmtId="0" fontId="2" fillId="0" borderId="14" xfId="9" applyFont="1" applyBorder="1" applyAlignment="1">
      <alignment wrapText="1"/>
    </xf>
    <xf numFmtId="0" fontId="2" fillId="0" borderId="6" xfId="9" applyFont="1" applyBorder="1" applyAlignment="1">
      <alignment wrapText="1"/>
    </xf>
    <xf numFmtId="0" fontId="3" fillId="0" borderId="15" xfId="9" applyFont="1" applyBorder="1" applyAlignment="1">
      <alignment horizontal="center" wrapText="1"/>
    </xf>
    <xf numFmtId="0" fontId="3" fillId="0" borderId="7" xfId="9" applyFont="1" applyBorder="1" applyAlignment="1">
      <alignment horizontal="center" wrapText="1"/>
    </xf>
    <xf numFmtId="0" fontId="22" fillId="0" borderId="0" xfId="12"/>
    <xf numFmtId="0" fontId="24" fillId="0" borderId="0" xfId="12" applyFont="1"/>
    <xf numFmtId="14" fontId="25" fillId="0" borderId="0" xfId="12" applyNumberFormat="1" applyFont="1" applyAlignment="1">
      <alignment horizontal="right"/>
    </xf>
    <xf numFmtId="14" fontId="22" fillId="0" borderId="0" xfId="12" applyNumberFormat="1"/>
    <xf numFmtId="4" fontId="22" fillId="0" borderId="0" xfId="12" applyNumberFormat="1"/>
    <xf numFmtId="3" fontId="22" fillId="0" borderId="0" xfId="12" applyNumberFormat="1"/>
    <xf numFmtId="4" fontId="25" fillId="0" borderId="0" xfId="12" applyNumberFormat="1" applyFont="1"/>
    <xf numFmtId="0" fontId="22" fillId="0" borderId="0" xfId="12" applyAlignment="1">
      <alignment wrapText="1"/>
    </xf>
    <xf numFmtId="4" fontId="22" fillId="0" borderId="0" xfId="12" applyNumberFormat="1" applyAlignment="1">
      <alignment wrapText="1"/>
    </xf>
    <xf numFmtId="0" fontId="22" fillId="0" borderId="0" xfId="12" applyFont="1"/>
    <xf numFmtId="169" fontId="22" fillId="0" borderId="0" xfId="12" applyNumberFormat="1"/>
    <xf numFmtId="0" fontId="25" fillId="0" borderId="0" xfId="12" applyFont="1"/>
    <xf numFmtId="1" fontId="8" fillId="4" borderId="18" xfId="13" applyNumberFormat="1" applyFont="1" applyFill="1" applyBorder="1" applyAlignment="1">
      <alignment horizontal="left" vertical="top" wrapText="1"/>
    </xf>
    <xf numFmtId="0" fontId="8" fillId="4" borderId="31" xfId="13" applyNumberFormat="1" applyFont="1" applyFill="1" applyBorder="1" applyAlignment="1">
      <alignment horizontal="left" vertical="top" wrapText="1"/>
    </xf>
    <xf numFmtId="40" fontId="8" fillId="4" borderId="31" xfId="13" applyNumberFormat="1" applyFont="1" applyFill="1" applyBorder="1" applyAlignment="1">
      <alignment horizontal="right" vertical="top" wrapText="1"/>
    </xf>
    <xf numFmtId="0" fontId="8" fillId="4" borderId="31" xfId="13" applyNumberFormat="1" applyFont="1" applyFill="1" applyBorder="1" applyAlignment="1">
      <alignment horizontal="right" vertical="top" wrapText="1"/>
    </xf>
    <xf numFmtId="0" fontId="8" fillId="4" borderId="29" xfId="13" applyNumberFormat="1" applyFont="1" applyFill="1" applyBorder="1" applyAlignment="1">
      <alignment horizontal="right" vertical="top" wrapText="1"/>
    </xf>
    <xf numFmtId="1" fontId="8" fillId="0" borderId="18" xfId="13" applyNumberFormat="1" applyFont="1" applyBorder="1" applyAlignment="1">
      <alignment horizontal="left" vertical="top" wrapText="1"/>
    </xf>
    <xf numFmtId="0" fontId="8" fillId="0" borderId="31" xfId="13" applyNumberFormat="1" applyFont="1" applyBorder="1" applyAlignment="1">
      <alignment horizontal="left" vertical="top" wrapText="1" indent="2"/>
    </xf>
    <xf numFmtId="40" fontId="8" fillId="0" borderId="31" xfId="13" applyNumberFormat="1" applyFont="1" applyBorder="1" applyAlignment="1">
      <alignment horizontal="right" vertical="top" wrapText="1"/>
    </xf>
    <xf numFmtId="0" fontId="8" fillId="0" borderId="31" xfId="13" applyNumberFormat="1" applyFont="1" applyBorder="1" applyAlignment="1">
      <alignment horizontal="right" vertical="top" wrapText="1"/>
    </xf>
    <xf numFmtId="0" fontId="8" fillId="0" borderId="29" xfId="13" applyNumberFormat="1" applyFont="1" applyBorder="1" applyAlignment="1">
      <alignment horizontal="right" vertical="top" wrapText="1"/>
    </xf>
    <xf numFmtId="170" fontId="22" fillId="0" borderId="0" xfId="12" applyNumberFormat="1"/>
    <xf numFmtId="40" fontId="8" fillId="0" borderId="29" xfId="13" applyNumberFormat="1" applyFont="1" applyBorder="1" applyAlignment="1">
      <alignment horizontal="right" vertical="top" wrapText="1"/>
    </xf>
    <xf numFmtId="0" fontId="8" fillId="0" borderId="0" xfId="14"/>
    <xf numFmtId="2" fontId="5" fillId="0" borderId="30" xfId="1" applyNumberFormat="1" applyFont="1" applyFill="1" applyBorder="1" applyAlignment="1" applyProtection="1">
      <alignment vertical="center" wrapText="1"/>
    </xf>
    <xf numFmtId="2" fontId="0" fillId="0" borderId="30" xfId="0" applyNumberFormat="1" applyBorder="1" applyAlignment="1">
      <alignment wrapText="1"/>
    </xf>
    <xf numFmtId="165" fontId="2" fillId="0" borderId="7" xfId="9" applyNumberFormat="1" applyFont="1" applyBorder="1" applyAlignment="1">
      <alignment horizontal="center" wrapText="1"/>
    </xf>
  </cellXfs>
  <cellStyles count="15">
    <cellStyle name="Debit" xfId="3"/>
    <cellStyle name="Обычный" xfId="0" builtinId="0"/>
    <cellStyle name="Обычный 2" xfId="10"/>
    <cellStyle name="Обычный 2_Ф.1 и Ф.2 пак.отч.БРК по 30.09.2012г." xfId="7"/>
    <cellStyle name="Обычный 2_Формы 1,2 в БРК за 11 мес2012г" xfId="5"/>
    <cellStyle name="Обычный 3" xfId="9"/>
    <cellStyle name="Обычный 4" xfId="14"/>
    <cellStyle name="Обычный 4 2" xfId="6"/>
    <cellStyle name="Обычный_ДДС12" xfId="1"/>
    <cellStyle name="Обычный_Отчет о движении ДС 2кв2011г." xfId="8"/>
    <cellStyle name="Обычный_Расчет акции" xfId="13"/>
    <cellStyle name="Обычный_Ф.1 и Ф.2 пак.отч.БРК по 30.09.2012г." xfId="2"/>
    <cellStyle name="Обычный_ф.2" xfId="4"/>
    <cellStyle name="Обычный_ф.4" xfId="11"/>
    <cellStyle name="Стиль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theme" Target="theme/theme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1054;&#1090;&#1095;&#1077;&#1090;&#1099;/&#1041;&#1056;&#1050;/2022/&#1084;&#1072;&#1088;&#1090;/&#1054;&#1090;&#1095;&#1077;&#1090;%20&#1086;%20&#1087;&#1088;&#1080;&#1073;&#1099;&#1083;&#1080;%20&#1080;&#1083;&#1080;%20&#1091;&#1073;&#1099;&#1090;&#1082;&#1077;%20&#1080;%20&#1087;&#1088;&#1086;&#1095;&#1077;&#1084;%20&#1089;&#1086;&#1074;%20&#1076;&#1086;&#1093;&#1086;&#1076;&#1077;%20-%2031.03.2022%20&#1075;_&#1086;&#1082;&#1086;&#1085;&#1095;.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1054;&#1090;&#1095;&#1077;&#1090;&#1099;/&#1041;&#1056;&#1050;/2021/&#1048;&#1102;&#1085;&#1100;%202021/&#1054;&#1090;&#1095;&#1077;&#1090;%20&#1086;%20&#1087;&#1088;&#1080;&#1073;&#1099;&#1083;&#1080;%20&#1080;&#1083;&#1080;%20&#1091;&#1073;&#1099;&#1090;&#1082;&#1077;%20&#1080;%20&#1087;&#1088;&#1086;&#1095;&#1077;&#1084;%20&#1089;&#1086;&#1074;%20&#1076;&#1086;&#1093;&#1086;&#1076;&#1077;%20-%2030.06.2021%20&#1075;.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1054;&#1090;&#1095;&#1077;&#1090;&#1099;/&#1041;&#1056;&#1050;/2022/&#1084;&#1072;&#1088;&#1090;/&#1044;&#1044;&#1057;%203&#1084;&#1077;&#1089;%202022&#107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0.20\kdbl\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Personal\Curre"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Murzaliev.RU\Desktop\other\AKB%20Kyrgyzstan\Working%20papers\T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Training\trai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AKB%20Kyrgyzstan\B\Kyrgyzstan_2004_TB.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CrYr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Сводная"/>
      <sheetName val="ДДСАБ"/>
      <sheetName val="ДДСККБ"/>
      <sheetName val="Лист2"/>
      <sheetName val="Актив(1)"/>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Intercompany transactions"/>
      <sheetName val="Добыча нефти4"/>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 val="Авансы_уплач,деньги в регионах"/>
      <sheetName val="Авансы_уплач,деньги в регионах,"/>
      <sheetName val="d_pok"/>
      <sheetName val="б"/>
      <sheetName val="PLтв - Б"/>
      <sheetName val="FES"/>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OS"/>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июль ппд(факт)"/>
      <sheetName val="25.07.08г (2)"/>
      <sheetName val="п 15"/>
      <sheetName val="Перечень связанных сторон"/>
      <sheetName val="Движение финансов"/>
      <sheetName val="CoA"/>
      <sheetName val="Март"/>
      <sheetName val="Сентябрь"/>
      <sheetName val="Квартал"/>
      <sheetName val="Декабрь"/>
      <sheetName val="Ноябрь"/>
      <sheetName val="b-4"/>
      <sheetName val="Бюджет"/>
    </sheetNames>
    <sheetDataSet>
      <sheetData sheetId="0" refreshError="1">
        <row r="2">
          <cell r="A2" t="str">
            <v>НИН</v>
          </cell>
          <cell r="B2" t="str">
            <v>№эмиссиип/п</v>
          </cell>
          <cell r="C2" t="str">
            <v>Датаэмиссии</v>
          </cell>
          <cell r="D2" t="str">
            <v>Датапогашения</v>
          </cell>
          <cell r="E2" t="str">
            <v>Кол-водней до пога-шения</v>
          </cell>
          <cell r="F2" t="str">
            <v>Средневзв.цена, % отноминала</v>
          </cell>
          <cell r="G2" t="str">
            <v>Ценаотсечения,% отноминала</v>
          </cell>
          <cell r="H2" t="str">
            <v>Доходность,% годовых</v>
          </cell>
          <cell r="I2" t="str">
            <v>Объемэмитента,тенге</v>
          </cell>
          <cell r="J2" t="str">
            <v>Кол-воподанныхзаявок,штук</v>
          </cell>
          <cell r="K2" t="str">
            <v>Кол-воподанныхзаявок,тенге</v>
          </cell>
          <cell r="L2" t="str">
            <v>Объемудовлетв.заявок,штук</v>
          </cell>
          <cell r="M2" t="str">
            <v>Объемудовлетв.заявок,тенге</v>
          </cell>
          <cell r="N2" t="str">
            <v>Спрос,% кэмиссии</v>
          </cell>
          <cell r="O2" t="str">
            <v>Кол-воучаст-ников</v>
          </cell>
          <cell r="P2" t="str">
            <v>Номиналобязатель-ства, тенге</v>
          </cell>
          <cell r="Q2" t="str">
            <v>Макс. объемприобретениядилером илиинвестором,% от эмиссии</v>
          </cell>
          <cell r="R2" t="str">
            <v>Макс. объемудовлетвор. заявокнерезидентов,% от объявленногообъема</v>
          </cell>
          <cell r="S2" t="str">
            <v>Размер удовлетвор.неконкурентн. заявок, % отустановленногообъема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row r="1">
          <cell r="A1">
            <v>0</v>
          </cell>
        </row>
      </sheetData>
      <sheetData sheetId="101">
        <row r="1">
          <cell r="A1">
            <v>0</v>
          </cell>
        </row>
      </sheetData>
      <sheetData sheetId="102">
        <row r="1">
          <cell r="A1">
            <v>0</v>
          </cell>
        </row>
      </sheetData>
      <sheetData sheetId="103">
        <row r="1">
          <cell r="A1">
            <v>0</v>
          </cell>
        </row>
      </sheetData>
      <sheetData sheetId="104">
        <row r="1">
          <cell r="A1">
            <v>0</v>
          </cell>
        </row>
      </sheetData>
      <sheetData sheetId="105">
        <row r="1">
          <cell r="A1">
            <v>0</v>
          </cell>
        </row>
      </sheetData>
      <sheetData sheetId="106">
        <row r="1">
          <cell r="A1">
            <v>0</v>
          </cell>
        </row>
      </sheetData>
      <sheetData sheetId="107">
        <row r="1">
          <cell r="A1">
            <v>0</v>
          </cell>
        </row>
      </sheetData>
      <sheetData sheetId="108">
        <row r="1">
          <cell r="A1">
            <v>0</v>
          </cell>
        </row>
      </sheetData>
      <sheetData sheetId="109">
        <row r="1">
          <cell r="A1">
            <v>0</v>
          </cell>
        </row>
      </sheetData>
      <sheetData sheetId="110">
        <row r="1">
          <cell r="A1">
            <v>0</v>
          </cell>
        </row>
      </sheetData>
      <sheetData sheetId="111">
        <row r="1">
          <cell r="A1">
            <v>0</v>
          </cell>
        </row>
      </sheetData>
      <sheetData sheetId="112">
        <row r="1">
          <cell r="A1">
            <v>0</v>
          </cell>
        </row>
      </sheetData>
      <sheetData sheetId="113">
        <row r="1">
          <cell r="A1">
            <v>0</v>
          </cell>
        </row>
      </sheetData>
      <sheetData sheetId="114">
        <row r="1">
          <cell r="A1">
            <v>0</v>
          </cell>
        </row>
      </sheetData>
      <sheetData sheetId="115">
        <row r="1">
          <cell r="A1">
            <v>0</v>
          </cell>
        </row>
      </sheetData>
      <sheetData sheetId="116">
        <row r="1">
          <cell r="A1">
            <v>0</v>
          </cell>
        </row>
      </sheetData>
      <sheetData sheetId="117">
        <row r="1">
          <cell r="A1">
            <v>0</v>
          </cell>
        </row>
      </sheetData>
      <sheetData sheetId="118">
        <row r="1">
          <cell r="A1">
            <v>0</v>
          </cell>
        </row>
      </sheetData>
      <sheetData sheetId="119">
        <row r="1">
          <cell r="A1">
            <v>0</v>
          </cell>
        </row>
      </sheetData>
      <sheetData sheetId="120">
        <row r="1">
          <cell r="A1">
            <v>0</v>
          </cell>
        </row>
      </sheetData>
      <sheetData sheetId="121">
        <row r="1">
          <cell r="A1">
            <v>0</v>
          </cell>
        </row>
      </sheetData>
      <sheetData sheetId="122">
        <row r="1">
          <cell r="A1">
            <v>0</v>
          </cell>
        </row>
      </sheetData>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 val="ДДСАБ"/>
      <sheetName val="ДДСККБ"/>
      <sheetName val="комплекс работ калькуляции  2"/>
      <sheetName val="комплекс работ калькуляции 1"/>
      <sheetName val="справка"/>
      <sheetName val="МО 0012"/>
      <sheetName val="Ввод"/>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17-21 апреля"/>
    </sheetNames>
    <sheetDataSet>
      <sheetData sheetId="0">
        <row r="22">
          <cell r="C22" t="str">
            <v>ОАО"Казпочта"</v>
          </cell>
        </row>
      </sheetData>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row r="63">
          <cell r="C63">
            <v>0</v>
          </cell>
        </row>
        <row r="98">
          <cell r="C98">
            <v>0</v>
          </cell>
        </row>
        <row r="113">
          <cell r="C113">
            <v>0</v>
          </cell>
          <cell r="F113">
            <v>0</v>
          </cell>
        </row>
        <row r="224">
          <cell r="E224">
            <v>0</v>
          </cell>
          <cell r="F224">
            <v>0</v>
          </cell>
        </row>
      </sheetData>
      <sheetData sheetId="3">
        <row r="22">
          <cell r="C22" t="str">
            <v>ОАО"Казпочта"</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 val="Лист 1"/>
      <sheetName val="Акт2001"/>
    </sheetNames>
    <sheetDataSet>
      <sheetData sheetId="0" refreshError="1"/>
      <sheetData sheetId="1" refreshError="1"/>
      <sheetData sheetId="2" refreshError="1">
        <row r="1">
          <cell r="A1" t="str">
            <v xml:space="preserve">Дата </v>
          </cell>
          <cell r="B1" t="str">
            <v>Курс закрытия,тенге</v>
          </cell>
          <cell r="C1" t="str">
            <v>Средневзвешенный курс</v>
          </cell>
          <cell r="D1" t="str">
            <v>Объем, тыс.единиц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Объем</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 val="Данные"/>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 sheetId="3"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справка"/>
      <sheetName val="комплекс работ калькуляции  2"/>
      <sheetName val="комплекс работ калькуляции 1"/>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КБ"/>
      <sheetName val="Database (RUR)Mar YTD"/>
      <sheetName val="17-21 апреля"/>
      <sheetName val="Статьи бюджета"/>
      <sheetName val="Контрагенты"/>
      <sheetName val="Бизнесы"/>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10Cash"/>
      <sheetName val="СПгнг"/>
      <sheetName val="Rollforward"/>
      <sheetName val="класс"/>
      <sheetName val="#ССЫЛКА"/>
      <sheetName val="FES"/>
      <sheetName val="База"/>
      <sheetName val="из сем"/>
      <sheetName val="Пр3"/>
      <sheetName val="ниигкр"/>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depreciation testing"/>
      <sheetName val="8210.09"/>
      <sheetName val="ОС и ИН (120)"/>
      <sheetName val="технический-НЕ УДАЛЯТЬ"/>
      <sheetName val="PV-date"/>
      <sheetName val="_USER_MANAT_CREDITY_REGION_ARHI"/>
      <sheetName val="Haul cons"/>
      <sheetName val="\A\USER\MANAT\CREDITY\REGION\AR"/>
      <sheetName val="1. Ввод"/>
      <sheetName val="s"/>
      <sheetName val="ЯНВАРЬ"/>
      <sheetName val="Справочник"/>
      <sheetName val="TB Atai excel"/>
      <sheetName val="Sum Statement"/>
      <sheetName val="KAR10"/>
      <sheetName val="Контакты"/>
      <sheetName val="скала"/>
      <sheetName val="март детально"/>
      <sheetName val="T6.200"/>
      <sheetName val="\\KZWKHASENOVGA\aws\Documents a"/>
      <sheetName val="РБУ"/>
      <sheetName val="ввод-вывод ОС авг2004- 2005"/>
      <sheetName val="XLR_NoRangeSheet"/>
      <sheetName val="Добыча нефти4"/>
      <sheetName val="TB"/>
      <sheetName val="PR CN"/>
      <sheetName val="Цеховые"/>
      <sheetName val="Ставки"/>
      <sheetName val="Баланс"/>
      <sheetName val="Profit &amp; Loss Total"/>
      <sheetName val="TMP"/>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расшиф-март  2022"/>
      <sheetName val="Лист1"/>
      <sheetName val="Лист5"/>
      <sheetName val="Лист4"/>
      <sheetName val="Лист3"/>
      <sheetName val="Лист2"/>
      <sheetName val="Лист6"/>
      <sheetName val="сбор данных"/>
    </sheetNames>
    <sheetDataSet>
      <sheetData sheetId="0"/>
      <sheetData sheetId="1">
        <row r="4">
          <cell r="D4">
            <v>1031265</v>
          </cell>
        </row>
        <row r="8">
          <cell r="D8">
            <v>4069310</v>
          </cell>
        </row>
        <row r="10">
          <cell r="D10">
            <v>22114</v>
          </cell>
        </row>
        <row r="15">
          <cell r="D15">
            <v>10707070</v>
          </cell>
        </row>
        <row r="41">
          <cell r="D41">
            <v>-4589960</v>
          </cell>
        </row>
        <row r="48">
          <cell r="D48">
            <v>-5297821</v>
          </cell>
        </row>
        <row r="53">
          <cell r="D53">
            <v>-15000</v>
          </cell>
        </row>
        <row r="55">
          <cell r="D55">
            <v>-443493</v>
          </cell>
        </row>
        <row r="60">
          <cell r="D60">
            <v>-8240</v>
          </cell>
        </row>
        <row r="62">
          <cell r="D62">
            <v>-3910</v>
          </cell>
        </row>
        <row r="65">
          <cell r="D65">
            <v>-866612</v>
          </cell>
        </row>
        <row r="73">
          <cell r="D73">
            <v>156605</v>
          </cell>
        </row>
        <row r="82">
          <cell r="D82">
            <v>269918</v>
          </cell>
        </row>
        <row r="112">
          <cell r="D112">
            <v>-203</v>
          </cell>
        </row>
        <row r="115">
          <cell r="D115">
            <v>55482</v>
          </cell>
        </row>
        <row r="119">
          <cell r="D119">
            <v>-5345</v>
          </cell>
        </row>
        <row r="122">
          <cell r="D122">
            <v>0</v>
          </cell>
        </row>
        <row r="124">
          <cell r="D124">
            <v>-42194</v>
          </cell>
        </row>
        <row r="128">
          <cell r="D128">
            <v>2239</v>
          </cell>
        </row>
        <row r="131">
          <cell r="D131">
            <v>-32086</v>
          </cell>
        </row>
        <row r="139">
          <cell r="D139">
            <v>-15906</v>
          </cell>
        </row>
        <row r="142">
          <cell r="D142">
            <v>-324451</v>
          </cell>
        </row>
        <row r="158">
          <cell r="D158">
            <v>-9816</v>
          </cell>
        </row>
        <row r="163">
          <cell r="D163">
            <v>-100920</v>
          </cell>
        </row>
        <row r="259">
          <cell r="D259">
            <v>-581395</v>
          </cell>
        </row>
        <row r="264">
          <cell r="D264">
            <v>-50504</v>
          </cell>
        </row>
      </sheetData>
      <sheetData sheetId="2"/>
      <sheetData sheetId="3"/>
      <sheetData sheetId="4"/>
      <sheetData sheetId="5"/>
      <sheetData sheetId="6"/>
      <sheetData sheetId="7"/>
      <sheetData sheetId="8"/>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расшиф- июнь 2021"/>
      <sheetName val="сбор данных"/>
    </sheetNames>
    <sheetDataSet>
      <sheetData sheetId="0"/>
      <sheetData sheetId="1">
        <row r="78">
          <cell r="D78">
            <v>0</v>
          </cell>
        </row>
      </sheetData>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4 Байтерек"/>
      <sheetName val="Управленческий"/>
      <sheetName val="Лист11"/>
      <sheetName val="Лист2"/>
      <sheetName val="Лист4"/>
      <sheetName val="свод 31.12.2021"/>
      <sheetName val="ДДС 12м"/>
      <sheetName val="всп"/>
      <sheetName val="ф.1"/>
      <sheetName val="ОСВ22"/>
      <sheetName val="расш ф.1 22г"/>
      <sheetName val="ф.2п"/>
      <sheetName val="расш ф.2 2022г"/>
    </sheetNames>
    <sheetDataSet>
      <sheetData sheetId="0"/>
      <sheetData sheetId="1"/>
      <sheetData sheetId="2"/>
      <sheetData sheetId="3"/>
      <sheetData sheetId="4"/>
      <sheetData sheetId="5"/>
      <sheetData sheetId="6">
        <row r="6">
          <cell r="G6">
            <v>33218963</v>
          </cell>
        </row>
        <row r="12">
          <cell r="F12">
            <v>0</v>
          </cell>
        </row>
        <row r="13">
          <cell r="F13">
            <v>6381139</v>
          </cell>
        </row>
        <row r="15">
          <cell r="F15">
            <v>4077430</v>
          </cell>
        </row>
        <row r="16">
          <cell r="F16">
            <v>1031265</v>
          </cell>
        </row>
        <row r="18">
          <cell r="F18">
            <v>-2875000</v>
          </cell>
        </row>
        <row r="19">
          <cell r="F19">
            <v>-3838583</v>
          </cell>
        </row>
        <row r="20">
          <cell r="F20">
            <v>-626751</v>
          </cell>
        </row>
        <row r="21">
          <cell r="F21">
            <v>-8333</v>
          </cell>
        </row>
        <row r="22">
          <cell r="F22">
            <v>-3868</v>
          </cell>
        </row>
        <row r="24">
          <cell r="F24">
            <v>-1187797</v>
          </cell>
        </row>
        <row r="25">
          <cell r="F25">
            <v>15413</v>
          </cell>
        </row>
        <row r="26">
          <cell r="F26">
            <v>-49595</v>
          </cell>
        </row>
        <row r="42">
          <cell r="F42">
            <v>0</v>
          </cell>
        </row>
        <row r="43">
          <cell r="F43">
            <v>-319917</v>
          </cell>
        </row>
        <row r="46">
          <cell r="F46">
            <v>-15434596</v>
          </cell>
        </row>
        <row r="47">
          <cell r="F47">
            <v>0</v>
          </cell>
        </row>
        <row r="48">
          <cell r="F48">
            <v>8667938</v>
          </cell>
        </row>
        <row r="49">
          <cell r="F49">
            <v>-23312199</v>
          </cell>
        </row>
        <row r="50">
          <cell r="F50">
            <v>0</v>
          </cell>
        </row>
        <row r="51">
          <cell r="F51">
            <v>0</v>
          </cell>
        </row>
        <row r="53">
          <cell r="F53">
            <v>-37275</v>
          </cell>
        </row>
        <row r="54">
          <cell r="F54">
            <v>-22287</v>
          </cell>
        </row>
        <row r="55">
          <cell r="F55">
            <v>8393</v>
          </cell>
        </row>
        <row r="56">
          <cell r="F56">
            <v>0</v>
          </cell>
        </row>
        <row r="57">
          <cell r="F57">
            <v>0</v>
          </cell>
        </row>
        <row r="58">
          <cell r="F58">
            <v>0</v>
          </cell>
        </row>
        <row r="59">
          <cell r="F59">
            <v>0</v>
          </cell>
        </row>
        <row r="60">
          <cell r="F60">
            <v>8793</v>
          </cell>
        </row>
        <row r="61">
          <cell r="F61">
            <v>0</v>
          </cell>
        </row>
        <row r="62">
          <cell r="F62">
            <v>-8794</v>
          </cell>
        </row>
        <row r="63">
          <cell r="F63">
            <v>1</v>
          </cell>
        </row>
        <row r="64">
          <cell r="F64">
            <v>0</v>
          </cell>
        </row>
        <row r="65">
          <cell r="F65">
            <v>-247327</v>
          </cell>
        </row>
        <row r="66">
          <cell r="F66">
            <v>0</v>
          </cell>
        </row>
        <row r="67">
          <cell r="F67">
            <v>-1</v>
          </cell>
        </row>
        <row r="68">
          <cell r="F68">
            <v>-82</v>
          </cell>
        </row>
        <row r="69">
          <cell r="F69">
            <v>0</v>
          </cell>
        </row>
        <row r="70">
          <cell r="F70">
            <v>8057</v>
          </cell>
        </row>
        <row r="71">
          <cell r="F71">
            <v>-16070</v>
          </cell>
        </row>
        <row r="72">
          <cell r="F72">
            <v>76</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5">
          <cell r="F85">
            <v>3325561</v>
          </cell>
        </row>
        <row r="86">
          <cell r="F86">
            <v>0</v>
          </cell>
        </row>
        <row r="87">
          <cell r="F87">
            <v>2960159</v>
          </cell>
        </row>
        <row r="88">
          <cell r="F88">
            <v>0</v>
          </cell>
        </row>
        <row r="89">
          <cell r="F89">
            <v>114135</v>
          </cell>
        </row>
        <row r="91">
          <cell r="F91">
            <v>-581395</v>
          </cell>
        </row>
        <row r="95">
          <cell r="F95">
            <v>0</v>
          </cell>
        </row>
        <row r="98">
          <cell r="F98">
            <v>0</v>
          </cell>
        </row>
        <row r="99">
          <cell r="F99">
            <v>-2965</v>
          </cell>
        </row>
        <row r="103">
          <cell r="F103">
            <v>0</v>
          </cell>
        </row>
        <row r="104">
          <cell r="E104">
            <v>0</v>
          </cell>
        </row>
        <row r="105">
          <cell r="F105">
            <v>-1466809</v>
          </cell>
        </row>
        <row r="106">
          <cell r="F106">
            <v>0</v>
          </cell>
        </row>
        <row r="107">
          <cell r="F107">
            <v>46422400</v>
          </cell>
        </row>
        <row r="108">
          <cell r="F108">
            <v>0</v>
          </cell>
        </row>
        <row r="109">
          <cell r="F109">
            <v>-11204378</v>
          </cell>
        </row>
        <row r="113">
          <cell r="F113">
            <v>-52235</v>
          </cell>
        </row>
        <row r="114">
          <cell r="F114">
            <v>0</v>
          </cell>
        </row>
        <row r="118">
          <cell r="F118">
            <v>-1793990</v>
          </cell>
        </row>
        <row r="119">
          <cell r="F119">
            <v>-203</v>
          </cell>
        </row>
      </sheetData>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oject Detail Inputs"/>
      <sheetName val="inv"/>
      <sheetName val="Name"/>
      <sheetName val="Precision and factor tables"/>
      <sheetName val="Index list"/>
      <sheetName val="П"/>
      <sheetName val="1,3 новая"/>
      <sheetName val="Data, This"/>
      <sheetName val="Lookup"/>
      <sheetName val="Dialog data"/>
      <sheetName val="Date calculations"/>
      <sheetName val="G-40"/>
      <sheetName val="ЦХЛ 2004"/>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Production_Ref_Q-1-3"/>
      <sheetName val="F-2_1"/>
      <sheetName val="тип_шпал"/>
      <sheetName val="Г_анализ"/>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48_"/>
      <sheetName val="SC_search"/>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sap 2"/>
      <sheetName val="V-40"/>
      <sheetName val="V-100"/>
      <sheetName val="V-60"/>
      <sheetName val="V-110"/>
      <sheetName val="V-115"/>
      <sheetName val="V-130"/>
      <sheetName val="V-140"/>
      <sheetName val="V-1"/>
      <sheetName val="REPORT"/>
      <sheetName val="SENSITIVITY"/>
      <sheetName val="Графика_1"/>
      <sheetName val="Пересчитанные_доходы_и_расходы"/>
      <sheetName val="KPI_2"/>
      <sheetName val="P&amp;L_(сценарий_2)"/>
      <sheetName val="Cash_flow"/>
      <sheetName val="Cash_flow_(сценар_2)"/>
      <sheetName val="расшиф__Баланса_(2)"/>
      <sheetName val="расшиф__Баланса_(сценар_2)"/>
      <sheetName val="Прилож_4__Форма_БП3_Баланс"/>
      <sheetName val="Прилож_4__Форма_БП3_Баланс_2"/>
      <sheetName val="Прилож__3_Форма_БП2_ОПиУ"/>
      <sheetName val="Прилож__3_Форма_БП2_ОПиУ_2"/>
      <sheetName val="CamExecum"/>
      <sheetName val="Q-110_ARO151017"/>
      <sheetName val="discount_rate"/>
      <sheetName val="ERPs_by_country_Damodaran"/>
      <sheetName val="US_treasury"/>
      <sheetName val="U2_102-5217,2207,2217"/>
      <sheetName val="B_1"/>
      <sheetName val="A_100"/>
      <sheetName val="Ссудный_портфель"/>
      <sheetName val="Добыча_нефти4"/>
      <sheetName val="поставка_сравн13"/>
      <sheetName val="Сдача_"/>
      <sheetName val="Project_Detail_Inputs"/>
      <sheetName val="Precision_and_factor_tables"/>
      <sheetName val="Sheet1"/>
      <sheetName val="OSV_9m2020"/>
      <sheetName val="Code"/>
      <sheetName val="Breakdown"/>
      <sheetName val="Graph Info (2) Mth"/>
      <sheetName val="Cover Sheet"/>
      <sheetName val="Threshold Table"/>
      <sheetName val="TB 30.11"/>
      <sheetName val="gaeshpetco"/>
      <sheetName val="Tabeller"/>
      <sheetName val="Форма2"/>
      <sheetName val="Форма1"/>
      <sheetName val="700-H"/>
      <sheetName val="Price book"/>
      <sheetName val="Cost elements"/>
      <sheetName val="Cost centers"/>
      <sheetName val="Mining costs"/>
      <sheetName val="Capex Summary"/>
      <sheetName val="Hours Projection-2020 rework"/>
      <sheetName val="Major equipment hours"/>
      <sheetName val="Summary stocks"/>
      <sheetName val="Summary services"/>
      <sheetName val="Equipment Library"/>
      <sheetName val="Asset Structure"/>
      <sheetName val="Minor equipment hours"/>
      <sheetName val="Fuel analysis"/>
      <sheetName val="Fuel"/>
      <sheetName val="Inventory transactions1"/>
      <sheetName val="Stock analysis"/>
      <sheetName val="Stocks"/>
      <sheetName val="Services"/>
      <sheetName val="Summary_Graphs"/>
      <sheetName val="MM analysis"/>
      <sheetName val="MM Q3 &amp; 2021"/>
      <sheetName val="MM Actual"/>
      <sheetName val="Inputs 1"/>
      <sheetName val="Blasting"/>
      <sheetName val="D&amp;B Analysis"/>
      <sheetName val="Drilling"/>
      <sheetName val="Actual hours"/>
      <sheetName val="Hours for Lubricants"/>
      <sheetName val="Trim_production"/>
      <sheetName val="Slurry"/>
      <sheetName val="Unadjusted TB-33100"/>
      <sheetName val="TB426 USD &amp; KZT"/>
      <sheetName val="JV-Additional Brkdown  Suspens"/>
      <sheetName val="JV - Suspense Reclass"/>
      <sheetName val="Malt price (Grains 2006)"/>
      <sheetName val="FX rates"/>
      <sheetName val="STATEMENTS"/>
      <sheetName val="TB30699"/>
      <sheetName val="Workings Schedule"/>
      <sheetName val="V"/>
      <sheetName val="P&amp;L-BS-CF"/>
      <sheetName val="CELTIS"/>
      <sheetName val="FOB BARGE"/>
      <sheetName val="Input1"/>
      <sheetName val="Database"/>
      <sheetName val="Base Data"/>
      <sheetName val="Summary WACC Estimation"/>
      <sheetName val="Control Panel"/>
      <sheetName val="Title"/>
      <sheetName val="TARIFFE"/>
      <sheetName val="Inputs and assumptions"/>
      <sheetName val="euro"/>
      <sheetName val="IPOTESI"/>
      <sheetName val="Actuel"/>
      <sheetName val="3Q JV-Interest Cap."/>
      <sheetName val="Feuil1"/>
      <sheetName val="Interface"/>
      <sheetName val="Capital Structure"/>
      <sheetName val="Overheads"/>
      <sheetName val="PREZZI"/>
      <sheetName val="CALCOLO"/>
      <sheetName val="Operation"/>
      <sheetName val="CALCOLI"/>
      <sheetName val="Assunzioni"/>
      <sheetName val="Control"/>
      <sheetName val="TB30999vs30699"/>
      <sheetName val="Input"/>
      <sheetName val="Construction"/>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row r="31">
          <cell r="B31">
            <v>0</v>
          </cell>
        </row>
      </sheetData>
      <sheetData sheetId="100"/>
      <sheetData sheetId="101"/>
      <sheetData sheetId="102"/>
      <sheetData sheetId="103"/>
      <sheetData sheetId="104">
        <row r="31">
          <cell r="B31" t="str">
            <v>According to article 165 of the Administrative Code of Republic of Tajikistan (RT), "unauthorized use of subsoil, the conclusion of transactions, in direct or hidden form, violating the right of state ownership</v>
          </cell>
        </row>
      </sheetData>
      <sheetData sheetId="105">
        <row r="31">
          <cell r="B31">
            <v>0</v>
          </cell>
        </row>
      </sheetData>
      <sheetData sheetId="106"/>
      <sheetData sheetId="107"/>
      <sheetData sheetId="108"/>
      <sheetData sheetId="109">
        <row r="31">
          <cell r="B31">
            <v>0</v>
          </cell>
        </row>
      </sheetData>
      <sheetData sheetId="110">
        <row r="31">
          <cell r="B31" t="str">
            <v>According to article 165 of the Administrative Code of Republic of Tajikistan (RT), "unauthorized use of subsoil, the conclusion of transactions, in direct or hidden form, violating the right of state ownership</v>
          </cell>
        </row>
      </sheetData>
      <sheetData sheetId="111"/>
      <sheetData sheetId="112"/>
      <sheetData sheetId="113"/>
      <sheetData sheetId="114">
        <row r="31">
          <cell r="B31">
            <v>0</v>
          </cell>
        </row>
      </sheetData>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row r="31">
          <cell r="B31">
            <v>0</v>
          </cell>
        </row>
      </sheetData>
      <sheetData sheetId="117"/>
      <sheetData sheetId="118"/>
      <sheetData sheetId="119"/>
      <sheetData sheetId="120">
        <row r="31">
          <cell r="B31">
            <v>0</v>
          </cell>
        </row>
      </sheetData>
      <sheetData sheetId="121"/>
      <sheetData sheetId="122"/>
      <sheetData sheetId="123">
        <row r="31">
          <cell r="B31">
            <v>0</v>
          </cell>
        </row>
      </sheetData>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11">
          <cell r="H11">
            <v>15750000</v>
          </cell>
        </row>
      </sheetData>
      <sheetData sheetId="163">
        <row r="31">
          <cell r="B31">
            <v>64821.38241765873</v>
          </cell>
        </row>
      </sheetData>
      <sheetData sheetId="164"/>
      <sheetData sheetId="165">
        <row r="11">
          <cell r="H11">
            <v>15750000</v>
          </cell>
        </row>
      </sheetData>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ow r="31">
          <cell r="B31">
            <v>0</v>
          </cell>
        </row>
      </sheetData>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sheetData sheetId="292">
        <row r="1">
          <cell r="A1" t="str">
            <v>Downloaded from BI Publisher</v>
          </cell>
        </row>
      </sheetData>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 val="BS"/>
      <sheetName val="TB 30.11"/>
      <sheetName val="Comparison_BS"/>
      <sheetName val="Comparison_IS"/>
      <sheetName val="Prelim_Cost"/>
      <sheetName val="CamKum_Prod"/>
      <sheetName val="C_25"/>
      <sheetName val="Накопител__пенс__"/>
      <sheetName val="ЦХЛ_2004"/>
      <sheetName val="Comp_equip"/>
      <sheetName val="Mach_&amp;_equip"/>
      <sheetName val="total_receipt"/>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B-4"/>
      <sheetName val="I-Index"/>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 val="Расчет_Ин"/>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xml:space="preserve"> </v>
          </cell>
          <cell r="H12" t="str">
            <v xml:space="preserve"> </v>
          </cell>
          <cell r="K12" t="str">
            <v xml:space="preserve"> </v>
          </cell>
          <cell r="N12" t="str">
            <v xml:space="preserve">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xml:space="preserve"> </v>
          </cell>
          <cell r="E14" t="str">
            <v xml:space="preserve"> </v>
          </cell>
          <cell r="H14" t="str">
            <v xml:space="preserve"> </v>
          </cell>
          <cell r="K14" t="str">
            <v xml:space="preserve"> </v>
          </cell>
          <cell r="N14" t="str">
            <v xml:space="preserve">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xml:space="preserve">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xml:space="preserve"> </v>
          </cell>
          <cell r="D37">
            <v>500.93907058321133</v>
          </cell>
          <cell r="E37">
            <v>381.16198749320284</v>
          </cell>
          <cell r="F37" t="str">
            <v xml:space="preserve"> </v>
          </cell>
          <cell r="G37">
            <v>0</v>
          </cell>
          <cell r="H37">
            <v>0</v>
          </cell>
          <cell r="I37" t="str">
            <v xml:space="preserve"> </v>
          </cell>
          <cell r="J37">
            <v>0</v>
          </cell>
          <cell r="K37">
            <v>0</v>
          </cell>
          <cell r="L37" t="str">
            <v xml:space="preserve"> </v>
          </cell>
          <cell r="M37">
            <v>0</v>
          </cell>
          <cell r="N37">
            <v>0</v>
          </cell>
          <cell r="O37" t="str">
            <v xml:space="preserve">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xml:space="preserve"> </v>
          </cell>
          <cell r="H73" t="str">
            <v xml:space="preserve"> </v>
          </cell>
          <cell r="K73" t="str">
            <v xml:space="preserve">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xml:space="preserve"> </v>
          </cell>
          <cell r="E75" t="str">
            <v xml:space="preserve"> </v>
          </cell>
          <cell r="H75" t="str">
            <v xml:space="preserve"> </v>
          </cell>
          <cell r="K75" t="str">
            <v xml:space="preserve">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xml:space="preserve">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xml:space="preserve"> </v>
          </cell>
          <cell r="F98" t="str">
            <v xml:space="preserve"> </v>
          </cell>
          <cell r="I98" t="str">
            <v xml:space="preserve">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row r="1">
          <cell r="A1" t="str">
            <v>Kumtor Gold Company</v>
          </cell>
        </row>
        <row r="2">
          <cell r="A2" t="str">
            <v>Operating Cost Summary - Trend Analysis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PRODUCED/EXTRACTED</v>
          </cell>
          <cell r="B7">
            <v>526625</v>
          </cell>
          <cell r="D7">
            <v>632453</v>
          </cell>
          <cell r="F7">
            <v>613723</v>
          </cell>
          <cell r="G7" t="str">
            <v>Year To Date</v>
          </cell>
          <cell r="H7">
            <v>669769</v>
          </cell>
          <cell r="J7">
            <v>750358.35</v>
          </cell>
          <cell r="L7">
            <v>523039</v>
          </cell>
          <cell r="N7">
            <v>3715967.35</v>
          </cell>
        </row>
        <row r="8">
          <cell r="A8" t="str">
            <v>Mining</v>
          </cell>
          <cell r="B8" t="str">
            <v xml:space="preserve"> </v>
          </cell>
          <cell r="C8">
            <v>2819.3343346301826</v>
          </cell>
          <cell r="D8">
            <v>2817.1421309949365</v>
          </cell>
          <cell r="E8">
            <v>2947.4759256340171</v>
          </cell>
          <cell r="F8">
            <v>0</v>
          </cell>
          <cell r="G8">
            <v>0</v>
          </cell>
          <cell r="H8">
            <v>0</v>
          </cell>
          <cell r="I8">
            <v>0</v>
          </cell>
          <cell r="J8">
            <v>0</v>
          </cell>
          <cell r="K8">
            <v>0</v>
          </cell>
          <cell r="L8">
            <v>0</v>
          </cell>
          <cell r="M8">
            <v>0</v>
          </cell>
          <cell r="N8">
            <v>0</v>
          </cell>
          <cell r="O8">
            <v>8583.9523912591358</v>
          </cell>
        </row>
        <row r="9">
          <cell r="A9" t="str">
            <v>Milling</v>
          </cell>
          <cell r="B9">
            <v>502176</v>
          </cell>
          <cell r="C9">
            <v>2086.8801157980874</v>
          </cell>
          <cell r="D9">
            <v>2346.4810616411714</v>
          </cell>
          <cell r="E9">
            <v>2606.5321484139167</v>
          </cell>
          <cell r="F9">
            <v>0</v>
          </cell>
          <cell r="G9">
            <v>0</v>
          </cell>
          <cell r="H9">
            <v>0</v>
          </cell>
          <cell r="I9">
            <v>0</v>
          </cell>
          <cell r="J9">
            <v>0</v>
          </cell>
          <cell r="K9">
            <v>0</v>
          </cell>
          <cell r="L9">
            <v>0</v>
          </cell>
          <cell r="M9">
            <v>0</v>
          </cell>
          <cell r="N9">
            <v>0</v>
          </cell>
          <cell r="O9">
            <v>7039.8933258531761</v>
          </cell>
        </row>
        <row r="10">
          <cell r="A10" t="str">
            <v>Site Administration</v>
          </cell>
          <cell r="C10">
            <v>1815.1941157070169</v>
          </cell>
          <cell r="D10">
            <v>2190.0038033736632</v>
          </cell>
          <cell r="E10">
            <v>2020.4077125293636</v>
          </cell>
          <cell r="F10">
            <v>0</v>
          </cell>
          <cell r="G10">
            <v>0</v>
          </cell>
          <cell r="H10">
            <v>0</v>
          </cell>
          <cell r="I10">
            <v>0</v>
          </cell>
          <cell r="J10">
            <v>0</v>
          </cell>
          <cell r="K10">
            <v>0</v>
          </cell>
          <cell r="L10">
            <v>0</v>
          </cell>
          <cell r="M10">
            <v>0</v>
          </cell>
          <cell r="N10">
            <v>0</v>
          </cell>
          <cell r="O10">
            <v>6025.6056316100439</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t="str">
            <v>Total Site Costs</v>
          </cell>
          <cell r="B13">
            <v>0</v>
          </cell>
          <cell r="C13">
            <v>6721.4085661352865</v>
          </cell>
          <cell r="D13">
            <v>7353.6269960097707</v>
          </cell>
          <cell r="E13">
            <v>7574.4157865772968</v>
          </cell>
          <cell r="F13">
            <v>0</v>
          </cell>
          <cell r="G13">
            <v>0</v>
          </cell>
          <cell r="H13">
            <v>0</v>
          </cell>
          <cell r="I13">
            <v>0</v>
          </cell>
          <cell r="J13">
            <v>0</v>
          </cell>
          <cell r="K13">
            <v>0</v>
          </cell>
          <cell r="L13">
            <v>0</v>
          </cell>
          <cell r="M13">
            <v>0</v>
          </cell>
          <cell r="N13">
            <v>0</v>
          </cell>
          <cell r="O13">
            <v>21649.451348722356</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t="str">
            <v>Management Fees</v>
          </cell>
          <cell r="B15">
            <v>0</v>
          </cell>
          <cell r="C15">
            <v>356.04831999999999</v>
          </cell>
          <cell r="D15">
            <v>395.26711999999998</v>
          </cell>
          <cell r="E15">
            <v>418.56534999999997</v>
          </cell>
          <cell r="F15">
            <v>0</v>
          </cell>
          <cell r="G15">
            <v>0</v>
          </cell>
          <cell r="H15">
            <v>0</v>
          </cell>
          <cell r="I15">
            <v>0</v>
          </cell>
          <cell r="J15">
            <v>0</v>
          </cell>
          <cell r="K15">
            <v>0</v>
          </cell>
          <cell r="L15">
            <v>0</v>
          </cell>
          <cell r="M15">
            <v>0</v>
          </cell>
          <cell r="N15">
            <v>0</v>
          </cell>
          <cell r="O15">
            <v>1169.8807899999999</v>
          </cell>
        </row>
        <row r="16">
          <cell r="A16" t="str">
            <v>Bishkek Administration</v>
          </cell>
          <cell r="B16">
            <v>0</v>
          </cell>
          <cell r="C16">
            <v>431.6376285382413</v>
          </cell>
          <cell r="D16">
            <v>836.00473737346488</v>
          </cell>
          <cell r="E16">
            <v>601.39120327732792</v>
          </cell>
          <cell r="F16">
            <v>0</v>
          </cell>
          <cell r="G16">
            <v>0</v>
          </cell>
          <cell r="H16">
            <v>0</v>
          </cell>
          <cell r="I16">
            <v>0</v>
          </cell>
          <cell r="J16">
            <v>0</v>
          </cell>
          <cell r="K16">
            <v>0</v>
          </cell>
          <cell r="L16">
            <v>0</v>
          </cell>
          <cell r="M16">
            <v>0</v>
          </cell>
          <cell r="N16">
            <v>0</v>
          </cell>
          <cell r="O16">
            <v>1869.0335691890341</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t="str">
            <v>Total Cash Operation Costs</v>
          </cell>
          <cell r="B18">
            <v>0</v>
          </cell>
          <cell r="C18">
            <v>7509.0945146735276</v>
          </cell>
          <cell r="D18">
            <v>8584.8988533832362</v>
          </cell>
          <cell r="E18">
            <v>8594.3723398546244</v>
          </cell>
          <cell r="F18">
            <v>0</v>
          </cell>
          <cell r="G18">
            <v>0</v>
          </cell>
          <cell r="H18">
            <v>0</v>
          </cell>
          <cell r="I18">
            <v>0</v>
          </cell>
          <cell r="J18">
            <v>0</v>
          </cell>
          <cell r="K18">
            <v>0</v>
          </cell>
          <cell r="L18">
            <v>0</v>
          </cell>
          <cell r="M18">
            <v>0</v>
          </cell>
          <cell r="N18">
            <v>0</v>
          </cell>
          <cell r="O18">
            <v>24688.365707911391</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t="str">
            <v>Other Income/Expense</v>
          </cell>
          <cell r="B20">
            <v>0</v>
          </cell>
          <cell r="C20">
            <v>166.91404386931777</v>
          </cell>
          <cell r="D20">
            <v>61.12624718420475</v>
          </cell>
          <cell r="E20">
            <v>138.39950234413092</v>
          </cell>
          <cell r="F20">
            <v>0</v>
          </cell>
          <cell r="G20">
            <v>0</v>
          </cell>
          <cell r="H20">
            <v>0</v>
          </cell>
          <cell r="I20">
            <v>0</v>
          </cell>
          <cell r="J20">
            <v>0</v>
          </cell>
          <cell r="K20">
            <v>0</v>
          </cell>
          <cell r="L20">
            <v>0</v>
          </cell>
          <cell r="M20">
            <v>0</v>
          </cell>
          <cell r="N20">
            <v>0</v>
          </cell>
          <cell r="O20">
            <v>366.43979339765343</v>
          </cell>
        </row>
        <row r="21">
          <cell r="A21" t="str">
            <v>Taxes</v>
          </cell>
          <cell r="B21" t="e">
            <v>#REF!</v>
          </cell>
          <cell r="C21" t="e">
            <v>#N/A</v>
          </cell>
          <cell r="D21" t="e">
            <v>#N/A</v>
          </cell>
          <cell r="E21" t="e">
            <v>#N/A</v>
          </cell>
          <cell r="F21" t="e">
            <v>#N/A</v>
          </cell>
          <cell r="G21" t="e">
            <v>#N/A</v>
          </cell>
          <cell r="H21" t="e">
            <v>#N/A</v>
          </cell>
          <cell r="I21" t="e">
            <v>#N/A</v>
          </cell>
          <cell r="J21" t="e">
            <v>#N/A</v>
          </cell>
          <cell r="K21" t="e">
            <v>#N/A</v>
          </cell>
          <cell r="L21" t="e">
            <v>#N/A</v>
          </cell>
          <cell r="M21" t="e">
            <v>#N/A</v>
          </cell>
          <cell r="N21" t="e">
            <v>#N/A</v>
          </cell>
          <cell r="O21" t="e">
            <v>#N/A</v>
          </cell>
        </row>
        <row r="22">
          <cell r="A22" t="str">
            <v>Exploration</v>
          </cell>
          <cell r="B22">
            <v>0</v>
          </cell>
          <cell r="C22">
            <v>60.664760000000001</v>
          </cell>
          <cell r="D22">
            <v>215.49751999999998</v>
          </cell>
          <cell r="E22">
            <v>331.04164000000003</v>
          </cell>
          <cell r="F22">
            <v>0</v>
          </cell>
          <cell r="G22">
            <v>0</v>
          </cell>
          <cell r="H22">
            <v>0</v>
          </cell>
          <cell r="I22">
            <v>0</v>
          </cell>
          <cell r="J22">
            <v>0</v>
          </cell>
          <cell r="K22">
            <v>0</v>
          </cell>
          <cell r="L22">
            <v>0</v>
          </cell>
          <cell r="M22">
            <v>0</v>
          </cell>
          <cell r="N22">
            <v>0</v>
          </cell>
          <cell r="O22">
            <v>607.20392000000004</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t="str">
            <v>Total Cash Costs</v>
          </cell>
          <cell r="B24">
            <v>0</v>
          </cell>
          <cell r="C24" t="e">
            <v>#N/A</v>
          </cell>
          <cell r="D24" t="e">
            <v>#N/A</v>
          </cell>
          <cell r="E24" t="e">
            <v>#N/A</v>
          </cell>
          <cell r="F24" t="e">
            <v>#N/A</v>
          </cell>
          <cell r="G24" t="e">
            <v>#N/A</v>
          </cell>
          <cell r="H24" t="e">
            <v>#N/A</v>
          </cell>
          <cell r="I24" t="e">
            <v>#N/A</v>
          </cell>
          <cell r="J24" t="e">
            <v>#N/A</v>
          </cell>
          <cell r="K24" t="e">
            <v>#N/A</v>
          </cell>
          <cell r="L24" t="e">
            <v>#N/A</v>
          </cell>
          <cell r="M24" t="e">
            <v>#N/A</v>
          </cell>
          <cell r="N24" t="e">
            <v>#N/A</v>
          </cell>
          <cell r="O24" t="e">
            <v>#N/A</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t="str">
            <v>Financing Costs</v>
          </cell>
          <cell r="B26">
            <v>0</v>
          </cell>
          <cell r="C26">
            <v>882.09042883049847</v>
          </cell>
          <cell r="D26">
            <v>981.70751676566101</v>
          </cell>
          <cell r="E26">
            <v>897.24131829379871</v>
          </cell>
          <cell r="F26">
            <v>0</v>
          </cell>
          <cell r="G26">
            <v>0</v>
          </cell>
          <cell r="H26">
            <v>0</v>
          </cell>
          <cell r="I26">
            <v>609.37587883049844</v>
          </cell>
          <cell r="J26">
            <v>609.37587883049844</v>
          </cell>
          <cell r="K26">
            <v>609.37587883049844</v>
          </cell>
          <cell r="L26">
            <v>609.37587883049844</v>
          </cell>
          <cell r="M26">
            <v>609.37587883049844</v>
          </cell>
          <cell r="N26">
            <v>609.37587883049844</v>
          </cell>
          <cell r="O26">
            <v>6417.2945368729497</v>
          </cell>
        </row>
        <row r="27">
          <cell r="A27" t="str">
            <v>DD&amp;R</v>
          </cell>
          <cell r="B27">
            <v>0</v>
          </cell>
          <cell r="C27">
            <v>3626.1304599999999</v>
          </cell>
          <cell r="D27">
            <v>3086.60583</v>
          </cell>
          <cell r="E27">
            <v>3045.8959199999999</v>
          </cell>
          <cell r="F27">
            <v>0</v>
          </cell>
          <cell r="G27">
            <v>0</v>
          </cell>
          <cell r="H27">
            <v>0</v>
          </cell>
          <cell r="I27">
            <v>0</v>
          </cell>
          <cell r="J27">
            <v>0</v>
          </cell>
          <cell r="K27">
            <v>0</v>
          </cell>
          <cell r="L27">
            <v>0</v>
          </cell>
          <cell r="M27">
            <v>0</v>
          </cell>
          <cell r="N27">
            <v>0</v>
          </cell>
          <cell r="O27">
            <v>9758.6322099999998</v>
          </cell>
        </row>
        <row r="28">
          <cell r="A28" t="str">
            <v xml:space="preserve"> </v>
          </cell>
          <cell r="B28">
            <v>0</v>
          </cell>
          <cell r="C28" t="str">
            <v xml:space="preserve"> </v>
          </cell>
          <cell r="D28" t="str">
            <v xml:space="preserve"> </v>
          </cell>
          <cell r="E28" t="str">
            <v xml:space="preserve"> </v>
          </cell>
          <cell r="F28" t="str">
            <v xml:space="preserve"> </v>
          </cell>
          <cell r="G28" t="str">
            <v xml:space="preserve"> </v>
          </cell>
          <cell r="H28" t="str">
            <v xml:space="preserve"> </v>
          </cell>
          <cell r="I28" t="str">
            <v xml:space="preserve"> </v>
          </cell>
          <cell r="J28" t="str">
            <v xml:space="preserve"> </v>
          </cell>
          <cell r="K28" t="str">
            <v xml:space="preserve"> </v>
          </cell>
          <cell r="L28" t="str">
            <v xml:space="preserve"> </v>
          </cell>
          <cell r="M28" t="str">
            <v xml:space="preserve"> </v>
          </cell>
          <cell r="N28" t="str">
            <v xml:space="preserve"> </v>
          </cell>
          <cell r="O28" t="str">
            <v xml:space="preserve"> </v>
          </cell>
        </row>
        <row r="29">
          <cell r="A29" t="str">
            <v>Total Costs</v>
          </cell>
          <cell r="B29">
            <v>0</v>
          </cell>
          <cell r="C29" t="e">
            <v>#N/A</v>
          </cell>
          <cell r="D29" t="e">
            <v>#N/A</v>
          </cell>
          <cell r="E29" t="e">
            <v>#N/A</v>
          </cell>
          <cell r="F29" t="e">
            <v>#N/A</v>
          </cell>
          <cell r="G29" t="e">
            <v>#N/A</v>
          </cell>
          <cell r="H29" t="e">
            <v>#N/A</v>
          </cell>
          <cell r="I29" t="e">
            <v>#N/A</v>
          </cell>
          <cell r="J29" t="e">
            <v>#N/A</v>
          </cell>
          <cell r="K29" t="e">
            <v>#N/A</v>
          </cell>
          <cell r="L29" t="e">
            <v>#N/A</v>
          </cell>
          <cell r="M29" t="e">
            <v>#N/A</v>
          </cell>
          <cell r="N29" t="e">
            <v>#N/A</v>
          </cell>
          <cell r="O29" t="e">
            <v>#N/A</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str">
            <v>Ounces Poured</v>
          </cell>
          <cell r="B32" t="e">
            <v>#REF!</v>
          </cell>
          <cell r="C32">
            <v>60835</v>
          </cell>
          <cell r="D32">
            <v>44480</v>
          </cell>
          <cell r="E32">
            <v>49381</v>
          </cell>
          <cell r="F32">
            <v>48996</v>
          </cell>
          <cell r="G32">
            <v>48923</v>
          </cell>
          <cell r="H32">
            <v>38812</v>
          </cell>
          <cell r="I32">
            <v>20799</v>
          </cell>
          <cell r="J32">
            <v>35596</v>
          </cell>
          <cell r="K32">
            <v>38528</v>
          </cell>
          <cell r="L32">
            <v>30886</v>
          </cell>
          <cell r="M32">
            <v>41091</v>
          </cell>
          <cell r="N32">
            <v>70223</v>
          </cell>
          <cell r="O32">
            <v>528550</v>
          </cell>
        </row>
        <row r="33">
          <cell r="A33" t="str">
            <v>Budgeted Poured Ounces</v>
          </cell>
          <cell r="B33" t="e">
            <v>#REF!</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Cash Operating Cost/Oz.</v>
          </cell>
          <cell r="B34" t="e">
            <v>#REF!</v>
          </cell>
          <cell r="C34">
            <v>123.43378835659615</v>
          </cell>
          <cell r="D34">
            <v>193.00581954548642</v>
          </cell>
          <cell r="E34">
            <v>174.04208784460874</v>
          </cell>
          <cell r="F34">
            <v>0</v>
          </cell>
          <cell r="G34">
            <v>0</v>
          </cell>
          <cell r="H34">
            <v>0</v>
          </cell>
          <cell r="I34">
            <v>0</v>
          </cell>
          <cell r="J34">
            <v>0</v>
          </cell>
          <cell r="K34">
            <v>0</v>
          </cell>
          <cell r="L34">
            <v>0</v>
          </cell>
          <cell r="M34">
            <v>0</v>
          </cell>
          <cell r="N34">
            <v>0</v>
          </cell>
          <cell r="O34">
            <v>46.70961253980019</v>
          </cell>
        </row>
        <row r="35">
          <cell r="A35" t="str">
            <v>Cash Cost/Oz.</v>
          </cell>
          <cell r="B35" t="e">
            <v>#REF!</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Cost/Oz.</v>
          </cell>
          <cell r="C36" t="e">
            <v>#N/A</v>
          </cell>
          <cell r="D36" t="e">
            <v>#N/A</v>
          </cell>
          <cell r="E36" t="e">
            <v>#N/A</v>
          </cell>
          <cell r="F36" t="e">
            <v>#N/A</v>
          </cell>
          <cell r="G36" t="e">
            <v>#N/A</v>
          </cell>
          <cell r="H36" t="e">
            <v>#N/A</v>
          </cell>
          <cell r="I36" t="e">
            <v>#N/A</v>
          </cell>
          <cell r="J36" t="e">
            <v>#N/A</v>
          </cell>
          <cell r="K36" t="e">
            <v>#N/A</v>
          </cell>
          <cell r="L36" t="e">
            <v>#N/A</v>
          </cell>
          <cell r="M36" t="e">
            <v>#N/A</v>
          </cell>
          <cell r="N36" t="e">
            <v>#N/A</v>
          </cell>
          <cell r="O36" t="e">
            <v>#N/A</v>
          </cell>
        </row>
        <row r="37">
          <cell r="A37" t="str">
            <v>Budgeted Cash Op. Cost/Oz</v>
          </cell>
          <cell r="C37">
            <v>339.10874510065923</v>
          </cell>
          <cell r="D37">
            <v>500.93907058321133</v>
          </cell>
          <cell r="E37">
            <v>381.16198749320284</v>
          </cell>
          <cell r="F37">
            <v>0</v>
          </cell>
          <cell r="G37">
            <v>0</v>
          </cell>
          <cell r="H37">
            <v>0</v>
          </cell>
          <cell r="I37">
            <v>0</v>
          </cell>
          <cell r="J37">
            <v>0</v>
          </cell>
          <cell r="K37">
            <v>0</v>
          </cell>
          <cell r="L37">
            <v>0</v>
          </cell>
          <cell r="M37">
            <v>0</v>
          </cell>
          <cell r="N37">
            <v>0</v>
          </cell>
          <cell r="O37">
            <v>70.665135306763389</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5" refreshError="1">
        <row r="1">
          <cell r="A1" t="str">
            <v>KUMTOR GOLD COMPANY</v>
          </cell>
        </row>
        <row r="2">
          <cell r="A2" t="str">
            <v>Ounce History</v>
          </cell>
        </row>
        <row r="3">
          <cell r="B3">
            <v>1997</v>
          </cell>
          <cell r="D3">
            <v>1998</v>
          </cell>
          <cell r="F3">
            <v>1999</v>
          </cell>
          <cell r="H3">
            <v>2000</v>
          </cell>
          <cell r="J3">
            <v>2001</v>
          </cell>
          <cell r="L3">
            <v>2002</v>
          </cell>
          <cell r="N3" t="str">
            <v>PROJECT</v>
          </cell>
        </row>
        <row r="4">
          <cell r="B4" t="str">
            <v>TOTAL</v>
          </cell>
          <cell r="D4" t="str">
            <v>TOTAL</v>
          </cell>
          <cell r="F4" t="str">
            <v>TOTAL</v>
          </cell>
          <cell r="H4" t="str">
            <v>TOTAL</v>
          </cell>
          <cell r="J4" t="str">
            <v>YTD</v>
          </cell>
          <cell r="L4" t="str">
            <v>YTD</v>
          </cell>
          <cell r="N4" t="str">
            <v>YEAR-TO-DATE</v>
          </cell>
        </row>
        <row r="7">
          <cell r="A7" t="str">
            <v>PRODUCED/EXTRACTED</v>
          </cell>
          <cell r="B7">
            <v>526625</v>
          </cell>
          <cell r="D7">
            <v>632453</v>
          </cell>
          <cell r="F7">
            <v>613723</v>
          </cell>
          <cell r="H7">
            <v>669769</v>
          </cell>
          <cell r="J7">
            <v>750358.35</v>
          </cell>
          <cell r="L7">
            <v>523039</v>
          </cell>
          <cell r="N7">
            <v>3715967.35</v>
          </cell>
        </row>
        <row r="8">
          <cell r="B8" t="str">
            <v xml:space="preserve"> </v>
          </cell>
        </row>
        <row r="9">
          <cell r="A9" t="str">
            <v>POURED</v>
          </cell>
          <cell r="B9">
            <v>502176</v>
          </cell>
          <cell r="D9">
            <v>645161</v>
          </cell>
          <cell r="F9">
            <v>610523</v>
          </cell>
          <cell r="H9">
            <v>670015.74687553931</v>
          </cell>
          <cell r="J9">
            <v>752720.79076995887</v>
          </cell>
          <cell r="L9">
            <v>528550.23</v>
          </cell>
          <cell r="N9">
            <v>3709146.7676454983</v>
          </cell>
        </row>
        <row r="11">
          <cell r="A11" t="str">
            <v>SOLD</v>
          </cell>
          <cell r="B11">
            <v>484047</v>
          </cell>
          <cell r="D11">
            <v>654086</v>
          </cell>
          <cell r="F11">
            <v>612114</v>
          </cell>
          <cell r="H11">
            <v>673687.95286999992</v>
          </cell>
          <cell r="J11">
            <v>731158.0317754983</v>
          </cell>
          <cell r="L11">
            <v>523182.46389000001</v>
          </cell>
          <cell r="N11">
            <v>3678275.4485354982</v>
          </cell>
        </row>
        <row r="13">
          <cell r="A13" t="str">
            <v>Agree to highlights sheet</v>
          </cell>
        </row>
      </sheetData>
      <sheetData sheetId="6" refreshError="1">
        <row r="1">
          <cell r="A1" t="str">
            <v>Kumtor Gold Company</v>
          </cell>
        </row>
        <row r="2">
          <cell r="A2" t="str">
            <v>Operating Cost Summary</v>
          </cell>
        </row>
        <row r="3">
          <cell r="A3" t="str">
            <v>December 31, 2002</v>
          </cell>
        </row>
        <row r="4">
          <cell r="A4" t="str">
            <v>Table 1.2.1</v>
          </cell>
        </row>
        <row r="6">
          <cell r="E6" t="str">
            <v>Cost by Cost Center</v>
          </cell>
        </row>
        <row r="7">
          <cell r="A7" t="str">
            <v>Current Month</v>
          </cell>
          <cell r="G7" t="str">
            <v>Year To Date</v>
          </cell>
        </row>
        <row r="8">
          <cell r="E8" t="str">
            <v>($000's)</v>
          </cell>
          <cell r="K8" t="str">
            <v>Annual</v>
          </cell>
          <cell r="L8">
            <v>2002</v>
          </cell>
          <cell r="N8" t="str">
            <v>January</v>
          </cell>
        </row>
        <row r="9">
          <cell r="A9" t="str">
            <v>Actual</v>
          </cell>
          <cell r="B9" t="str">
            <v>Budget</v>
          </cell>
          <cell r="C9" t="str">
            <v>Variance</v>
          </cell>
          <cell r="G9" t="str">
            <v>Actual</v>
          </cell>
          <cell r="H9" t="str">
            <v>Budget</v>
          </cell>
          <cell r="I9" t="str">
            <v>Variance</v>
          </cell>
          <cell r="K9" t="str">
            <v>Budget</v>
          </cell>
          <cell r="L9" t="str">
            <v>Forecast</v>
          </cell>
          <cell r="N9" t="str">
            <v>Actual</v>
          </cell>
          <cell r="O9" t="str">
            <v>Budget</v>
          </cell>
        </row>
        <row r="11">
          <cell r="E11" t="str">
            <v>Mining</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v>0</v>
          </cell>
          <cell r="B13">
            <v>0</v>
          </cell>
          <cell r="C13">
            <v>0</v>
          </cell>
          <cell r="E13" t="str">
            <v>Mine Light Vehicles</v>
          </cell>
          <cell r="G13">
            <v>81.615154653158584</v>
          </cell>
          <cell r="H13">
            <v>59.270200000000003</v>
          </cell>
          <cell r="I13">
            <v>-22.344954653158581</v>
          </cell>
          <cell r="K13">
            <v>59.270200000000003</v>
          </cell>
          <cell r="L13">
            <v>363.59997000000004</v>
          </cell>
          <cell r="N13">
            <v>25.716940036718754</v>
          </cell>
          <cell r="O13">
            <v>19.757400000000001</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v>0</v>
          </cell>
          <cell r="B15">
            <v>0</v>
          </cell>
          <cell r="C15">
            <v>0</v>
          </cell>
          <cell r="E15" t="str">
            <v>Mine Dewatering</v>
          </cell>
          <cell r="G15">
            <v>46.95773759103399</v>
          </cell>
          <cell r="H15">
            <v>76.492000000000004</v>
          </cell>
          <cell r="I15">
            <v>29.534262408966015</v>
          </cell>
          <cell r="K15">
            <v>76.492000000000004</v>
          </cell>
          <cell r="L15">
            <v>339.99847999999997</v>
          </cell>
          <cell r="N15">
            <v>6.6965071545882227</v>
          </cell>
          <cell r="O15">
            <v>30.664000000000001</v>
          </cell>
        </row>
        <row r="16">
          <cell r="A16">
            <v>0</v>
          </cell>
          <cell r="B16">
            <v>0</v>
          </cell>
          <cell r="C16">
            <v>0</v>
          </cell>
          <cell r="E16" t="str">
            <v>Mine Services - KOC</v>
          </cell>
          <cell r="G16">
            <v>350.94572936410856</v>
          </cell>
          <cell r="H16">
            <v>1692.49901</v>
          </cell>
          <cell r="I16">
            <v>1341.5532806358915</v>
          </cell>
          <cell r="K16">
            <v>1692.4990099999998</v>
          </cell>
          <cell r="L16">
            <v>3.0999999999970895E-4</v>
          </cell>
          <cell r="N16">
            <v>337.08342685553509</v>
          </cell>
          <cell r="O16">
            <v>702.88310999999999</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v>0</v>
          </cell>
          <cell r="B18">
            <v>0</v>
          </cell>
          <cell r="C18">
            <v>0</v>
          </cell>
          <cell r="E18" t="str">
            <v>Mine Services Contractors</v>
          </cell>
          <cell r="G18">
            <v>-4.4799532679462551E-7</v>
          </cell>
          <cell r="H18">
            <v>612.83255000000008</v>
          </cell>
          <cell r="I18">
            <v>612.83255044799546</v>
          </cell>
          <cell r="K18">
            <v>612.83255000000008</v>
          </cell>
          <cell r="L18">
            <v>1.7000000000007276E-4</v>
          </cell>
          <cell r="N18">
            <v>1.5506372765230481E-6</v>
          </cell>
          <cell r="O18">
            <v>358.76415000000003</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v>0</v>
          </cell>
          <cell r="B20">
            <v>0</v>
          </cell>
          <cell r="C20">
            <v>0</v>
          </cell>
          <cell r="E20" t="str">
            <v>Stockpile Rehandle</v>
          </cell>
          <cell r="G20">
            <v>246.05727074346356</v>
          </cell>
          <cell r="H20">
            <v>0</v>
          </cell>
          <cell r="I20">
            <v>-246.05727074346356</v>
          </cell>
          <cell r="K20">
            <v>0</v>
          </cell>
          <cell r="L20">
            <v>540.00040000000001</v>
          </cell>
          <cell r="N20">
            <v>53.602522133244697</v>
          </cell>
          <cell r="O20">
            <v>0</v>
          </cell>
        </row>
        <row r="21">
          <cell r="A21" t="e">
            <v>#REF!</v>
          </cell>
          <cell r="B21" t="e">
            <v>#REF!</v>
          </cell>
          <cell r="C21" t="e">
            <v>#REF!</v>
          </cell>
          <cell r="E21" t="str">
            <v>Off-Site Roads Maintenance</v>
          </cell>
          <cell r="G21" t="e">
            <v>#REF!</v>
          </cell>
          <cell r="H21" t="e">
            <v>#REF!</v>
          </cell>
          <cell r="I21" t="e">
            <v>#REF!</v>
          </cell>
          <cell r="K21" t="e">
            <v>#REF!</v>
          </cell>
          <cell r="L21" t="e">
            <v>#REF!</v>
          </cell>
          <cell r="N21" t="e">
            <v>#REF!</v>
          </cell>
          <cell r="O21" t="e">
            <v>#REF!</v>
          </cell>
        </row>
        <row r="22">
          <cell r="A22">
            <v>0</v>
          </cell>
          <cell r="B22">
            <v>0</v>
          </cell>
          <cell r="C22">
            <v>0</v>
          </cell>
          <cell r="E22" t="str">
            <v>CAT 992C Wheel Loaders</v>
          </cell>
          <cell r="G22">
            <v>639.88209561661131</v>
          </cell>
          <cell r="H22">
            <v>789.86925999999994</v>
          </cell>
          <cell r="I22">
            <v>149.98716438338863</v>
          </cell>
          <cell r="K22">
            <v>789.86926000000005</v>
          </cell>
          <cell r="L22">
            <v>2040.0009499999999</v>
          </cell>
          <cell r="N22">
            <v>79.940081936200372</v>
          </cell>
          <cell r="O22">
            <v>332.05667999999997</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v>0</v>
          </cell>
          <cell r="B24">
            <v>0</v>
          </cell>
          <cell r="C24">
            <v>0</v>
          </cell>
          <cell r="E24" t="str">
            <v>Drilling</v>
          </cell>
          <cell r="G24">
            <v>713.1489313456533</v>
          </cell>
          <cell r="H24">
            <v>656.29564999999991</v>
          </cell>
          <cell r="I24">
            <v>-56.853281345653386</v>
          </cell>
          <cell r="K24">
            <v>656.29565000000002</v>
          </cell>
          <cell r="L24">
            <v>2659.9986200000003</v>
          </cell>
          <cell r="N24">
            <v>203.08702347897906</v>
          </cell>
          <cell r="O24">
            <v>219.74645999999998</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v>0</v>
          </cell>
          <cell r="B26">
            <v>0</v>
          </cell>
          <cell r="C26">
            <v>0</v>
          </cell>
          <cell r="E26" t="str">
            <v>Pit Support</v>
          </cell>
          <cell r="G26">
            <v>227.85112057407693</v>
          </cell>
          <cell r="H26">
            <v>475.97772999999995</v>
          </cell>
          <cell r="I26">
            <v>248.12660942592302</v>
          </cell>
          <cell r="K26">
            <v>475.97773000000001</v>
          </cell>
          <cell r="L26">
            <v>911.99904000000004</v>
          </cell>
          <cell r="N26">
            <v>48.17914027289666</v>
          </cell>
          <cell r="O26">
            <v>160.87148999999999</v>
          </cell>
        </row>
        <row r="27">
          <cell r="A27">
            <v>0</v>
          </cell>
          <cell r="B27">
            <v>0</v>
          </cell>
          <cell r="C27">
            <v>0</v>
          </cell>
          <cell r="E27" t="str">
            <v>Dozers</v>
          </cell>
          <cell r="G27">
            <v>700.98856162834591</v>
          </cell>
          <cell r="H27">
            <v>1008.8388</v>
          </cell>
          <cell r="I27">
            <v>307.85023837165409</v>
          </cell>
          <cell r="K27">
            <v>1008.8388</v>
          </cell>
          <cell r="L27">
            <v>2130.0013800000002</v>
          </cell>
          <cell r="N27">
            <v>396.49263186035142</v>
          </cell>
          <cell r="O27">
            <v>278.36297999999999</v>
          </cell>
        </row>
        <row r="28">
          <cell r="A28">
            <v>0</v>
          </cell>
          <cell r="B28">
            <v>0</v>
          </cell>
          <cell r="C28">
            <v>0</v>
          </cell>
          <cell r="E28" t="str">
            <v>Graders</v>
          </cell>
          <cell r="G28">
            <v>1016.3368998932491</v>
          </cell>
          <cell r="H28">
            <v>715.3920599999999</v>
          </cell>
          <cell r="I28">
            <v>-300.9448398932492</v>
          </cell>
          <cell r="K28">
            <v>715.3920599999999</v>
          </cell>
          <cell r="L28">
            <v>1109.99713</v>
          </cell>
          <cell r="N28">
            <v>347.44965014399065</v>
          </cell>
          <cell r="O28">
            <v>305.65184999999997</v>
          </cell>
        </row>
        <row r="29">
          <cell r="A29">
            <v>0</v>
          </cell>
          <cell r="B29">
            <v>0</v>
          </cell>
          <cell r="C29">
            <v>0</v>
          </cell>
          <cell r="E29" t="str">
            <v>Shovels</v>
          </cell>
          <cell r="G29">
            <v>-1.407759100581174E-5</v>
          </cell>
          <cell r="H29">
            <v>888.68343000000004</v>
          </cell>
          <cell r="I29">
            <v>888.68344407759105</v>
          </cell>
          <cell r="K29">
            <v>888.68342999999993</v>
          </cell>
          <cell r="L29">
            <v>3240.0417900000002</v>
          </cell>
          <cell r="N29">
            <v>3.3979999056568975</v>
          </cell>
          <cell r="O29">
            <v>206.61991</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e">
            <v>#REF!</v>
          </cell>
          <cell r="B32" t="e">
            <v>#REF!</v>
          </cell>
          <cell r="C32" t="e">
            <v>#REF!</v>
          </cell>
          <cell r="E32" t="str">
            <v>Cost per Ounce Poured</v>
          </cell>
          <cell r="G32" t="e">
            <v>#REF!</v>
          </cell>
          <cell r="H32" t="e">
            <v>#REF!</v>
          </cell>
          <cell r="I32" t="e">
            <v>#REF!</v>
          </cell>
          <cell r="K32" t="e">
            <v>#REF!</v>
          </cell>
          <cell r="L32" t="e">
            <v>#REF!</v>
          </cell>
          <cell r="N32" t="e">
            <v>#REF!</v>
          </cell>
          <cell r="O32" t="e">
            <v>#REF!</v>
          </cell>
        </row>
        <row r="33">
          <cell r="A33" t="e">
            <v>#REF!</v>
          </cell>
          <cell r="B33" t="e">
            <v>#REF!</v>
          </cell>
          <cell r="C33" t="e">
            <v>#REF!</v>
          </cell>
          <cell r="E33" t="str">
            <v>Cost per Ounce Mined</v>
          </cell>
          <cell r="G33" t="e">
            <v>#REF!</v>
          </cell>
          <cell r="H33" t="e">
            <v>#REF!</v>
          </cell>
          <cell r="I33" t="e">
            <v>#REF!</v>
          </cell>
          <cell r="K33" t="e">
            <v>#REF!</v>
          </cell>
          <cell r="L33" t="e">
            <v>#REF!</v>
          </cell>
          <cell r="N33" t="e">
            <v>#REF!</v>
          </cell>
          <cell r="O33" t="e">
            <v>#REF!</v>
          </cell>
        </row>
        <row r="34">
          <cell r="A34" t="e">
            <v>#REF!</v>
          </cell>
          <cell r="B34" t="e">
            <v>#REF!</v>
          </cell>
          <cell r="C34" t="e">
            <v>#REF!</v>
          </cell>
          <cell r="E34" t="str">
            <v>Cost per Tonne Ore Mined</v>
          </cell>
          <cell r="G34" t="e">
            <v>#REF!</v>
          </cell>
          <cell r="H34" t="e">
            <v>#REF!</v>
          </cell>
          <cell r="I34" t="e">
            <v>#REF!</v>
          </cell>
          <cell r="K34" t="e">
            <v>#REF!</v>
          </cell>
          <cell r="L34" t="e">
            <v>#REF!</v>
          </cell>
          <cell r="N34" t="e">
            <v>#REF!</v>
          </cell>
          <cell r="O34" t="e">
            <v>#REF!</v>
          </cell>
        </row>
        <row r="35">
          <cell r="A35" t="e">
            <v>#REF!</v>
          </cell>
          <cell r="B35" t="e">
            <v>#REF!</v>
          </cell>
          <cell r="C35" t="e">
            <v>#REF!</v>
          </cell>
          <cell r="E35" t="str">
            <v>Cost per BCM</v>
          </cell>
          <cell r="G35" t="e">
            <v>#REF!</v>
          </cell>
          <cell r="H35" t="e">
            <v>#REF!</v>
          </cell>
          <cell r="I35" t="e">
            <v>#REF!</v>
          </cell>
          <cell r="K35" t="e">
            <v>#REF!</v>
          </cell>
          <cell r="L35" t="e">
            <v>#REF!</v>
          </cell>
          <cell r="N35" t="e">
            <v>#REF!</v>
          </cell>
          <cell r="O35" t="e">
            <v>#REF!</v>
          </cell>
        </row>
        <row r="37">
          <cell r="E37" t="str">
            <v>Milling</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7" refreshError="1">
        <row r="1">
          <cell r="A1" t="str">
            <v>Kumtor Gold Company</v>
          </cell>
        </row>
        <row r="2">
          <cell r="A2" t="str">
            <v>Operating Cost Summary</v>
          </cell>
        </row>
        <row r="3">
          <cell r="A3" t="str">
            <v>December 31, 2002</v>
          </cell>
        </row>
        <row r="5">
          <cell r="F5" t="str">
            <v>Mining</v>
          </cell>
        </row>
        <row r="6">
          <cell r="B6" t="str">
            <v>Current Month</v>
          </cell>
          <cell r="F6" t="str">
            <v>($000's)</v>
          </cell>
          <cell r="I6" t="str">
            <v>Year To Date</v>
          </cell>
          <cell r="M6" t="str">
            <v>Annual</v>
          </cell>
          <cell r="N6" t="str">
            <v>2001</v>
          </cell>
        </row>
        <row r="7">
          <cell r="A7" t="str">
            <v>Actual</v>
          </cell>
          <cell r="B7" t="str">
            <v>Budget</v>
          </cell>
          <cell r="C7" t="str">
            <v>Variance</v>
          </cell>
          <cell r="D7" t="str">
            <v>%</v>
          </cell>
          <cell r="F7" t="str">
            <v>Nature of Expenses</v>
          </cell>
          <cell r="H7" t="str">
            <v>Actual</v>
          </cell>
          <cell r="I7" t="str">
            <v>Budget</v>
          </cell>
          <cell r="J7" t="str">
            <v>Variance</v>
          </cell>
          <cell r="K7" t="str">
            <v>%</v>
          </cell>
          <cell r="M7" t="str">
            <v>Budget</v>
          </cell>
          <cell r="N7" t="str">
            <v>Forecast</v>
          </cell>
        </row>
        <row r="9">
          <cell r="A9">
            <v>752.00118000000009</v>
          </cell>
          <cell r="B9">
            <v>401.06387999999998</v>
          </cell>
          <cell r="C9">
            <v>-350.93730000000011</v>
          </cell>
          <cell r="D9">
            <v>-0.87501597002452602</v>
          </cell>
          <cell r="F9" t="str">
            <v>Employee Costs</v>
          </cell>
          <cell r="H9">
            <v>5815.2007300000005</v>
          </cell>
          <cell r="I9">
            <v>5281.7585599999993</v>
          </cell>
          <cell r="J9">
            <v>-533.44217000000117</v>
          </cell>
          <cell r="K9">
            <v>-0.10099707586785285</v>
          </cell>
          <cell r="M9">
            <v>0</v>
          </cell>
          <cell r="N9">
            <v>0</v>
          </cell>
        </row>
        <row r="10">
          <cell r="A10">
            <v>986.02819</v>
          </cell>
          <cell r="B10">
            <v>780.69971999999996</v>
          </cell>
          <cell r="C10">
            <v>-205.32847000000004</v>
          </cell>
          <cell r="D10">
            <v>-0.26300569186831535</v>
          </cell>
          <cell r="F10" t="str">
            <v>Operating Materials &amp; Supplies</v>
          </cell>
          <cell r="H10">
            <v>10730.27226</v>
          </cell>
          <cell r="I10">
            <v>10047.5555</v>
          </cell>
          <cell r="J10">
            <v>-682.71675999999934</v>
          </cell>
          <cell r="K10">
            <v>-6.794854330488638E-2</v>
          </cell>
          <cell r="M10">
            <v>0</v>
          </cell>
          <cell r="N10">
            <v>0</v>
          </cell>
        </row>
        <row r="11">
          <cell r="A11">
            <v>764.02627000000007</v>
          </cell>
          <cell r="B11">
            <v>984.29200000000003</v>
          </cell>
          <cell r="C11">
            <v>220.26572999999996</v>
          </cell>
          <cell r="D11">
            <v>0.22378088006404598</v>
          </cell>
          <cell r="F11" t="str">
            <v>Maintenance Materials &amp; Supplies</v>
          </cell>
          <cell r="H11">
            <v>18398.97969</v>
          </cell>
          <cell r="I11">
            <v>15252.508</v>
          </cell>
          <cell r="J11">
            <v>-3146.4716900000003</v>
          </cell>
          <cell r="K11">
            <v>-0.20629208586548523</v>
          </cell>
          <cell r="M11">
            <v>0</v>
          </cell>
          <cell r="N11">
            <v>0</v>
          </cell>
        </row>
        <row r="12">
          <cell r="A12">
            <v>0</v>
          </cell>
          <cell r="B12">
            <v>0</v>
          </cell>
          <cell r="C12">
            <v>0</v>
          </cell>
          <cell r="D12">
            <v>0</v>
          </cell>
          <cell r="F12" t="str">
            <v>Procurement</v>
          </cell>
          <cell r="H12">
            <v>0</v>
          </cell>
          <cell r="I12">
            <v>0</v>
          </cell>
          <cell r="J12">
            <v>0</v>
          </cell>
          <cell r="K12">
            <v>0</v>
          </cell>
          <cell r="M12">
            <v>0</v>
          </cell>
          <cell r="N12">
            <v>0</v>
          </cell>
        </row>
        <row r="13">
          <cell r="A13">
            <v>0</v>
          </cell>
          <cell r="B13">
            <v>0</v>
          </cell>
          <cell r="C13">
            <v>0</v>
          </cell>
          <cell r="D13">
            <v>0</v>
          </cell>
          <cell r="F13" t="str">
            <v>Camp Catering</v>
          </cell>
          <cell r="H13">
            <v>0</v>
          </cell>
          <cell r="I13">
            <v>0</v>
          </cell>
          <cell r="J13">
            <v>0</v>
          </cell>
          <cell r="K13">
            <v>0</v>
          </cell>
          <cell r="M13">
            <v>0</v>
          </cell>
          <cell r="N13">
            <v>0</v>
          </cell>
        </row>
        <row r="14">
          <cell r="A14">
            <v>88.179520000000011</v>
          </cell>
          <cell r="B14">
            <v>32.75</v>
          </cell>
          <cell r="C14">
            <v>-55.429520000000011</v>
          </cell>
          <cell r="D14">
            <v>-1.6925044274809165</v>
          </cell>
          <cell r="F14" t="str">
            <v>General and Administration</v>
          </cell>
          <cell r="H14">
            <v>1234.63663</v>
          </cell>
          <cell r="I14">
            <v>377.8</v>
          </cell>
          <cell r="J14">
            <v>-856.83663000000001</v>
          </cell>
          <cell r="K14">
            <v>-2.2679635521439914</v>
          </cell>
          <cell r="M14">
            <v>0</v>
          </cell>
          <cell r="N14">
            <v>0</v>
          </cell>
        </row>
        <row r="15">
          <cell r="A15">
            <v>-171.06131999999999</v>
          </cell>
          <cell r="B15">
            <v>-106.90600000000001</v>
          </cell>
          <cell r="C15">
            <v>64.155319999999989</v>
          </cell>
          <cell r="D15">
            <v>0.60010962901988651</v>
          </cell>
          <cell r="F15" t="str">
            <v>Allocations</v>
          </cell>
          <cell r="H15">
            <v>-2537.1032799999998</v>
          </cell>
          <cell r="I15">
            <v>-1976.2909999999999</v>
          </cell>
          <cell r="J15">
            <v>560.81227999999987</v>
          </cell>
          <cell r="K15">
            <v>-0.28377009256227947</v>
          </cell>
          <cell r="M15">
            <v>0</v>
          </cell>
          <cell r="N15">
            <v>0</v>
          </cell>
        </row>
        <row r="16">
          <cell r="A16">
            <v>2419.1738400000008</v>
          </cell>
          <cell r="B16">
            <v>2091.8996000000002</v>
          </cell>
          <cell r="C16">
            <v>-327.27424000000065</v>
          </cell>
          <cell r="D16">
            <v>-0.15644834962442777</v>
          </cell>
          <cell r="F16" t="str">
            <v>Total Mining</v>
          </cell>
          <cell r="H16">
            <v>33641.98603</v>
          </cell>
          <cell r="I16">
            <v>28983.331059999997</v>
          </cell>
          <cell r="J16">
            <v>-4658.6549700000032</v>
          </cell>
          <cell r="K16">
            <v>-0.16073566424631675</v>
          </cell>
          <cell r="M16">
            <v>0</v>
          </cell>
          <cell r="N16">
            <v>0</v>
          </cell>
        </row>
        <row r="18">
          <cell r="A18">
            <v>1.1499999999999999</v>
          </cell>
          <cell r="B18">
            <v>1.3</v>
          </cell>
          <cell r="C18">
            <v>0.15000000000000013</v>
          </cell>
          <cell r="D18">
            <v>0.11538461538461549</v>
          </cell>
          <cell r="F18" t="str">
            <v>Cost per BCM</v>
          </cell>
          <cell r="H18">
            <v>1.71</v>
          </cell>
          <cell r="I18">
            <v>1.53</v>
          </cell>
          <cell r="J18">
            <v>-0.17999999999999994</v>
          </cell>
          <cell r="K18">
            <v>-0.11764705882352937</v>
          </cell>
          <cell r="M18">
            <v>0</v>
          </cell>
          <cell r="N18">
            <v>0</v>
          </cell>
        </row>
        <row r="21">
          <cell r="F21" t="str">
            <v>Milling</v>
          </cell>
        </row>
        <row r="22">
          <cell r="B22" t="str">
            <v>Current Month</v>
          </cell>
          <cell r="F22" t="str">
            <v>($000's)</v>
          </cell>
          <cell r="I22" t="str">
            <v>Year To Date</v>
          </cell>
          <cell r="M22" t="str">
            <v>Annual</v>
          </cell>
          <cell r="N22" t="str">
            <v>2001</v>
          </cell>
        </row>
        <row r="23">
          <cell r="A23" t="str">
            <v>Actual</v>
          </cell>
          <cell r="B23" t="str">
            <v>Budget</v>
          </cell>
          <cell r="C23" t="str">
            <v>Variance</v>
          </cell>
          <cell r="D23" t="str">
            <v>%</v>
          </cell>
          <cell r="F23" t="str">
            <v>Nature of Expenses</v>
          </cell>
          <cell r="H23" t="str">
            <v>Actual</v>
          </cell>
          <cell r="I23" t="str">
            <v>Budget</v>
          </cell>
          <cell r="J23" t="str">
            <v>Variance</v>
          </cell>
          <cell r="K23" t="str">
            <v>%</v>
          </cell>
          <cell r="M23" t="str">
            <v>Budget</v>
          </cell>
          <cell r="N23" t="str">
            <v>Forecast</v>
          </cell>
        </row>
        <row r="25">
          <cell r="A25">
            <v>412.65460999999999</v>
          </cell>
          <cell r="B25">
            <v>203.52673000000001</v>
          </cell>
          <cell r="C25">
            <v>-209.12787999999998</v>
          </cell>
          <cell r="D25">
            <v>-1.0275204637739719</v>
          </cell>
          <cell r="F25" t="str">
            <v>Employee Costs</v>
          </cell>
          <cell r="H25">
            <v>2915.2867700000002</v>
          </cell>
          <cell r="I25">
            <v>2445.6778999999997</v>
          </cell>
          <cell r="J25">
            <v>-469.60887000000048</v>
          </cell>
          <cell r="K25">
            <v>-0.19201582923082411</v>
          </cell>
          <cell r="M25">
            <v>0</v>
          </cell>
          <cell r="N25">
            <v>0</v>
          </cell>
        </row>
        <row r="26">
          <cell r="A26">
            <v>993.30061000000001</v>
          </cell>
          <cell r="B26">
            <v>1204.6638700000001</v>
          </cell>
          <cell r="C26">
            <v>211.36326000000008</v>
          </cell>
          <cell r="D26">
            <v>0.17545413726071163</v>
          </cell>
          <cell r="F26" t="str">
            <v>Operating Materials &amp; Supplies</v>
          </cell>
          <cell r="H26">
            <v>12735.16389</v>
          </cell>
          <cell r="I26">
            <v>15239.362560000001</v>
          </cell>
          <cell r="J26">
            <v>2504.1986700000016</v>
          </cell>
          <cell r="K26">
            <v>0.16432437118944701</v>
          </cell>
          <cell r="M26">
            <v>0</v>
          </cell>
          <cell r="N26">
            <v>0</v>
          </cell>
        </row>
        <row r="27">
          <cell r="A27">
            <v>542.53756999999996</v>
          </cell>
          <cell r="B27">
            <v>497.36099999999999</v>
          </cell>
          <cell r="C27">
            <v>-45.17656999999997</v>
          </cell>
          <cell r="D27">
            <v>-9.0832554221179321E-2</v>
          </cell>
          <cell r="F27" t="str">
            <v>Maintenance Materials &amp; Supplies</v>
          </cell>
          <cell r="H27">
            <v>7455.3863899999997</v>
          </cell>
          <cell r="I27">
            <v>7531.0609999999997</v>
          </cell>
          <cell r="J27">
            <v>75.67461000000003</v>
          </cell>
          <cell r="K27">
            <v>1.0048333163149261E-2</v>
          </cell>
          <cell r="M27">
            <v>0</v>
          </cell>
          <cell r="N27">
            <v>0</v>
          </cell>
        </row>
        <row r="28">
          <cell r="A28">
            <v>0</v>
          </cell>
          <cell r="B28">
            <v>0</v>
          </cell>
          <cell r="C28">
            <v>0</v>
          </cell>
          <cell r="D28">
            <v>0</v>
          </cell>
          <cell r="F28" t="str">
            <v>Procurement</v>
          </cell>
          <cell r="H28">
            <v>0</v>
          </cell>
          <cell r="I28">
            <v>0</v>
          </cell>
          <cell r="J28">
            <v>0</v>
          </cell>
          <cell r="K28">
            <v>0</v>
          </cell>
          <cell r="M28">
            <v>0</v>
          </cell>
          <cell r="N28">
            <v>0</v>
          </cell>
        </row>
        <row r="29">
          <cell r="A29">
            <v>2.3523700000000001</v>
          </cell>
          <cell r="B29">
            <v>10.265000000000001</v>
          </cell>
          <cell r="C29">
            <v>7.9126300000000001</v>
          </cell>
          <cell r="D29">
            <v>0.77083584997564536</v>
          </cell>
          <cell r="F29" t="str">
            <v>General and Administration</v>
          </cell>
          <cell r="H29">
            <v>96.852080000000001</v>
          </cell>
          <cell r="I29">
            <v>123.18</v>
          </cell>
          <cell r="J29">
            <v>26.327920000000006</v>
          </cell>
          <cell r="K29">
            <v>0.21373534664718302</v>
          </cell>
          <cell r="M29">
            <v>0</v>
          </cell>
          <cell r="N29">
            <v>0</v>
          </cell>
        </row>
        <row r="30">
          <cell r="A30">
            <v>604.80318</v>
          </cell>
          <cell r="B30">
            <v>452.35</v>
          </cell>
          <cell r="C30">
            <v>-152.45317999999997</v>
          </cell>
          <cell r="D30">
            <v>-0.33702482590914107</v>
          </cell>
          <cell r="F30" t="str">
            <v>Allocations</v>
          </cell>
          <cell r="H30">
            <v>5756.4382300000007</v>
          </cell>
          <cell r="I30">
            <v>4954.6149999999998</v>
          </cell>
          <cell r="J30">
            <v>-801.82323000000088</v>
          </cell>
          <cell r="K30">
            <v>-0.16183360967502033</v>
          </cell>
          <cell r="M30">
            <v>0</v>
          </cell>
          <cell r="N30">
            <v>0</v>
          </cell>
        </row>
        <row r="31">
          <cell r="A31">
            <v>2555.6483400000002</v>
          </cell>
          <cell r="B31">
            <v>2368.1666000000005</v>
          </cell>
          <cell r="C31">
            <v>-187.48173999999972</v>
          </cell>
          <cell r="D31">
            <v>-7.9167462289181714E-2</v>
          </cell>
          <cell r="F31" t="str">
            <v>Total Milling</v>
          </cell>
          <cell r="H31">
            <v>28959.127360000002</v>
          </cell>
          <cell r="I31">
            <v>30293.896459999996</v>
          </cell>
          <cell r="J31">
            <v>1334.7690999999941</v>
          </cell>
          <cell r="K31">
            <v>4.4060660924302712E-2</v>
          </cell>
          <cell r="M31">
            <v>0</v>
          </cell>
          <cell r="N31">
            <v>0</v>
          </cell>
        </row>
        <row r="33">
          <cell r="A33">
            <v>5.33</v>
          </cell>
          <cell r="B33">
            <v>5.07</v>
          </cell>
          <cell r="C33">
            <v>-0.25999999999999979</v>
          </cell>
          <cell r="D33">
            <v>-5.1282051282051239E-2</v>
          </cell>
          <cell r="F33" t="str">
            <v>Cost per Tonne Milled</v>
          </cell>
          <cell r="H33">
            <v>5.16</v>
          </cell>
          <cell r="I33">
            <v>5.57</v>
          </cell>
          <cell r="J33">
            <v>0.41000000000000014</v>
          </cell>
          <cell r="K33">
            <v>7.3608617594254952E-2</v>
          </cell>
          <cell r="M33">
            <v>0</v>
          </cell>
          <cell r="N33">
            <v>0</v>
          </cell>
        </row>
        <row r="36">
          <cell r="B36" t="str">
            <v>Current Month</v>
          </cell>
          <cell r="F36" t="str">
            <v>Site Administration</v>
          </cell>
          <cell r="I36" t="str">
            <v>Year To Date</v>
          </cell>
          <cell r="M36" t="str">
            <v>Annual</v>
          </cell>
          <cell r="N36" t="str">
            <v>2001</v>
          </cell>
        </row>
        <row r="37">
          <cell r="A37" t="str">
            <v>Actual</v>
          </cell>
          <cell r="B37" t="str">
            <v>Budget</v>
          </cell>
          <cell r="C37" t="str">
            <v>Variance</v>
          </cell>
          <cell r="D37" t="str">
            <v>%</v>
          </cell>
          <cell r="F37" t="str">
            <v>($000's)</v>
          </cell>
          <cell r="H37" t="str">
            <v>Actual</v>
          </cell>
          <cell r="I37" t="str">
            <v>Budget</v>
          </cell>
          <cell r="J37" t="str">
            <v>Variance</v>
          </cell>
          <cell r="K37" t="str">
            <v>%</v>
          </cell>
          <cell r="M37" t="str">
            <v>Budget</v>
          </cell>
          <cell r="N37" t="str">
            <v>Forecast</v>
          </cell>
        </row>
        <row r="39">
          <cell r="A39">
            <v>0</v>
          </cell>
          <cell r="B39">
            <v>0</v>
          </cell>
          <cell r="C39">
            <v>0</v>
          </cell>
          <cell r="D39">
            <v>0</v>
          </cell>
          <cell r="F39" t="str">
            <v>Site Administration</v>
          </cell>
          <cell r="H39">
            <v>1300.8750229124444</v>
          </cell>
          <cell r="I39">
            <v>1682.7988100000002</v>
          </cell>
          <cell r="J39">
            <v>381.92378708755587</v>
          </cell>
          <cell r="K39">
            <v>0.22695748583727357</v>
          </cell>
          <cell r="M39">
            <v>1682.79881</v>
          </cell>
          <cell r="N39">
            <v>4782.1197400000001</v>
          </cell>
        </row>
        <row r="40">
          <cell r="A40">
            <v>0</v>
          </cell>
          <cell r="B40">
            <v>0</v>
          </cell>
          <cell r="C40">
            <v>0</v>
          </cell>
          <cell r="D40">
            <v>0</v>
          </cell>
          <cell r="F40" t="str">
            <v>Admin. Light Vehicles</v>
          </cell>
          <cell r="H40">
            <v>10.667688296602279</v>
          </cell>
          <cell r="I40">
            <v>18.594000000000001</v>
          </cell>
          <cell r="J40">
            <v>7.9263117033977224</v>
          </cell>
          <cell r="K40">
            <v>0.42628330124759178</v>
          </cell>
          <cell r="M40">
            <v>18.594000000000001</v>
          </cell>
          <cell r="N40">
            <v>94.470290000000006</v>
          </cell>
        </row>
        <row r="41">
          <cell r="A41">
            <v>0</v>
          </cell>
          <cell r="B41">
            <v>0</v>
          </cell>
          <cell r="C41">
            <v>0</v>
          </cell>
          <cell r="D41">
            <v>0</v>
          </cell>
          <cell r="F41" t="str">
            <v>Balykchy-Tamga Powerline</v>
          </cell>
          <cell r="H41">
            <v>895.1866500000001</v>
          </cell>
          <cell r="I41">
            <v>915.88000000000011</v>
          </cell>
          <cell r="J41">
            <v>20.693350000000009</v>
          </cell>
          <cell r="K41">
            <v>2.2593953356334899E-2</v>
          </cell>
          <cell r="M41">
            <v>915.88</v>
          </cell>
          <cell r="N41">
            <v>3771.0819999999999</v>
          </cell>
        </row>
        <row r="42">
          <cell r="A42">
            <v>0</v>
          </cell>
          <cell r="B42">
            <v>0</v>
          </cell>
          <cell r="C42">
            <v>0</v>
          </cell>
          <cell r="D42">
            <v>0</v>
          </cell>
          <cell r="F42" t="str">
            <v>Commuting</v>
          </cell>
          <cell r="H42">
            <v>433.13370085644112</v>
          </cell>
          <cell r="I42">
            <v>504.52417000000003</v>
          </cell>
          <cell r="J42">
            <v>71.390469143558903</v>
          </cell>
          <cell r="K42">
            <v>0.14150059281314292</v>
          </cell>
          <cell r="M42">
            <v>504.52417000000003</v>
          </cell>
          <cell r="N42">
            <v>2102.6490899999999</v>
          </cell>
        </row>
        <row r="43">
          <cell r="A43">
            <v>0</v>
          </cell>
          <cell r="B43">
            <v>0</v>
          </cell>
          <cell r="C43">
            <v>0</v>
          </cell>
          <cell r="D43">
            <v>0</v>
          </cell>
          <cell r="F43" t="str">
            <v>Camp Operation</v>
          </cell>
          <cell r="H43">
            <v>272.8915165165655</v>
          </cell>
          <cell r="I43">
            <v>256.55065000000002</v>
          </cell>
          <cell r="J43">
            <v>-16.340866516565484</v>
          </cell>
          <cell r="K43">
            <v>-6.3694504444114577E-2</v>
          </cell>
          <cell r="M43">
            <v>256.55065000000002</v>
          </cell>
          <cell r="N43">
            <v>1117.346</v>
          </cell>
        </row>
        <row r="44">
          <cell r="A44">
            <v>0</v>
          </cell>
          <cell r="B44">
            <v>0</v>
          </cell>
          <cell r="C44">
            <v>0</v>
          </cell>
          <cell r="D44">
            <v>0</v>
          </cell>
          <cell r="F44" t="str">
            <v>Camp Catering</v>
          </cell>
          <cell r="H44">
            <v>820.63078952203807</v>
          </cell>
          <cell r="I44">
            <v>774.69053000000008</v>
          </cell>
          <cell r="J44">
            <v>-45.940259522037991</v>
          </cell>
          <cell r="K44">
            <v>-5.9301434241151738E-2</v>
          </cell>
          <cell r="M44">
            <v>774.69053000000008</v>
          </cell>
          <cell r="N44">
            <v>2853.6724199999999</v>
          </cell>
        </row>
        <row r="45">
          <cell r="A45">
            <v>0</v>
          </cell>
          <cell r="B45">
            <v>0</v>
          </cell>
          <cell r="C45">
            <v>0</v>
          </cell>
          <cell r="D45">
            <v>0</v>
          </cell>
          <cell r="F45" t="str">
            <v>Worker Health &amp; Safety</v>
          </cell>
          <cell r="H45">
            <v>76.713153455395826</v>
          </cell>
          <cell r="I45">
            <v>117.80465</v>
          </cell>
          <cell r="J45">
            <v>41.091496544604169</v>
          </cell>
          <cell r="K45">
            <v>0.34881048027055106</v>
          </cell>
          <cell r="M45">
            <v>117.80565</v>
          </cell>
          <cell r="N45">
            <v>584.51030000000003</v>
          </cell>
        </row>
        <row r="46">
          <cell r="A46">
            <v>0</v>
          </cell>
          <cell r="B46">
            <v>0</v>
          </cell>
          <cell r="C46">
            <v>0</v>
          </cell>
          <cell r="D46">
            <v>0</v>
          </cell>
          <cell r="F46" t="str">
            <v>Safety Light Vehicles</v>
          </cell>
          <cell r="H46">
            <v>5.7811358396484378</v>
          </cell>
          <cell r="I46">
            <v>15.515999999999998</v>
          </cell>
          <cell r="J46">
            <v>9.7348641603515595</v>
          </cell>
          <cell r="K46">
            <v>0.62740810520440582</v>
          </cell>
          <cell r="M46">
            <v>15.516</v>
          </cell>
          <cell r="N46">
            <v>50.685949999999998</v>
          </cell>
        </row>
        <row r="47">
          <cell r="A47">
            <v>0</v>
          </cell>
          <cell r="B47">
            <v>0</v>
          </cell>
          <cell r="C47">
            <v>0</v>
          </cell>
          <cell r="D47">
            <v>0</v>
          </cell>
          <cell r="F47" t="str">
            <v>Environment</v>
          </cell>
          <cell r="H47">
            <v>309.30938564929284</v>
          </cell>
          <cell r="I47">
            <v>301.11754999999999</v>
          </cell>
          <cell r="J47">
            <v>-8.191835649292841</v>
          </cell>
          <cell r="K47">
            <v>-2.720477650436795E-2</v>
          </cell>
          <cell r="M47">
            <v>301.11755000000005</v>
          </cell>
          <cell r="N47">
            <v>1183.82897</v>
          </cell>
        </row>
        <row r="48">
          <cell r="A48">
            <v>0</v>
          </cell>
          <cell r="B48">
            <v>0</v>
          </cell>
          <cell r="C48">
            <v>0</v>
          </cell>
          <cell r="D48">
            <v>0</v>
          </cell>
          <cell r="F48" t="str">
            <v>Environment Light Vehicles</v>
          </cell>
          <cell r="H48">
            <v>5.0704422473510746</v>
          </cell>
          <cell r="I48">
            <v>6.1650000000000009</v>
          </cell>
          <cell r="J48">
            <v>1.0945577526489263</v>
          </cell>
          <cell r="K48">
            <v>0.17754383660161008</v>
          </cell>
          <cell r="M48">
            <v>6.165</v>
          </cell>
          <cell r="N48">
            <v>55.26285</v>
          </cell>
        </row>
        <row r="49">
          <cell r="A49">
            <v>0</v>
          </cell>
          <cell r="B49">
            <v>0</v>
          </cell>
          <cell r="C49">
            <v>0</v>
          </cell>
          <cell r="D49">
            <v>0</v>
          </cell>
          <cell r="F49" t="str">
            <v>Procurement &amp; Site Warehouse</v>
          </cell>
          <cell r="H49">
            <v>215.7486611821877</v>
          </cell>
          <cell r="I49">
            <v>136.21187</v>
          </cell>
          <cell r="J49">
            <v>-79.536791182187699</v>
          </cell>
          <cell r="K49">
            <v>-0.58391967735401984</v>
          </cell>
          <cell r="M49">
            <v>136.21187</v>
          </cell>
          <cell r="N49">
            <v>548.83207000000004</v>
          </cell>
        </row>
        <row r="50">
          <cell r="A50">
            <v>0</v>
          </cell>
          <cell r="B50">
            <v>0</v>
          </cell>
          <cell r="C50">
            <v>0</v>
          </cell>
          <cell r="D50">
            <v>0</v>
          </cell>
          <cell r="F50" t="str">
            <v>Warehouse Vehicle Operations</v>
          </cell>
          <cell r="H50">
            <v>5.185353002177429</v>
          </cell>
          <cell r="I50">
            <v>9.7839999999999989</v>
          </cell>
          <cell r="J50">
            <v>4.5986469978225699</v>
          </cell>
          <cell r="K50">
            <v>0.47001706846101499</v>
          </cell>
          <cell r="M50">
            <v>9.7840000000000007</v>
          </cell>
          <cell r="N50">
            <v>43.955100000000009</v>
          </cell>
        </row>
        <row r="51">
          <cell r="A51">
            <v>0</v>
          </cell>
          <cell r="B51">
            <v>0</v>
          </cell>
          <cell r="C51">
            <v>0</v>
          </cell>
          <cell r="D51">
            <v>0</v>
          </cell>
          <cell r="F51" t="str">
            <v>Kramer Employee Costs</v>
          </cell>
          <cell r="H51">
            <v>4.0841815803775212</v>
          </cell>
          <cell r="I51">
            <v>3.2415500000000002</v>
          </cell>
          <cell r="J51">
            <v>-0.84263158037752106</v>
          </cell>
          <cell r="K51">
            <v>-0.25994711800759546</v>
          </cell>
          <cell r="M51">
            <v>3.2415500000000002</v>
          </cell>
          <cell r="N51">
            <v>9.6336199999999987</v>
          </cell>
        </row>
        <row r="52">
          <cell r="A52">
            <v>0</v>
          </cell>
          <cell r="B52">
            <v>0</v>
          </cell>
          <cell r="C52">
            <v>0</v>
          </cell>
          <cell r="D52">
            <v>0</v>
          </cell>
          <cell r="F52" t="str">
            <v>Balykchy Marshalling Yard</v>
          </cell>
          <cell r="H52">
            <v>503.96360566716305</v>
          </cell>
          <cell r="I52">
            <v>466.66073999999998</v>
          </cell>
          <cell r="J52">
            <v>-37.302865667163076</v>
          </cell>
          <cell r="K52">
            <v>-7.9935727327657941E-2</v>
          </cell>
          <cell r="M52">
            <v>466.66073999999998</v>
          </cell>
          <cell r="N52">
            <v>1509.3879899999999</v>
          </cell>
        </row>
        <row r="53">
          <cell r="A53">
            <v>0</v>
          </cell>
          <cell r="B53">
            <v>0</v>
          </cell>
          <cell r="C53">
            <v>0</v>
          </cell>
          <cell r="D53">
            <v>0</v>
          </cell>
          <cell r="F53" t="str">
            <v>Site General Services</v>
          </cell>
          <cell r="H53">
            <v>359.89552919183251</v>
          </cell>
          <cell r="I53">
            <v>422.16499999999996</v>
          </cell>
          <cell r="J53">
            <v>62.269470808167455</v>
          </cell>
          <cell r="K53">
            <v>0.14750031577266581</v>
          </cell>
          <cell r="M53">
            <v>422.16500000000002</v>
          </cell>
          <cell r="N53">
            <v>1485.21621</v>
          </cell>
        </row>
        <row r="54">
          <cell r="A54">
            <v>0</v>
          </cell>
          <cell r="B54">
            <v>0</v>
          </cell>
          <cell r="C54">
            <v>0</v>
          </cell>
          <cell r="D54">
            <v>0</v>
          </cell>
          <cell r="F54" t="str">
            <v>Off-Site Roads</v>
          </cell>
          <cell r="H54">
            <v>43.02160031181046</v>
          </cell>
          <cell r="I54">
            <v>114.517</v>
          </cell>
          <cell r="J54">
            <v>71.495399688189536</v>
          </cell>
          <cell r="K54">
            <v>0.62432127708715335</v>
          </cell>
          <cell r="M54">
            <v>114.517</v>
          </cell>
          <cell r="N54">
            <v>295.87425000000002</v>
          </cell>
        </row>
        <row r="55">
          <cell r="A55">
            <v>0</v>
          </cell>
          <cell r="B55">
            <v>0</v>
          </cell>
          <cell r="C55">
            <v>0</v>
          </cell>
          <cell r="D55">
            <v>0</v>
          </cell>
          <cell r="F55" t="str">
            <v>Finance &amp; Accounting</v>
          </cell>
          <cell r="H55">
            <v>24.588671523919928</v>
          </cell>
          <cell r="I55">
            <v>27.696579999999997</v>
          </cell>
          <cell r="J55">
            <v>3.1079084760800697</v>
          </cell>
          <cell r="K55">
            <v>0.11221271637437077</v>
          </cell>
          <cell r="M55">
            <v>27.696580000000001</v>
          </cell>
          <cell r="N55">
            <v>110.34140999999998</v>
          </cell>
        </row>
        <row r="56">
          <cell r="A56">
            <v>0</v>
          </cell>
          <cell r="B56">
            <v>0</v>
          </cell>
          <cell r="C56">
            <v>0</v>
          </cell>
          <cell r="D56">
            <v>0</v>
          </cell>
          <cell r="F56" t="str">
            <v>M.I.S.</v>
          </cell>
          <cell r="H56">
            <v>-1.5824506192877426</v>
          </cell>
          <cell r="I56">
            <v>50.755549999999999</v>
          </cell>
          <cell r="J56">
            <v>52.33800061928774</v>
          </cell>
          <cell r="K56">
            <v>1.0311778833898508</v>
          </cell>
          <cell r="M56">
            <v>50.755549999999992</v>
          </cell>
          <cell r="N56">
            <v>234.50134</v>
          </cell>
        </row>
        <row r="57">
          <cell r="A57">
            <v>0</v>
          </cell>
          <cell r="B57">
            <v>0</v>
          </cell>
          <cell r="C57">
            <v>0</v>
          </cell>
          <cell r="D57">
            <v>0</v>
          </cell>
          <cell r="F57" t="str">
            <v>Communications and PC Support</v>
          </cell>
          <cell r="H57">
            <v>35.825489011398311</v>
          </cell>
          <cell r="I57">
            <v>43.928930000000001</v>
          </cell>
          <cell r="J57">
            <v>8.1034409886016903</v>
          </cell>
          <cell r="K57">
            <v>0.18446706961907997</v>
          </cell>
          <cell r="M57">
            <v>43.929929999999999</v>
          </cell>
        </row>
        <row r="58">
          <cell r="A58">
            <v>0</v>
          </cell>
          <cell r="B58">
            <v>0</v>
          </cell>
          <cell r="C58">
            <v>0</v>
          </cell>
          <cell r="D58">
            <v>0</v>
          </cell>
          <cell r="F58" t="str">
            <v>Human Resources</v>
          </cell>
          <cell r="H58">
            <v>388.60011218860728</v>
          </cell>
          <cell r="I58">
            <v>438.64836000000003</v>
          </cell>
          <cell r="J58">
            <v>50.048247811392741</v>
          </cell>
          <cell r="K58">
            <v>0.11409651186520506</v>
          </cell>
          <cell r="M58">
            <v>438.64835999999997</v>
          </cell>
          <cell r="N58">
            <v>1436.9017099999999</v>
          </cell>
        </row>
        <row r="59">
          <cell r="A59">
            <v>0</v>
          </cell>
          <cell r="B59">
            <v>0</v>
          </cell>
          <cell r="C59">
            <v>0</v>
          </cell>
          <cell r="D59">
            <v>0</v>
          </cell>
          <cell r="F59" t="str">
            <v>Medical Services</v>
          </cell>
          <cell r="H59">
            <v>133.82744748677854</v>
          </cell>
          <cell r="I59">
            <v>166.16015000000002</v>
          </cell>
          <cell r="J59">
            <v>32.332702513221477</v>
          </cell>
          <cell r="K59">
            <v>0.19458758621258751</v>
          </cell>
          <cell r="M59">
            <v>166.16015000000002</v>
          </cell>
          <cell r="N59">
            <v>623.98702000000003</v>
          </cell>
        </row>
        <row r="60">
          <cell r="A60">
            <v>0</v>
          </cell>
          <cell r="B60">
            <v>0</v>
          </cell>
          <cell r="C60">
            <v>0</v>
          </cell>
          <cell r="D60">
            <v>0</v>
          </cell>
          <cell r="F60" t="str">
            <v>Karakol Training Centre</v>
          </cell>
          <cell r="H60">
            <v>15.095798385853119</v>
          </cell>
          <cell r="I60">
            <v>30.74287</v>
          </cell>
          <cell r="J60">
            <v>15.647071614146881</v>
          </cell>
          <cell r="K60">
            <v>0.50896587124581671</v>
          </cell>
          <cell r="M60">
            <v>30.74287</v>
          </cell>
          <cell r="N60">
            <v>215.07048999999998</v>
          </cell>
        </row>
        <row r="61">
          <cell r="A61">
            <v>0</v>
          </cell>
          <cell r="B61">
            <v>0</v>
          </cell>
          <cell r="C61">
            <v>0</v>
          </cell>
          <cell r="D61">
            <v>0</v>
          </cell>
          <cell r="F61" t="str">
            <v>Barskaun Health Centre</v>
          </cell>
          <cell r="H61">
            <v>4.0515653776385108E-7</v>
          </cell>
          <cell r="I61">
            <v>0</v>
          </cell>
          <cell r="J61">
            <v>-4.0515653776385108E-7</v>
          </cell>
          <cell r="K61">
            <v>0</v>
          </cell>
          <cell r="M61">
            <v>0</v>
          </cell>
          <cell r="N61">
            <v>3.60012</v>
          </cell>
        </row>
        <row r="62">
          <cell r="A62">
            <v>0</v>
          </cell>
          <cell r="B62">
            <v>0</v>
          </cell>
          <cell r="C62">
            <v>0</v>
          </cell>
          <cell r="D62">
            <v>0</v>
          </cell>
          <cell r="F62" t="str">
            <v>Edelweiss</v>
          </cell>
          <cell r="H62">
            <v>1.5613926445954273E-6</v>
          </cell>
          <cell r="I62">
            <v>0</v>
          </cell>
          <cell r="J62">
            <v>-1.5613926445954273E-6</v>
          </cell>
          <cell r="K62">
            <v>0</v>
          </cell>
          <cell r="M62">
            <v>0</v>
          </cell>
          <cell r="N62">
            <v>27.234500000000001</v>
          </cell>
        </row>
        <row r="63">
          <cell r="A63">
            <v>0</v>
          </cell>
          <cell r="B63">
            <v>0</v>
          </cell>
          <cell r="C63">
            <v>0</v>
          </cell>
          <cell r="D63">
            <v>0</v>
          </cell>
          <cell r="F63" t="str">
            <v>Security</v>
          </cell>
          <cell r="H63">
            <v>146.01991104753137</v>
          </cell>
          <cell r="I63">
            <v>128.28254000000001</v>
          </cell>
          <cell r="J63">
            <v>-17.737371047531354</v>
          </cell>
          <cell r="K63">
            <v>-0.13826800628933097</v>
          </cell>
          <cell r="M63">
            <v>128.28254000000001</v>
          </cell>
          <cell r="N63">
            <v>604.11146999999994</v>
          </cell>
        </row>
        <row r="64">
          <cell r="A64">
            <v>0</v>
          </cell>
          <cell r="B64">
            <v>0</v>
          </cell>
          <cell r="C64">
            <v>0</v>
          </cell>
          <cell r="D64">
            <v>0</v>
          </cell>
          <cell r="F64" t="str">
            <v>Security Vehicle Operation</v>
          </cell>
          <cell r="H64">
            <v>21.072234387366493</v>
          </cell>
          <cell r="I64">
            <v>28.767000000000003</v>
          </cell>
          <cell r="J64">
            <v>7.6947656126335104</v>
          </cell>
          <cell r="K64">
            <v>0.26748585575949907</v>
          </cell>
          <cell r="M64">
            <v>28.766999999999999</v>
          </cell>
          <cell r="N64">
            <v>92.022220000000004</v>
          </cell>
        </row>
        <row r="65">
          <cell r="A65">
            <v>0</v>
          </cell>
          <cell r="B65">
            <v>0</v>
          </cell>
          <cell r="C65">
            <v>0</v>
          </cell>
          <cell r="D65">
            <v>0</v>
          </cell>
          <cell r="F65" t="str">
            <v>Total Site Administration</v>
          </cell>
          <cell r="H65">
            <v>6025.6056316100467</v>
          </cell>
          <cell r="I65">
            <v>6661.2034999999996</v>
          </cell>
          <cell r="J65">
            <v>635.59786838995558</v>
          </cell>
          <cell r="K65">
            <v>9.5417872819822364E-2</v>
          </cell>
          <cell r="M65">
            <v>6661.2054999999991</v>
          </cell>
          <cell r="N65">
            <v>23836.297129999992</v>
          </cell>
        </row>
        <row r="68">
          <cell r="B68" t="str">
            <v>Current Month</v>
          </cell>
          <cell r="F68" t="str">
            <v>Maintenance</v>
          </cell>
          <cell r="I68" t="str">
            <v>Year To Date</v>
          </cell>
          <cell r="M68" t="str">
            <v>Annual</v>
          </cell>
          <cell r="N68" t="str">
            <v>2001</v>
          </cell>
        </row>
        <row r="69">
          <cell r="A69" t="str">
            <v>Actual</v>
          </cell>
          <cell r="B69" t="str">
            <v>Budget</v>
          </cell>
          <cell r="C69" t="str">
            <v>Variance</v>
          </cell>
          <cell r="D69" t="str">
            <v>%</v>
          </cell>
          <cell r="F69" t="str">
            <v>($000's)</v>
          </cell>
          <cell r="H69" t="str">
            <v>Actual</v>
          </cell>
          <cell r="I69" t="str">
            <v>Budget</v>
          </cell>
          <cell r="J69" t="str">
            <v>Variance</v>
          </cell>
          <cell r="K69" t="str">
            <v>%</v>
          </cell>
          <cell r="M69" t="str">
            <v>Budget</v>
          </cell>
          <cell r="N69" t="str">
            <v>Forecast</v>
          </cell>
        </row>
        <row r="71">
          <cell r="A71">
            <v>0</v>
          </cell>
          <cell r="B71">
            <v>0</v>
          </cell>
          <cell r="C71">
            <v>0</v>
          </cell>
          <cell r="D71">
            <v>0</v>
          </cell>
          <cell r="F71" t="str">
            <v>Maintenance Administration</v>
          </cell>
          <cell r="H71">
            <v>95.008459183024698</v>
          </cell>
          <cell r="I71">
            <v>264.40310999999997</v>
          </cell>
          <cell r="J71">
            <v>169.39465081697529</v>
          </cell>
          <cell r="K71">
            <v>0.6406681480296329</v>
          </cell>
          <cell r="M71">
            <v>264.40320999999994</v>
          </cell>
          <cell r="N71">
            <v>0</v>
          </cell>
        </row>
        <row r="72">
          <cell r="A72">
            <v>0</v>
          </cell>
          <cell r="B72">
            <v>0</v>
          </cell>
          <cell r="C72">
            <v>0</v>
          </cell>
          <cell r="D72">
            <v>0</v>
          </cell>
          <cell r="F72" t="str">
            <v>Maint. Light Vehicles</v>
          </cell>
          <cell r="H72">
            <v>44.078747377125545</v>
          </cell>
          <cell r="I72">
            <v>27.261000000000003</v>
          </cell>
          <cell r="J72">
            <v>-16.817747377125542</v>
          </cell>
          <cell r="K72">
            <v>-0.61691601104601956</v>
          </cell>
          <cell r="M72">
            <v>27.260999999999999</v>
          </cell>
          <cell r="N72">
            <v>0</v>
          </cell>
        </row>
        <row r="73">
          <cell r="A73">
            <v>0</v>
          </cell>
          <cell r="B73">
            <v>0</v>
          </cell>
          <cell r="C73">
            <v>0</v>
          </cell>
          <cell r="D73">
            <v>0</v>
          </cell>
          <cell r="F73" t="str">
            <v>Automotive Shop</v>
          </cell>
          <cell r="H73">
            <v>2.3282799992324428</v>
          </cell>
          <cell r="I73">
            <v>461.38652999999999</v>
          </cell>
          <cell r="J73">
            <v>459.05825000076754</v>
          </cell>
          <cell r="K73">
            <v>0.99495373217932381</v>
          </cell>
          <cell r="M73">
            <v>461.38652999999999</v>
          </cell>
          <cell r="N73">
            <v>0</v>
          </cell>
        </row>
        <row r="74">
          <cell r="A74">
            <v>0</v>
          </cell>
          <cell r="B74">
            <v>0</v>
          </cell>
          <cell r="C74">
            <v>0</v>
          </cell>
          <cell r="D74">
            <v>0</v>
          </cell>
          <cell r="F74" t="str">
            <v>Heavy Equipment Maintenance</v>
          </cell>
          <cell r="H74">
            <v>170.04407895454787</v>
          </cell>
          <cell r="I74">
            <v>9546.6921199999997</v>
          </cell>
          <cell r="J74">
            <v>9376.6480410454515</v>
          </cell>
          <cell r="K74">
            <v>0.98218816771116857</v>
          </cell>
          <cell r="M74">
            <v>9546.6921199999997</v>
          </cell>
          <cell r="N74">
            <v>0</v>
          </cell>
        </row>
        <row r="75">
          <cell r="A75">
            <v>0</v>
          </cell>
          <cell r="B75">
            <v>0</v>
          </cell>
          <cell r="C75">
            <v>0</v>
          </cell>
          <cell r="D75">
            <v>0</v>
          </cell>
          <cell r="F75" t="str">
            <v>Highway Vehicle Mainten.</v>
          </cell>
          <cell r="H75">
            <v>16.863456858600721</v>
          </cell>
          <cell r="I75">
            <v>765.05086000000006</v>
          </cell>
          <cell r="J75">
            <v>748.18740314139939</v>
          </cell>
          <cell r="K75">
            <v>0.97795773099503391</v>
          </cell>
          <cell r="M75">
            <v>765.05086000000006</v>
          </cell>
          <cell r="N75">
            <v>0</v>
          </cell>
        </row>
        <row r="76">
          <cell r="A76">
            <v>0</v>
          </cell>
          <cell r="B76">
            <v>0</v>
          </cell>
          <cell r="C76">
            <v>0</v>
          </cell>
          <cell r="D76">
            <v>0</v>
          </cell>
          <cell r="F76" t="str">
            <v>Mill Maintenance Shop</v>
          </cell>
          <cell r="H76">
            <v>74.635543849587378</v>
          </cell>
          <cell r="I76">
            <v>5445.7353400000002</v>
          </cell>
          <cell r="J76">
            <v>5371.0997961504127</v>
          </cell>
          <cell r="K76">
            <v>0.98629468029755785</v>
          </cell>
          <cell r="M76">
            <v>5445.7353400000002</v>
          </cell>
          <cell r="N76">
            <v>0</v>
          </cell>
        </row>
        <row r="77">
          <cell r="A77">
            <v>0</v>
          </cell>
          <cell r="B77">
            <v>0</v>
          </cell>
          <cell r="C77">
            <v>0</v>
          </cell>
          <cell r="D77">
            <v>0</v>
          </cell>
          <cell r="F77" t="str">
            <v>Electrical/Instrumentation</v>
          </cell>
          <cell r="H77">
            <v>-17.034706428439257</v>
          </cell>
          <cell r="I77">
            <v>656.81992000000002</v>
          </cell>
          <cell r="J77">
            <v>673.85462642843925</v>
          </cell>
          <cell r="K77">
            <v>1.0259351245443944</v>
          </cell>
          <cell r="M77">
            <v>656.81991999999991</v>
          </cell>
          <cell r="N77">
            <v>0</v>
          </cell>
        </row>
        <row r="78">
          <cell r="A78">
            <v>0</v>
          </cell>
          <cell r="B78">
            <v>0</v>
          </cell>
          <cell r="C78">
            <v>0</v>
          </cell>
          <cell r="D78">
            <v>0</v>
          </cell>
          <cell r="F78" t="str">
            <v>Site Utilities</v>
          </cell>
          <cell r="H78">
            <v>38.910961557094161</v>
          </cell>
          <cell r="I78">
            <v>25.998000000000001</v>
          </cell>
          <cell r="J78">
            <v>-12.91296155709416</v>
          </cell>
          <cell r="K78">
            <v>-0.49669057454781751</v>
          </cell>
          <cell r="M78">
            <v>25.998000000000001</v>
          </cell>
          <cell r="N78">
            <v>0</v>
          </cell>
        </row>
        <row r="79">
          <cell r="A79">
            <v>0</v>
          </cell>
          <cell r="B79">
            <v>0</v>
          </cell>
          <cell r="C79">
            <v>0</v>
          </cell>
          <cell r="D79">
            <v>0</v>
          </cell>
          <cell r="F79" t="str">
            <v>Total Maintenance</v>
          </cell>
          <cell r="H79">
            <v>424.8348213507735</v>
          </cell>
          <cell r="I79">
            <v>17193.346880000001</v>
          </cell>
          <cell r="J79">
            <v>16768.512058649227</v>
          </cell>
          <cell r="K79">
            <v>0.97529074331391763</v>
          </cell>
          <cell r="M79">
            <v>17193.346980000002</v>
          </cell>
          <cell r="N79">
            <v>0</v>
          </cell>
        </row>
        <row r="82">
          <cell r="B82" t="str">
            <v>Current Month</v>
          </cell>
          <cell r="F82" t="str">
            <v>Bishkek Administration</v>
          </cell>
          <cell r="I82" t="str">
            <v>Year To Date</v>
          </cell>
          <cell r="M82" t="str">
            <v>Annual</v>
          </cell>
          <cell r="N82" t="str">
            <v>2001</v>
          </cell>
        </row>
        <row r="83">
          <cell r="A83" t="str">
            <v>Actual</v>
          </cell>
          <cell r="B83" t="str">
            <v>Budget</v>
          </cell>
          <cell r="C83" t="str">
            <v>Variance</v>
          </cell>
          <cell r="D83" t="str">
            <v>%</v>
          </cell>
          <cell r="F83" t="str">
            <v>($000's)</v>
          </cell>
          <cell r="H83" t="str">
            <v>Actual</v>
          </cell>
          <cell r="I83" t="str">
            <v>Budget</v>
          </cell>
          <cell r="J83" t="str">
            <v>Variance</v>
          </cell>
          <cell r="K83" t="str">
            <v>%</v>
          </cell>
          <cell r="M83" t="str">
            <v>Budget</v>
          </cell>
          <cell r="N83" t="str">
            <v>Forecast</v>
          </cell>
        </row>
        <row r="85">
          <cell r="A85">
            <v>0</v>
          </cell>
          <cell r="B85">
            <v>0</v>
          </cell>
          <cell r="C85">
            <v>0</v>
          </cell>
          <cell r="D85">
            <v>0</v>
          </cell>
          <cell r="F85" t="str">
            <v>Bishkek Administration</v>
          </cell>
          <cell r="H85">
            <v>903.17209646764206</v>
          </cell>
          <cell r="I85">
            <v>815.2342900000001</v>
          </cell>
          <cell r="J85">
            <v>-87.937806467641963</v>
          </cell>
          <cell r="K85">
            <v>-0.10786813992777702</v>
          </cell>
          <cell r="M85">
            <v>815.23428999999999</v>
          </cell>
          <cell r="N85">
            <v>3047.9000700000001</v>
          </cell>
        </row>
        <row r="86">
          <cell r="A86">
            <v>0</v>
          </cell>
          <cell r="B86">
            <v>0</v>
          </cell>
          <cell r="C86">
            <v>0</v>
          </cell>
          <cell r="D86">
            <v>0</v>
          </cell>
          <cell r="F86" t="str">
            <v>Bishkek Light Vehicles</v>
          </cell>
          <cell r="H86">
            <v>141.25391062829917</v>
          </cell>
          <cell r="I86">
            <v>133.40942000000001</v>
          </cell>
          <cell r="J86">
            <v>-7.8444906282991553</v>
          </cell>
          <cell r="K86">
            <v>-5.8800125420672353E-2</v>
          </cell>
          <cell r="M86">
            <v>133.40942000000001</v>
          </cell>
          <cell r="N86">
            <v>602.44365000000005</v>
          </cell>
        </row>
        <row r="87">
          <cell r="A87">
            <v>0</v>
          </cell>
          <cell r="B87">
            <v>0</v>
          </cell>
          <cell r="C87">
            <v>0</v>
          </cell>
          <cell r="D87">
            <v>0</v>
          </cell>
          <cell r="F87" t="str">
            <v>Corporate Relations</v>
          </cell>
          <cell r="H87">
            <v>110.92380661645277</v>
          </cell>
          <cell r="I87">
            <v>119.80458</v>
          </cell>
          <cell r="J87">
            <v>8.8807733835472362</v>
          </cell>
          <cell r="K87">
            <v>7.4127160944491732E-2</v>
          </cell>
          <cell r="M87">
            <v>119.80458</v>
          </cell>
          <cell r="N87">
            <v>678.09927000000005</v>
          </cell>
        </row>
        <row r="88">
          <cell r="A88">
            <v>0</v>
          </cell>
          <cell r="B88">
            <v>0</v>
          </cell>
          <cell r="C88">
            <v>0</v>
          </cell>
          <cell r="D88">
            <v>0</v>
          </cell>
          <cell r="F88" t="str">
            <v>Housing Bishkek</v>
          </cell>
          <cell r="H88">
            <v>167.42768220716172</v>
          </cell>
          <cell r="I88">
            <v>180.87031999999999</v>
          </cell>
          <cell r="J88">
            <v>13.442637792838269</v>
          </cell>
          <cell r="K88">
            <v>7.4321966107199183E-2</v>
          </cell>
          <cell r="M88">
            <v>180.87032000000002</v>
          </cell>
          <cell r="N88">
            <v>711.03998000000001</v>
          </cell>
        </row>
        <row r="89">
          <cell r="A89">
            <v>0</v>
          </cell>
          <cell r="B89">
            <v>0</v>
          </cell>
          <cell r="C89">
            <v>0</v>
          </cell>
          <cell r="D89">
            <v>0</v>
          </cell>
          <cell r="F89" t="str">
            <v>JV Executive Administration</v>
          </cell>
          <cell r="H89">
            <v>55.251894145558687</v>
          </cell>
          <cell r="I89">
            <v>62.494</v>
          </cell>
          <cell r="J89">
            <v>7.2421058544413128</v>
          </cell>
          <cell r="K89">
            <v>0.11588481861364791</v>
          </cell>
          <cell r="M89">
            <v>62.494</v>
          </cell>
          <cell r="N89">
            <v>427.82579000000004</v>
          </cell>
        </row>
        <row r="90">
          <cell r="A90">
            <v>0</v>
          </cell>
          <cell r="B90">
            <v>0</v>
          </cell>
          <cell r="C90">
            <v>0</v>
          </cell>
          <cell r="D90">
            <v>0</v>
          </cell>
          <cell r="F90" t="str">
            <v>Finance &amp; Accounting</v>
          </cell>
          <cell r="H90">
            <v>168.28755943447624</v>
          </cell>
          <cell r="I90">
            <v>153.17392999999998</v>
          </cell>
          <cell r="J90">
            <v>-15.113629434476252</v>
          </cell>
          <cell r="K90">
            <v>-9.8669724244042398E-2</v>
          </cell>
          <cell r="M90">
            <v>153.17392999999998</v>
          </cell>
          <cell r="N90">
            <v>1249.6584399999999</v>
          </cell>
        </row>
        <row r="91">
          <cell r="A91">
            <v>0</v>
          </cell>
          <cell r="B91">
            <v>0</v>
          </cell>
          <cell r="C91">
            <v>0</v>
          </cell>
          <cell r="D91">
            <v>0</v>
          </cell>
          <cell r="F91" t="str">
            <v>Mgt. Information System</v>
          </cell>
          <cell r="H91">
            <v>23.313264170541586</v>
          </cell>
          <cell r="I91">
            <v>19.47316</v>
          </cell>
          <cell r="J91">
            <v>-3.8401041705415864</v>
          </cell>
          <cell r="K91">
            <v>-0.19719984689396</v>
          </cell>
          <cell r="M91">
            <v>19.47316</v>
          </cell>
          <cell r="N91">
            <v>107.90111000000002</v>
          </cell>
        </row>
        <row r="92">
          <cell r="A92">
            <v>0</v>
          </cell>
          <cell r="B92">
            <v>0</v>
          </cell>
          <cell r="C92">
            <v>0</v>
          </cell>
          <cell r="D92">
            <v>0</v>
          </cell>
          <cell r="F92" t="str">
            <v>Bishkek Procurement</v>
          </cell>
          <cell r="H92">
            <v>36.917258369160479</v>
          </cell>
          <cell r="I92">
            <v>34.831069999999997</v>
          </cell>
          <cell r="J92">
            <v>-2.0861883691604817</v>
          </cell>
          <cell r="K92">
            <v>-5.9894466898676439E-2</v>
          </cell>
          <cell r="M92">
            <v>34.831070000000004</v>
          </cell>
          <cell r="N92">
            <v>139.58753999999999</v>
          </cell>
        </row>
        <row r="93">
          <cell r="A93">
            <v>0</v>
          </cell>
          <cell r="B93">
            <v>0</v>
          </cell>
          <cell r="C93">
            <v>0</v>
          </cell>
          <cell r="D93">
            <v>0</v>
          </cell>
          <cell r="F93" t="str">
            <v>Human Resources</v>
          </cell>
          <cell r="H93">
            <v>69.23761504910189</v>
          </cell>
          <cell r="I93">
            <v>72.584890000000001</v>
          </cell>
          <cell r="J93">
            <v>3.347274950898111</v>
          </cell>
          <cell r="K93">
            <v>4.6115313406111254E-2</v>
          </cell>
          <cell r="M93">
            <v>72.584890000000001</v>
          </cell>
          <cell r="N93">
            <v>154.48425</v>
          </cell>
        </row>
        <row r="94">
          <cell r="A94">
            <v>0</v>
          </cell>
          <cell r="B94">
            <v>0</v>
          </cell>
          <cell r="C94">
            <v>0</v>
          </cell>
          <cell r="D94">
            <v>0</v>
          </cell>
          <cell r="F94" t="str">
            <v>Medical Services</v>
          </cell>
          <cell r="H94">
            <v>104.66465899801098</v>
          </cell>
          <cell r="I94">
            <v>13.263689999999997</v>
          </cell>
          <cell r="J94">
            <v>-91.400968998010981</v>
          </cell>
          <cell r="K94">
            <v>-6.8910664376211299</v>
          </cell>
          <cell r="M94">
            <v>13.263689999999999</v>
          </cell>
          <cell r="N94">
            <v>54.517780000000002</v>
          </cell>
        </row>
        <row r="95">
          <cell r="A95">
            <v>0</v>
          </cell>
          <cell r="B95">
            <v>0</v>
          </cell>
          <cell r="C95">
            <v>0</v>
          </cell>
          <cell r="D95">
            <v>0</v>
          </cell>
          <cell r="F95" t="str">
            <v>Security</v>
          </cell>
          <cell r="H95">
            <v>70.005088935755609</v>
          </cell>
          <cell r="I95">
            <v>76.164380000000008</v>
          </cell>
          <cell r="J95">
            <v>6.1592910642443996</v>
          </cell>
          <cell r="K95">
            <v>8.086839365388912E-2</v>
          </cell>
          <cell r="M95">
            <v>76.164380000000008</v>
          </cell>
          <cell r="N95">
            <v>419.78804000000002</v>
          </cell>
        </row>
        <row r="96">
          <cell r="A96">
            <v>0</v>
          </cell>
          <cell r="B96">
            <v>0</v>
          </cell>
          <cell r="C96">
            <v>0</v>
          </cell>
          <cell r="D96">
            <v>0</v>
          </cell>
          <cell r="F96" t="str">
            <v>KGC Executive Administration</v>
          </cell>
          <cell r="H96">
            <v>18.578734166872792</v>
          </cell>
          <cell r="I96">
            <v>37.567819999999998</v>
          </cell>
          <cell r="J96">
            <v>18.989085833127206</v>
          </cell>
          <cell r="K96">
            <v>0.50546147828453203</v>
          </cell>
          <cell r="M96">
            <v>37.567819999999998</v>
          </cell>
          <cell r="N96">
            <v>149.46290999999999</v>
          </cell>
        </row>
        <row r="97">
          <cell r="A97">
            <v>0</v>
          </cell>
          <cell r="B97">
            <v>0</v>
          </cell>
          <cell r="C97">
            <v>0</v>
          </cell>
          <cell r="D97">
            <v>0</v>
          </cell>
          <cell r="F97" t="str">
            <v>Total Bishkek</v>
          </cell>
          <cell r="H97">
            <v>1869.0335691890339</v>
          </cell>
          <cell r="I97">
            <v>1718.8715499999998</v>
          </cell>
          <cell r="J97">
            <v>-150.16201918903403</v>
          </cell>
          <cell r="K97">
            <v>-8.7360814825886229E-2</v>
          </cell>
          <cell r="M97">
            <v>1718.8715499999998</v>
          </cell>
          <cell r="N97">
            <v>7742.7088300000014</v>
          </cell>
        </row>
      </sheetData>
      <sheetData sheetId="8"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Mine Cost/BCM - 2002 Average</v>
          </cell>
          <cell r="C3">
            <v>0.43638935985225796</v>
          </cell>
          <cell r="D3">
            <v>0.43638935985225796</v>
          </cell>
          <cell r="E3">
            <v>0.43638935985225796</v>
          </cell>
          <cell r="F3">
            <v>0.43638935985225796</v>
          </cell>
          <cell r="G3">
            <v>0.43638935985225796</v>
          </cell>
          <cell r="H3">
            <v>0.43638935985225796</v>
          </cell>
          <cell r="I3">
            <v>0.43638935985225796</v>
          </cell>
          <cell r="J3">
            <v>0.43638935985225796</v>
          </cell>
          <cell r="K3">
            <v>0.43638935985225796</v>
          </cell>
          <cell r="L3">
            <v>0.43638935985225796</v>
          </cell>
          <cell r="M3">
            <v>0.43638935985225796</v>
          </cell>
          <cell r="N3">
            <v>0.43638935985225796</v>
          </cell>
        </row>
        <row r="4">
          <cell r="B4" t="str">
            <v>Mine Cost/BCM - 2002 Actual</v>
          </cell>
          <cell r="C4">
            <v>1.6879280070204343</v>
          </cell>
          <cell r="D4">
            <v>1.7779286257910571</v>
          </cell>
          <cell r="E4">
            <v>1.7117032243200416</v>
          </cell>
          <cell r="F4">
            <v>0</v>
          </cell>
          <cell r="G4">
            <v>0</v>
          </cell>
          <cell r="H4">
            <v>0</v>
          </cell>
          <cell r="I4">
            <v>0</v>
          </cell>
          <cell r="J4">
            <v>0</v>
          </cell>
          <cell r="K4">
            <v>0</v>
          </cell>
          <cell r="L4">
            <v>0</v>
          </cell>
          <cell r="M4">
            <v>0</v>
          </cell>
          <cell r="N4">
            <v>0</v>
          </cell>
        </row>
        <row r="5">
          <cell r="B5" t="str">
            <v>Mine Cost/BCM - 2001 Average</v>
          </cell>
          <cell r="C5">
            <v>1.56304585507459</v>
          </cell>
          <cell r="D5">
            <v>1.56304585507459</v>
          </cell>
          <cell r="E5">
            <v>1.56304585507459</v>
          </cell>
          <cell r="F5">
            <v>1.56304585507459</v>
          </cell>
          <cell r="G5">
            <v>1.56304585507459</v>
          </cell>
          <cell r="H5">
            <v>1.56304585507459</v>
          </cell>
          <cell r="I5">
            <v>1.56304585507459</v>
          </cell>
          <cell r="J5">
            <v>1.56304585507459</v>
          </cell>
          <cell r="K5">
            <v>1.56304585507459</v>
          </cell>
          <cell r="L5">
            <v>1.56304585507459</v>
          </cell>
          <cell r="M5">
            <v>1.56304585507459</v>
          </cell>
          <cell r="N5">
            <v>1.56304585507459</v>
          </cell>
        </row>
        <row r="6">
          <cell r="B6" t="str">
            <v>Mine Cost/BCM - 2000 Average</v>
          </cell>
          <cell r="C6">
            <v>1.6807205603285489</v>
          </cell>
          <cell r="D6">
            <v>1.6807205603285489</v>
          </cell>
          <cell r="E6">
            <v>1.6807205603285489</v>
          </cell>
          <cell r="F6">
            <v>1.6807205603285489</v>
          </cell>
          <cell r="G6">
            <v>1.6807205603285489</v>
          </cell>
          <cell r="H6">
            <v>1.6807205603285489</v>
          </cell>
          <cell r="I6">
            <v>1.6807205603285489</v>
          </cell>
          <cell r="J6">
            <v>1.6807205603285489</v>
          </cell>
          <cell r="K6">
            <v>1.6807205603285489</v>
          </cell>
          <cell r="L6">
            <v>1.6807205603285489</v>
          </cell>
          <cell r="M6">
            <v>1.6807205603285489</v>
          </cell>
          <cell r="N6">
            <v>1.6807205603285489</v>
          </cell>
        </row>
        <row r="7">
          <cell r="B7" t="str">
            <v>Mine Cost/BCM - 1999 Average</v>
          </cell>
          <cell r="C7">
            <v>1.9300000000000002</v>
          </cell>
          <cell r="D7">
            <v>1.9300000000000002</v>
          </cell>
          <cell r="E7">
            <v>1.9300000000000002</v>
          </cell>
          <cell r="F7">
            <v>1.9300000000000002</v>
          </cell>
          <cell r="G7">
            <v>1.9300000000000002</v>
          </cell>
          <cell r="H7">
            <v>1.9300000000000002</v>
          </cell>
          <cell r="I7">
            <v>1.9300000000000002</v>
          </cell>
          <cell r="J7">
            <v>1.9300000000000002</v>
          </cell>
          <cell r="K7">
            <v>1.9300000000000002</v>
          </cell>
          <cell r="L7">
            <v>1.9300000000000002</v>
          </cell>
          <cell r="M7">
            <v>1.9300000000000002</v>
          </cell>
          <cell r="N7">
            <v>1.9300000000000002</v>
          </cell>
        </row>
        <row r="8">
          <cell r="B8" t="str">
            <v>Mine Cost/BCM - 1998 Average</v>
          </cell>
          <cell r="C8">
            <v>2.2747599051946357</v>
          </cell>
          <cell r="D8">
            <v>2.2747599051946357</v>
          </cell>
          <cell r="E8">
            <v>2.2747599051946357</v>
          </cell>
          <cell r="F8">
            <v>2.2747599051946357</v>
          </cell>
          <cell r="G8">
            <v>2.2747599051946357</v>
          </cell>
          <cell r="H8">
            <v>2.2747599051946357</v>
          </cell>
          <cell r="I8">
            <v>2.2747599051946357</v>
          </cell>
          <cell r="J8">
            <v>2.2747599051946357</v>
          </cell>
          <cell r="K8">
            <v>2.2747599051946357</v>
          </cell>
          <cell r="L8">
            <v>2.2747599051946357</v>
          </cell>
          <cell r="M8">
            <v>2.2747599051946357</v>
          </cell>
          <cell r="N8">
            <v>2.2747599051946357</v>
          </cell>
        </row>
        <row r="9">
          <cell r="B9" t="str">
            <v>Mine Cost/BCM - 1997 Average</v>
          </cell>
          <cell r="C9">
            <v>2.5906945813098559</v>
          </cell>
          <cell r="D9">
            <v>2.5906945813098559</v>
          </cell>
          <cell r="E9">
            <v>2.5906945813098559</v>
          </cell>
          <cell r="F9">
            <v>2.5906945813098559</v>
          </cell>
          <cell r="G9">
            <v>2.5906945813098559</v>
          </cell>
          <cell r="H9">
            <v>2.5906945813098559</v>
          </cell>
          <cell r="I9">
            <v>2.5906945813098559</v>
          </cell>
          <cell r="J9">
            <v>2.5906945813098559</v>
          </cell>
          <cell r="K9">
            <v>2.5906945813098559</v>
          </cell>
          <cell r="L9">
            <v>2.5906945813098559</v>
          </cell>
          <cell r="M9">
            <v>2.5906945813098559</v>
          </cell>
          <cell r="N9">
            <v>2.5906945813098559</v>
          </cell>
        </row>
        <row r="10">
          <cell r="B10" t="str">
            <v>Mine Target Line - 1999 Budget less 5%</v>
          </cell>
          <cell r="C10">
            <v>2.1185</v>
          </cell>
          <cell r="D10">
            <v>2.1185</v>
          </cell>
          <cell r="E10">
            <v>2.1185</v>
          </cell>
          <cell r="F10">
            <v>2.1185</v>
          </cell>
          <cell r="G10">
            <v>2.1185</v>
          </cell>
          <cell r="H10">
            <v>2.1185</v>
          </cell>
          <cell r="I10">
            <v>2.1185</v>
          </cell>
          <cell r="J10">
            <v>2.1185</v>
          </cell>
          <cell r="K10">
            <v>2.1185</v>
          </cell>
          <cell r="L10">
            <v>2.1185</v>
          </cell>
          <cell r="M10">
            <v>2.1185</v>
          </cell>
          <cell r="N10">
            <v>2.1185</v>
          </cell>
        </row>
        <row r="37">
          <cell r="C37" t="str">
            <v>Jan</v>
          </cell>
          <cell r="D37" t="str">
            <v>Feb</v>
          </cell>
          <cell r="E37" t="str">
            <v>Mar</v>
          </cell>
          <cell r="F37" t="str">
            <v>Apr</v>
          </cell>
          <cell r="G37" t="str">
            <v>May</v>
          </cell>
          <cell r="H37" t="str">
            <v>Jun</v>
          </cell>
          <cell r="I37" t="str">
            <v>Jul</v>
          </cell>
          <cell r="J37" t="str">
            <v>Aug</v>
          </cell>
          <cell r="K37" t="str">
            <v>Sep</v>
          </cell>
          <cell r="L37" t="str">
            <v>Oct</v>
          </cell>
          <cell r="M37" t="str">
            <v>Nov</v>
          </cell>
          <cell r="N37" t="str">
            <v>Dec</v>
          </cell>
        </row>
        <row r="38">
          <cell r="B38" t="str">
            <v>Mill Cost/Tonne  - 2002 Actual</v>
          </cell>
          <cell r="C38">
            <v>4.0822461032245565</v>
          </cell>
          <cell r="D38">
            <v>5.0266297184664053</v>
          </cell>
          <cell r="E38">
            <v>5.2823966201434782</v>
          </cell>
          <cell r="F38">
            <v>0</v>
          </cell>
          <cell r="G38">
            <v>0</v>
          </cell>
          <cell r="H38">
            <v>0</v>
          </cell>
          <cell r="I38">
            <v>0</v>
          </cell>
          <cell r="J38">
            <v>0</v>
          </cell>
          <cell r="K38">
            <v>0</v>
          </cell>
          <cell r="L38">
            <v>0</v>
          </cell>
          <cell r="M38">
            <v>0</v>
          </cell>
          <cell r="N38">
            <v>0</v>
          </cell>
        </row>
        <row r="39">
          <cell r="B39" t="str">
            <v>Mill Cost/Tonne  - 2002 Average</v>
          </cell>
          <cell r="C39">
            <v>1.1789186096230277</v>
          </cell>
          <cell r="D39">
            <v>1.1789186096230277</v>
          </cell>
          <cell r="E39">
            <v>1.1789186096230277</v>
          </cell>
          <cell r="F39">
            <v>1.1789186096230277</v>
          </cell>
          <cell r="G39">
            <v>1.1789186096230277</v>
          </cell>
          <cell r="H39">
            <v>1.1789186096230277</v>
          </cell>
          <cell r="I39">
            <v>1.1789186096230277</v>
          </cell>
          <cell r="J39">
            <v>1.1789186096230277</v>
          </cell>
          <cell r="K39">
            <v>1.1789186096230277</v>
          </cell>
          <cell r="L39">
            <v>1.1789186096230277</v>
          </cell>
          <cell r="M39">
            <v>1.1789186096230277</v>
          </cell>
          <cell r="N39">
            <v>1.1789186096230277</v>
          </cell>
        </row>
        <row r="40">
          <cell r="B40" t="str">
            <v>Mill Cost/Tonne  - 2001 Average</v>
          </cell>
          <cell r="C40">
            <v>5.6501037754442729</v>
          </cell>
          <cell r="D40">
            <v>5.6501037754442729</v>
          </cell>
          <cell r="E40">
            <v>5.6501037754442729</v>
          </cell>
          <cell r="F40">
            <v>5.6501037754442729</v>
          </cell>
          <cell r="G40">
            <v>5.6501037754442729</v>
          </cell>
          <cell r="H40">
            <v>5.6501037754442729</v>
          </cell>
          <cell r="I40">
            <v>5.6501037754442729</v>
          </cell>
          <cell r="J40">
            <v>5.6501037754442729</v>
          </cell>
          <cell r="K40">
            <v>5.6501037754442729</v>
          </cell>
          <cell r="L40">
            <v>5.6501037754442729</v>
          </cell>
          <cell r="M40">
            <v>5.6501037754442729</v>
          </cell>
          <cell r="N40">
            <v>5.6501037754442729</v>
          </cell>
        </row>
        <row r="41">
          <cell r="B41" t="str">
            <v>Mill Cost/Tonne  - 2000 Average</v>
          </cell>
          <cell r="C41">
            <v>5.3071253133821337</v>
          </cell>
          <cell r="D41">
            <v>5.3071253133821337</v>
          </cell>
          <cell r="E41">
            <v>5.3071253133821337</v>
          </cell>
          <cell r="F41">
            <v>5.3071253133821337</v>
          </cell>
          <cell r="G41">
            <v>5.3071253133821337</v>
          </cell>
          <cell r="H41">
            <v>5.3071253133821337</v>
          </cell>
          <cell r="I41">
            <v>5.3071253133821337</v>
          </cell>
          <cell r="J41">
            <v>5.3071253133821337</v>
          </cell>
          <cell r="K41">
            <v>5.3071253133821337</v>
          </cell>
          <cell r="L41">
            <v>5.3071253133821337</v>
          </cell>
          <cell r="M41">
            <v>5.3071253133821337</v>
          </cell>
          <cell r="N41">
            <v>5.3071253133821337</v>
          </cell>
        </row>
        <row r="42">
          <cell r="B42" t="str">
            <v>Mill Cost/Tonne - 1999 Average</v>
          </cell>
          <cell r="C42">
            <v>5.4699999999999989</v>
          </cell>
          <cell r="D42">
            <v>5.4699999999999989</v>
          </cell>
          <cell r="E42">
            <v>5.4699999999999989</v>
          </cell>
          <cell r="F42">
            <v>5.4699999999999989</v>
          </cell>
          <cell r="G42">
            <v>5.4699999999999989</v>
          </cell>
          <cell r="H42">
            <v>5.4699999999999989</v>
          </cell>
          <cell r="I42">
            <v>5.4699999999999989</v>
          </cell>
          <cell r="J42">
            <v>5.4699999999999989</v>
          </cell>
          <cell r="K42">
            <v>5.4699999999999989</v>
          </cell>
          <cell r="L42">
            <v>5.4699999999999989</v>
          </cell>
          <cell r="M42">
            <v>5.4699999999999989</v>
          </cell>
          <cell r="N42">
            <v>5.4699999999999989</v>
          </cell>
        </row>
        <row r="43">
          <cell r="B43" t="str">
            <v>Mill Cost/Tonne - 1998 Average</v>
          </cell>
          <cell r="C43">
            <v>6.3906201647464274</v>
          </cell>
          <cell r="D43">
            <v>6.3906201647464274</v>
          </cell>
          <cell r="E43">
            <v>6.3906201647464274</v>
          </cell>
          <cell r="F43">
            <v>6.3906201647464274</v>
          </cell>
          <cell r="G43">
            <v>6.3906201647464274</v>
          </cell>
          <cell r="H43">
            <v>6.3906201647464274</v>
          </cell>
          <cell r="I43">
            <v>6.3906201647464274</v>
          </cell>
          <cell r="J43">
            <v>6.3906201647464274</v>
          </cell>
          <cell r="K43">
            <v>6.3906201647464274</v>
          </cell>
          <cell r="L43">
            <v>6.3906201647464274</v>
          </cell>
          <cell r="M43">
            <v>6.3906201647464274</v>
          </cell>
          <cell r="N43">
            <v>6.3906201647464274</v>
          </cell>
        </row>
        <row r="44">
          <cell r="B44" t="str">
            <v>Mill Cost/Tonne - 1997 Average</v>
          </cell>
          <cell r="C44">
            <v>6.5480554972770397</v>
          </cell>
          <cell r="D44">
            <v>6.5480554972770397</v>
          </cell>
          <cell r="E44">
            <v>6.5480554972770397</v>
          </cell>
          <cell r="F44">
            <v>6.5480554972770397</v>
          </cell>
          <cell r="G44">
            <v>6.5480554972770397</v>
          </cell>
          <cell r="H44">
            <v>6.5480554972770397</v>
          </cell>
          <cell r="I44">
            <v>6.5480554972770397</v>
          </cell>
          <cell r="J44">
            <v>6.5480554972770397</v>
          </cell>
          <cell r="K44">
            <v>6.5480554972770397</v>
          </cell>
          <cell r="L44">
            <v>6.5480554972770397</v>
          </cell>
          <cell r="M44">
            <v>6.5480554972770397</v>
          </cell>
          <cell r="N44">
            <v>6.5480554972770397</v>
          </cell>
        </row>
        <row r="45">
          <cell r="B45" t="str">
            <v>Mill Target Line - 1999 Budget less 5%</v>
          </cell>
          <cell r="C45">
            <v>5.6011999999999995</v>
          </cell>
          <cell r="D45">
            <v>5.6011999999999995</v>
          </cell>
          <cell r="E45">
            <v>5.6011999999999995</v>
          </cell>
          <cell r="F45">
            <v>5.6011999999999995</v>
          </cell>
          <cell r="G45">
            <v>5.6011999999999995</v>
          </cell>
          <cell r="H45">
            <v>5.6011999999999995</v>
          </cell>
          <cell r="I45">
            <v>5.6011999999999995</v>
          </cell>
          <cell r="J45">
            <v>5.6011999999999995</v>
          </cell>
          <cell r="K45">
            <v>5.6011999999999995</v>
          </cell>
          <cell r="L45">
            <v>5.6011999999999995</v>
          </cell>
          <cell r="M45">
            <v>5.6011999999999995</v>
          </cell>
          <cell r="N45">
            <v>5.6011999999999995</v>
          </cell>
        </row>
        <row r="72">
          <cell r="C72" t="str">
            <v>Jan</v>
          </cell>
          <cell r="D72" t="str">
            <v>Feb</v>
          </cell>
          <cell r="E72" t="str">
            <v>Mar</v>
          </cell>
          <cell r="F72" t="str">
            <v>Apr</v>
          </cell>
          <cell r="G72" t="str">
            <v>May</v>
          </cell>
          <cell r="H72" t="str">
            <v>Jun</v>
          </cell>
          <cell r="I72" t="str">
            <v>Jul</v>
          </cell>
          <cell r="J72" t="str">
            <v>Aug</v>
          </cell>
          <cell r="K72" t="str">
            <v>Sep</v>
          </cell>
          <cell r="L72" t="str">
            <v>Oct</v>
          </cell>
          <cell r="M72" t="str">
            <v>Nov</v>
          </cell>
          <cell r="N72" t="str">
            <v>Dec</v>
          </cell>
        </row>
        <row r="73">
          <cell r="B73" t="str">
            <v>Mill Cost/oz Poured - 2002 Actual</v>
          </cell>
          <cell r="C73">
            <v>33.888849737630892</v>
          </cell>
          <cell r="D73">
            <v>45.520155212628254</v>
          </cell>
          <cell r="E73">
            <v>51.207829465906386</v>
          </cell>
          <cell r="F73">
            <v>0</v>
          </cell>
          <cell r="G73">
            <v>0</v>
          </cell>
          <cell r="H73">
            <v>0</v>
          </cell>
          <cell r="I73">
            <v>0</v>
          </cell>
          <cell r="J73">
            <v>0</v>
          </cell>
          <cell r="K73">
            <v>0</v>
          </cell>
          <cell r="L73">
            <v>0</v>
          </cell>
          <cell r="M73">
            <v>0</v>
          </cell>
        </row>
        <row r="74">
          <cell r="B74" t="str">
            <v>Mill Cost/oz Poured - 2002 Average</v>
          </cell>
          <cell r="C74">
            <v>12.52</v>
          </cell>
          <cell r="D74">
            <v>12.52</v>
          </cell>
          <cell r="E74">
            <v>12.52</v>
          </cell>
          <cell r="F74">
            <v>12.52</v>
          </cell>
          <cell r="G74">
            <v>12.52</v>
          </cell>
          <cell r="H74">
            <v>12.52</v>
          </cell>
          <cell r="I74">
            <v>12.52</v>
          </cell>
          <cell r="J74">
            <v>12.52</v>
          </cell>
          <cell r="K74">
            <v>12.52</v>
          </cell>
          <cell r="L74">
            <v>12.52</v>
          </cell>
          <cell r="M74">
            <v>12.52</v>
          </cell>
          <cell r="N74">
            <v>12.52</v>
          </cell>
        </row>
        <row r="75">
          <cell r="B75" t="str">
            <v>Mill Cost/oz Poured - 2001 Average</v>
          </cell>
          <cell r="C75">
            <v>42.641258914646798</v>
          </cell>
          <cell r="D75">
            <v>42.641258914646798</v>
          </cell>
          <cell r="E75">
            <v>42.641258914646798</v>
          </cell>
          <cell r="F75">
            <v>42.641258914646798</v>
          </cell>
          <cell r="G75">
            <v>42.641258914646798</v>
          </cell>
          <cell r="H75">
            <v>42.641258914646798</v>
          </cell>
          <cell r="I75">
            <v>42.641258914646798</v>
          </cell>
          <cell r="J75">
            <v>42.641258914646798</v>
          </cell>
          <cell r="K75">
            <v>42.641258914646798</v>
          </cell>
          <cell r="L75">
            <v>42.641258914646798</v>
          </cell>
          <cell r="M75">
            <v>42.641258914646798</v>
          </cell>
          <cell r="N75">
            <v>42.641258914646798</v>
          </cell>
        </row>
        <row r="76">
          <cell r="B76" t="str">
            <v>Mill Cost/oz Poured - 2000 Average</v>
          </cell>
          <cell r="C76">
            <v>43.546545157130574</v>
          </cell>
          <cell r="D76">
            <v>43.546545157130574</v>
          </cell>
          <cell r="E76">
            <v>43.546545157130574</v>
          </cell>
          <cell r="F76">
            <v>43.546545157130574</v>
          </cell>
          <cell r="G76">
            <v>43.546545157130574</v>
          </cell>
          <cell r="H76">
            <v>43.546545157130574</v>
          </cell>
          <cell r="I76">
            <v>43.546545157130574</v>
          </cell>
          <cell r="J76">
            <v>43.546545157130574</v>
          </cell>
          <cell r="K76">
            <v>43.546545157130574</v>
          </cell>
          <cell r="L76">
            <v>43.546545157130574</v>
          </cell>
          <cell r="M76">
            <v>43.546545157130574</v>
          </cell>
          <cell r="N76">
            <v>43.546545157130574</v>
          </cell>
        </row>
        <row r="77">
          <cell r="B77" t="str">
            <v>Mill Cost/oz Poured - 1999 Average</v>
          </cell>
          <cell r="C77">
            <v>47.500108923005357</v>
          </cell>
          <cell r="D77">
            <v>47.500108923005357</v>
          </cell>
          <cell r="E77">
            <v>47.500108923005357</v>
          </cell>
          <cell r="F77">
            <v>47.500108923005357</v>
          </cell>
          <cell r="G77">
            <v>47.500108923005357</v>
          </cell>
          <cell r="H77">
            <v>47.500108923005357</v>
          </cell>
          <cell r="I77">
            <v>47.500108923005357</v>
          </cell>
          <cell r="J77">
            <v>47.500108923005357</v>
          </cell>
          <cell r="K77">
            <v>47.500108923005357</v>
          </cell>
          <cell r="L77">
            <v>47.500108923005357</v>
          </cell>
          <cell r="M77">
            <v>47.500108923005357</v>
          </cell>
          <cell r="N77">
            <v>47.500108923005357</v>
          </cell>
        </row>
        <row r="78">
          <cell r="B78" t="str">
            <v>Mill Cost/oz Poured - 1998 Average</v>
          </cell>
          <cell r="C78">
            <v>52.047061121177506</v>
          </cell>
          <cell r="D78">
            <v>52.047061121177506</v>
          </cell>
          <cell r="E78">
            <v>52.047061121177506</v>
          </cell>
          <cell r="F78">
            <v>52.047061121177506</v>
          </cell>
          <cell r="G78">
            <v>52.047061121177506</v>
          </cell>
          <cell r="H78">
            <v>52.047061121177506</v>
          </cell>
          <cell r="I78">
            <v>52.047061121177506</v>
          </cell>
          <cell r="J78">
            <v>52.047061121177506</v>
          </cell>
          <cell r="K78">
            <v>52.047061121177506</v>
          </cell>
          <cell r="L78">
            <v>52.047061121177506</v>
          </cell>
          <cell r="M78">
            <v>52.047061121177506</v>
          </cell>
          <cell r="N78">
            <v>52.047061121177506</v>
          </cell>
        </row>
        <row r="79">
          <cell r="B79" t="str">
            <v>Mill Cost/oz Poured - 1997 Average</v>
          </cell>
          <cell r="C79">
            <v>52.455117329382524</v>
          </cell>
          <cell r="D79">
            <v>52.455117329382524</v>
          </cell>
          <cell r="E79">
            <v>52.455117329382524</v>
          </cell>
          <cell r="F79">
            <v>52.455117329382524</v>
          </cell>
          <cell r="G79">
            <v>52.455117329382524</v>
          </cell>
          <cell r="H79">
            <v>52.455117329382524</v>
          </cell>
          <cell r="I79">
            <v>52.455117329382524</v>
          </cell>
          <cell r="J79">
            <v>52.455117329382524</v>
          </cell>
          <cell r="K79">
            <v>52.455117329382524</v>
          </cell>
          <cell r="L79">
            <v>52.455117329382524</v>
          </cell>
          <cell r="M79">
            <v>52.455117329382524</v>
          </cell>
          <cell r="N79">
            <v>52.455117329382524</v>
          </cell>
        </row>
        <row r="80">
          <cell r="B80" t="str">
            <v>Target Line - 2000 Budget less 5%</v>
          </cell>
          <cell r="C80">
            <v>49.295499999999997</v>
          </cell>
          <cell r="D80">
            <v>49.295499999999997</v>
          </cell>
          <cell r="E80">
            <v>49.295499999999997</v>
          </cell>
          <cell r="F80">
            <v>49.295499999999997</v>
          </cell>
          <cell r="G80">
            <v>49.295499999999997</v>
          </cell>
          <cell r="H80">
            <v>49.295499999999997</v>
          </cell>
          <cell r="I80">
            <v>49.295499999999997</v>
          </cell>
          <cell r="J80">
            <v>49.295499999999997</v>
          </cell>
          <cell r="K80">
            <v>49.295499999999997</v>
          </cell>
          <cell r="L80">
            <v>49.295499999999997</v>
          </cell>
          <cell r="M80">
            <v>49.295499999999997</v>
          </cell>
          <cell r="N80">
            <v>49.295499999999997</v>
          </cell>
        </row>
        <row r="107">
          <cell r="C107" t="str">
            <v>Jan</v>
          </cell>
          <cell r="D107" t="str">
            <v>Feb</v>
          </cell>
          <cell r="E107" t="str">
            <v>Mar</v>
          </cell>
          <cell r="F107" t="str">
            <v>Apr</v>
          </cell>
          <cell r="G107" t="str">
            <v>May</v>
          </cell>
          <cell r="H107" t="str">
            <v>Jun</v>
          </cell>
          <cell r="I107" t="str">
            <v>Jul</v>
          </cell>
          <cell r="J107" t="str">
            <v>Aug</v>
          </cell>
          <cell r="K107" t="str">
            <v>Sep</v>
          </cell>
          <cell r="L107" t="str">
            <v>Oct</v>
          </cell>
          <cell r="M107" t="str">
            <v>Nov</v>
          </cell>
          <cell r="N107" t="str">
            <v>Dec</v>
          </cell>
        </row>
        <row r="108">
          <cell r="B108" t="str">
            <v>Mine Cost/oz Mined - 2002Actual</v>
          </cell>
          <cell r="C108" t="e">
            <v>#REF!</v>
          </cell>
          <cell r="D108" t="e">
            <v>#REF!</v>
          </cell>
          <cell r="E108" t="e">
            <v>#REF!</v>
          </cell>
          <cell r="F108" t="e">
            <v>#REF!</v>
          </cell>
          <cell r="G108">
            <v>0</v>
          </cell>
          <cell r="H108">
            <v>0</v>
          </cell>
          <cell r="I108" t="e">
            <v>#REF!</v>
          </cell>
          <cell r="J108" t="e">
            <v>#REF!</v>
          </cell>
          <cell r="K108" t="e">
            <v>#REF!</v>
          </cell>
          <cell r="L108" t="e">
            <v>#REF!</v>
          </cell>
          <cell r="M108" t="e">
            <v>#REF!</v>
          </cell>
        </row>
        <row r="109">
          <cell r="B109" t="str">
            <v>Mine Cost/oz Mined - 2002 Average</v>
          </cell>
          <cell r="C109" t="e">
            <v>#REF!</v>
          </cell>
          <cell r="D109" t="e">
            <v>#REF!</v>
          </cell>
          <cell r="E109" t="e">
            <v>#REF!</v>
          </cell>
          <cell r="F109" t="e">
            <v>#REF!</v>
          </cell>
          <cell r="G109" t="e">
            <v>#REF!</v>
          </cell>
          <cell r="H109" t="e">
            <v>#REF!</v>
          </cell>
          <cell r="I109" t="e">
            <v>#REF!</v>
          </cell>
          <cell r="J109" t="e">
            <v>#REF!</v>
          </cell>
          <cell r="K109" t="e">
            <v>#REF!</v>
          </cell>
          <cell r="L109" t="e">
            <v>#REF!</v>
          </cell>
          <cell r="M109" t="e">
            <v>#REF!</v>
          </cell>
          <cell r="N109" t="e">
            <v>#REF!</v>
          </cell>
        </row>
        <row r="110">
          <cell r="B110" t="str">
            <v>Mine Cost/oz Mined - 2001 Average</v>
          </cell>
          <cell r="C110">
            <v>31.292196577541624</v>
          </cell>
          <cell r="D110">
            <v>31.292196577541624</v>
          </cell>
          <cell r="E110">
            <v>31.292196577541624</v>
          </cell>
          <cell r="F110">
            <v>31.292196577541624</v>
          </cell>
          <cell r="G110">
            <v>31.292196577541624</v>
          </cell>
          <cell r="H110">
            <v>31.292196577541624</v>
          </cell>
          <cell r="I110">
            <v>31.292196577541624</v>
          </cell>
          <cell r="J110">
            <v>31.292196577541624</v>
          </cell>
          <cell r="K110">
            <v>31.292196577541624</v>
          </cell>
          <cell r="L110">
            <v>31.292196577541624</v>
          </cell>
          <cell r="M110">
            <v>31.292196577541624</v>
          </cell>
          <cell r="N110">
            <v>31.292196577541624</v>
          </cell>
        </row>
        <row r="111">
          <cell r="B111" t="str">
            <v>Mine Cost/oz Mined - 2000 Average</v>
          </cell>
          <cell r="C111">
            <v>32.39494399257724</v>
          </cell>
          <cell r="D111">
            <v>32.39494399257724</v>
          </cell>
          <cell r="E111">
            <v>32.39494399257724</v>
          </cell>
          <cell r="F111">
            <v>32.39494399257724</v>
          </cell>
          <cell r="G111">
            <v>32.39494399257724</v>
          </cell>
          <cell r="H111">
            <v>32.39494399257724</v>
          </cell>
          <cell r="I111">
            <v>32.39494399257724</v>
          </cell>
          <cell r="J111">
            <v>32.39494399257724</v>
          </cell>
          <cell r="K111">
            <v>32.39494399257724</v>
          </cell>
          <cell r="L111">
            <v>32.39494399257724</v>
          </cell>
          <cell r="M111">
            <v>32.39494399257724</v>
          </cell>
          <cell r="N111">
            <v>32.39494399257724</v>
          </cell>
        </row>
        <row r="112">
          <cell r="B112" t="str">
            <v>Mine Cost/oz Mined - 1999 Average</v>
          </cell>
          <cell r="C112">
            <v>32.659201384410842</v>
          </cell>
          <cell r="D112">
            <v>32.659201384410842</v>
          </cell>
          <cell r="E112">
            <v>32.659201384410842</v>
          </cell>
          <cell r="F112">
            <v>32.659201384410842</v>
          </cell>
          <cell r="G112">
            <v>32.659201384410842</v>
          </cell>
          <cell r="H112">
            <v>32.659201384410842</v>
          </cell>
          <cell r="I112">
            <v>32.659201384410842</v>
          </cell>
          <cell r="J112">
            <v>32.659201384410842</v>
          </cell>
          <cell r="K112">
            <v>32.659201384410842</v>
          </cell>
          <cell r="L112">
            <v>32.659201384410842</v>
          </cell>
          <cell r="M112">
            <v>32.659201384410842</v>
          </cell>
          <cell r="N112">
            <v>32.659201384410842</v>
          </cell>
        </row>
        <row r="113">
          <cell r="B113" t="str">
            <v>Mine Cost/oz Mined - 1998 Average</v>
          </cell>
          <cell r="C113">
            <v>33.661281676476975</v>
          </cell>
          <cell r="D113">
            <v>33.661281676476975</v>
          </cell>
          <cell r="E113">
            <v>33.661281676476975</v>
          </cell>
          <cell r="F113">
            <v>33.661281676476975</v>
          </cell>
          <cell r="G113">
            <v>33.661281676476975</v>
          </cell>
          <cell r="H113">
            <v>33.661281676476975</v>
          </cell>
          <cell r="I113">
            <v>33.661281676476975</v>
          </cell>
          <cell r="J113">
            <v>33.661281676476975</v>
          </cell>
          <cell r="K113">
            <v>33.661281676476975</v>
          </cell>
          <cell r="L113">
            <v>33.661281676476975</v>
          </cell>
          <cell r="M113">
            <v>33.661281676476975</v>
          </cell>
          <cell r="N113">
            <v>33.661281676476975</v>
          </cell>
        </row>
        <row r="114">
          <cell r="B114" t="str">
            <v>Mine Cost/oz Mined - 1997 Average</v>
          </cell>
          <cell r="C114">
            <v>27.024979994829433</v>
          </cell>
          <cell r="D114">
            <v>27.024979994829433</v>
          </cell>
          <cell r="E114">
            <v>27.024979994829433</v>
          </cell>
          <cell r="F114">
            <v>27.024979994829433</v>
          </cell>
          <cell r="G114">
            <v>27.024979994829433</v>
          </cell>
          <cell r="H114">
            <v>27.024979994829433</v>
          </cell>
          <cell r="I114">
            <v>27.024979994829433</v>
          </cell>
          <cell r="J114">
            <v>27.024979994829433</v>
          </cell>
          <cell r="K114">
            <v>27.024979994829433</v>
          </cell>
          <cell r="L114">
            <v>27.024979994829433</v>
          </cell>
          <cell r="M114">
            <v>27.024979994829433</v>
          </cell>
          <cell r="N114">
            <v>27.024979994829433</v>
          </cell>
        </row>
        <row r="115">
          <cell r="B115" t="str">
            <v>Target Line - 2000 Budget less 5%</v>
          </cell>
          <cell r="C115">
            <v>31.348764999999997</v>
          </cell>
          <cell r="D115">
            <v>31.348764999999997</v>
          </cell>
          <cell r="E115">
            <v>31.348764999999997</v>
          </cell>
          <cell r="F115">
            <v>31.348764999999997</v>
          </cell>
          <cell r="G115">
            <v>31.348764999999997</v>
          </cell>
          <cell r="H115">
            <v>31.348764999999997</v>
          </cell>
          <cell r="I115">
            <v>31.348764999999997</v>
          </cell>
          <cell r="J115">
            <v>31.348764999999997</v>
          </cell>
          <cell r="K115">
            <v>31.348764999999997</v>
          </cell>
          <cell r="L115">
            <v>31.348764999999997</v>
          </cell>
          <cell r="M115">
            <v>31.348764999999997</v>
          </cell>
          <cell r="N115">
            <v>31.348764999999997</v>
          </cell>
        </row>
      </sheetData>
      <sheetData sheetId="9" refreshError="1">
        <row r="1">
          <cell r="E1" t="str">
            <v>Production Summary Report</v>
          </cell>
        </row>
        <row r="2">
          <cell r="E2" t="str">
            <v>December 31, 2002</v>
          </cell>
        </row>
        <row r="3">
          <cell r="E3" t="str">
            <v>Table 1.1</v>
          </cell>
        </row>
        <row r="4">
          <cell r="B4" t="str">
            <v>Current Month</v>
          </cell>
          <cell r="H4" t="str">
            <v>Year To Date</v>
          </cell>
          <cell r="K4" t="str">
            <v>Annual</v>
          </cell>
          <cell r="L4">
            <v>2002</v>
          </cell>
          <cell r="M4" t="str">
            <v>January</v>
          </cell>
          <cell r="O4" t="str">
            <v>February</v>
          </cell>
        </row>
        <row r="5">
          <cell r="A5" t="str">
            <v>Actual</v>
          </cell>
          <cell r="B5" t="str">
            <v>Budget</v>
          </cell>
          <cell r="C5" t="str">
            <v>Variance</v>
          </cell>
          <cell r="G5" t="str">
            <v>Actual</v>
          </cell>
          <cell r="H5" t="str">
            <v>Budget</v>
          </cell>
          <cell r="I5" t="str">
            <v>Variance</v>
          </cell>
          <cell r="K5" t="str">
            <v>Budget</v>
          </cell>
          <cell r="L5" t="str">
            <v>Forecast</v>
          </cell>
          <cell r="M5" t="str">
            <v>Actual</v>
          </cell>
          <cell r="N5" t="str">
            <v>Budget</v>
          </cell>
          <cell r="O5" t="str">
            <v>Actual</v>
          </cell>
        </row>
        <row r="6">
          <cell r="E6" t="str">
            <v>Mining</v>
          </cell>
        </row>
        <row r="7">
          <cell r="E7" t="str">
            <v>BCM's:</v>
          </cell>
        </row>
        <row r="8">
          <cell r="A8">
            <v>63450</v>
          </cell>
          <cell r="B8">
            <v>0</v>
          </cell>
          <cell r="C8">
            <v>63450</v>
          </cell>
          <cell r="E8" t="str">
            <v>Ice</v>
          </cell>
          <cell r="G8">
            <v>876700</v>
          </cell>
          <cell r="H8">
            <v>0</v>
          </cell>
          <cell r="I8">
            <v>876700</v>
          </cell>
          <cell r="K8">
            <v>0</v>
          </cell>
          <cell r="L8">
            <v>629831</v>
          </cell>
          <cell r="M8">
            <v>0</v>
          </cell>
          <cell r="N8">
            <v>0</v>
          </cell>
          <cell r="O8">
            <v>0</v>
          </cell>
        </row>
        <row r="9">
          <cell r="A9">
            <v>1862605</v>
          </cell>
          <cell r="B9">
            <v>1447742</v>
          </cell>
          <cell r="C9">
            <v>414863</v>
          </cell>
          <cell r="E9" t="str">
            <v>Waste (including low grade ore)</v>
          </cell>
          <cell r="G9">
            <v>17160399</v>
          </cell>
          <cell r="H9">
            <v>17131817</v>
          </cell>
          <cell r="I9">
            <v>28582</v>
          </cell>
          <cell r="K9">
            <v>17131818</v>
          </cell>
          <cell r="L9">
            <v>17047817</v>
          </cell>
          <cell r="M9">
            <v>1499723</v>
          </cell>
          <cell r="N9">
            <v>1448718</v>
          </cell>
          <cell r="O9">
            <v>1433688</v>
          </cell>
        </row>
        <row r="10">
          <cell r="A10">
            <v>173750</v>
          </cell>
          <cell r="B10">
            <v>164258</v>
          </cell>
          <cell r="C10">
            <v>9492</v>
          </cell>
          <cell r="E10" t="str">
            <v>Ore</v>
          </cell>
          <cell r="G10">
            <v>1633299</v>
          </cell>
          <cell r="H10">
            <v>1848183</v>
          </cell>
          <cell r="I10">
            <v>-214884</v>
          </cell>
          <cell r="K10">
            <v>1848183</v>
          </cell>
          <cell r="L10">
            <v>1131096</v>
          </cell>
          <cell r="M10">
            <v>170570</v>
          </cell>
          <cell r="N10">
            <v>163282</v>
          </cell>
          <cell r="O10">
            <v>150820</v>
          </cell>
        </row>
        <row r="11">
          <cell r="A11">
            <v>2099805</v>
          </cell>
          <cell r="B11">
            <v>1612000</v>
          </cell>
          <cell r="C11">
            <v>487805</v>
          </cell>
          <cell r="E11" t="str">
            <v>Total BCM's</v>
          </cell>
          <cell r="G11">
            <v>19670398</v>
          </cell>
          <cell r="H11">
            <v>18980000</v>
          </cell>
          <cell r="I11">
            <v>690398</v>
          </cell>
          <cell r="K11">
            <v>18980000</v>
          </cell>
          <cell r="L11">
            <v>18808744</v>
          </cell>
          <cell r="M11">
            <v>1670293</v>
          </cell>
          <cell r="N11">
            <v>1612000</v>
          </cell>
          <cell r="O11">
            <v>1584508</v>
          </cell>
        </row>
        <row r="13">
          <cell r="E13" t="str">
            <v>Tonnes:</v>
          </cell>
        </row>
        <row r="14">
          <cell r="A14">
            <v>5858813.25</v>
          </cell>
          <cell r="B14">
            <v>4594200</v>
          </cell>
          <cell r="C14">
            <v>1264613.25</v>
          </cell>
          <cell r="E14" t="str">
            <v>Total Tonnes Mined</v>
          </cell>
          <cell r="G14">
            <v>54324768.299999997</v>
          </cell>
          <cell r="H14">
            <v>54266274.050000012</v>
          </cell>
          <cell r="I14">
            <v>58494.249999985099</v>
          </cell>
          <cell r="K14">
            <v>54265639.150000006</v>
          </cell>
          <cell r="L14">
            <v>53656206.170000002</v>
          </cell>
          <cell r="M14">
            <v>4760335.05</v>
          </cell>
          <cell r="N14">
            <v>4596346.0500000007</v>
          </cell>
          <cell r="O14">
            <v>4515847.8</v>
          </cell>
        </row>
        <row r="15">
          <cell r="A15">
            <v>495189</v>
          </cell>
          <cell r="B15">
            <v>467500</v>
          </cell>
          <cell r="C15">
            <v>27689</v>
          </cell>
          <cell r="E15" t="str">
            <v>Tonnes of Ore Mined</v>
          </cell>
          <cell r="G15">
            <v>4654904</v>
          </cell>
          <cell r="H15">
            <v>5439960</v>
          </cell>
          <cell r="I15">
            <v>-785056</v>
          </cell>
          <cell r="K15">
            <v>5439960</v>
          </cell>
          <cell r="L15">
            <v>4521972</v>
          </cell>
          <cell r="M15">
            <v>486125</v>
          </cell>
          <cell r="N15">
            <v>467500</v>
          </cell>
          <cell r="O15">
            <v>429837</v>
          </cell>
        </row>
        <row r="16">
          <cell r="A16">
            <v>5.8710000000000004</v>
          </cell>
          <cell r="B16">
            <v>6.4</v>
          </cell>
          <cell r="C16">
            <v>-0.52899999999999991</v>
          </cell>
          <cell r="E16" t="str">
            <v>Grade (g/t)</v>
          </cell>
          <cell r="G16">
            <v>3.6794070896843416</v>
          </cell>
          <cell r="H16">
            <v>4.6681921161699726</v>
          </cell>
          <cell r="I16">
            <v>-0.98878502648563105</v>
          </cell>
          <cell r="K16">
            <v>4.6681921161699726</v>
          </cell>
          <cell r="L16">
            <v>3.448889671957279</v>
          </cell>
          <cell r="M16">
            <v>4.6520000000000001</v>
          </cell>
          <cell r="N16">
            <v>3.681</v>
          </cell>
          <cell r="O16">
            <v>4.0339999999999998</v>
          </cell>
        </row>
        <row r="17">
          <cell r="A17">
            <v>93474</v>
          </cell>
          <cell r="B17">
            <v>96195</v>
          </cell>
          <cell r="C17">
            <v>-2721</v>
          </cell>
          <cell r="E17" t="str">
            <v>Ounces Mined</v>
          </cell>
          <cell r="G17">
            <v>550655</v>
          </cell>
          <cell r="H17">
            <v>816461</v>
          </cell>
          <cell r="I17">
            <v>-265806</v>
          </cell>
          <cell r="K17">
            <v>816461</v>
          </cell>
          <cell r="L17">
            <v>501416</v>
          </cell>
          <cell r="M17">
            <v>72701</v>
          </cell>
          <cell r="N17">
            <v>55327</v>
          </cell>
          <cell r="O17">
            <v>55751</v>
          </cell>
        </row>
        <row r="18">
          <cell r="N18" t="str">
            <v xml:space="preserve"> </v>
          </cell>
        </row>
        <row r="20">
          <cell r="E20" t="str">
            <v>Milling</v>
          </cell>
        </row>
        <row r="21">
          <cell r="A21">
            <v>479392</v>
          </cell>
          <cell r="B21">
            <v>467500</v>
          </cell>
          <cell r="C21">
            <v>11892</v>
          </cell>
          <cell r="E21" t="str">
            <v>Tonnes of Ore Milled</v>
          </cell>
          <cell r="G21">
            <v>5611124</v>
          </cell>
          <cell r="H21">
            <v>5439960</v>
          </cell>
          <cell r="I21">
            <v>171164</v>
          </cell>
          <cell r="K21">
            <v>5439960</v>
          </cell>
          <cell r="L21">
            <v>5552398</v>
          </cell>
          <cell r="M21">
            <v>505023</v>
          </cell>
          <cell r="N21">
            <v>467500</v>
          </cell>
          <cell r="O21">
            <v>402802</v>
          </cell>
        </row>
        <row r="22">
          <cell r="A22">
            <v>5.1970000000000001</v>
          </cell>
          <cell r="B22">
            <v>6.4</v>
          </cell>
          <cell r="C22">
            <v>-1.2030000000000003</v>
          </cell>
          <cell r="E22" t="str">
            <v>Grade (g/t)</v>
          </cell>
          <cell r="G22">
            <v>3.7110215837325997</v>
          </cell>
          <cell r="H22">
            <v>4.6681921161699726</v>
          </cell>
          <cell r="I22">
            <v>-0.95717053243737293</v>
          </cell>
          <cell r="K22">
            <v>4.6681921161699726</v>
          </cell>
          <cell r="L22">
            <v>3.574968863881876</v>
          </cell>
          <cell r="M22">
            <v>4.43</v>
          </cell>
          <cell r="N22">
            <v>3.681</v>
          </cell>
          <cell r="O22">
            <v>4.0810000000000004</v>
          </cell>
        </row>
        <row r="23">
          <cell r="A23">
            <v>0.8286</v>
          </cell>
          <cell r="B23">
            <v>0.83</v>
          </cell>
          <cell r="C23">
            <v>-1.3999999999999568E-3</v>
          </cell>
          <cell r="E23" t="str">
            <v>Recovery</v>
          </cell>
          <cell r="G23">
            <v>0.78126741103103181</v>
          </cell>
          <cell r="H23">
            <v>0.81715354438240162</v>
          </cell>
          <cell r="I23">
            <v>-3.5886133351369809E-2</v>
          </cell>
          <cell r="K23">
            <v>0.81715354438240162</v>
          </cell>
          <cell r="L23">
            <v>0.77441666235754436</v>
          </cell>
          <cell r="M23">
            <v>0.82340000000000002</v>
          </cell>
          <cell r="N23">
            <v>0.8</v>
          </cell>
          <cell r="O23">
            <v>0.81200000000000006</v>
          </cell>
        </row>
        <row r="24">
          <cell r="A24">
            <v>66370</v>
          </cell>
          <cell r="B24">
            <v>79842</v>
          </cell>
          <cell r="C24">
            <v>-13472</v>
          </cell>
          <cell r="E24" t="str">
            <v>Ounces Extracted</v>
          </cell>
          <cell r="G24">
            <v>523039</v>
          </cell>
          <cell r="H24">
            <v>667174</v>
          </cell>
          <cell r="I24">
            <v>-144135</v>
          </cell>
          <cell r="K24">
            <v>667174</v>
          </cell>
          <cell r="L24">
            <v>494218</v>
          </cell>
          <cell r="M24">
            <v>59274</v>
          </cell>
          <cell r="N24">
            <v>44262</v>
          </cell>
          <cell r="O24">
            <v>42915</v>
          </cell>
        </row>
        <row r="26">
          <cell r="A26">
            <v>3853</v>
          </cell>
          <cell r="B26">
            <v>-700</v>
          </cell>
          <cell r="C26">
            <v>4553</v>
          </cell>
          <cell r="E26" t="str">
            <v>Ounces in Circuit Change</v>
          </cell>
          <cell r="G26">
            <v>5511</v>
          </cell>
          <cell r="H26">
            <v>-1059</v>
          </cell>
          <cell r="I26">
            <v>6570</v>
          </cell>
          <cell r="K26">
            <v>-1058</v>
          </cell>
          <cell r="L26">
            <v>5045.2299999999814</v>
          </cell>
          <cell r="M26">
            <v>1561</v>
          </cell>
          <cell r="N26">
            <v>642</v>
          </cell>
          <cell r="O26">
            <v>1565</v>
          </cell>
        </row>
        <row r="28">
          <cell r="A28">
            <v>70223</v>
          </cell>
          <cell r="B28">
            <v>79142</v>
          </cell>
          <cell r="C28">
            <v>-8919</v>
          </cell>
          <cell r="E28" t="str">
            <v>Ounces Poured</v>
          </cell>
          <cell r="G28">
            <v>528550</v>
          </cell>
          <cell r="H28">
            <v>666116</v>
          </cell>
          <cell r="I28">
            <v>-137566</v>
          </cell>
          <cell r="K28">
            <v>666116</v>
          </cell>
          <cell r="L28">
            <v>499263.23</v>
          </cell>
          <cell r="M28">
            <v>60835</v>
          </cell>
          <cell r="N28">
            <v>44904</v>
          </cell>
          <cell r="O28">
            <v>44480</v>
          </cell>
        </row>
        <row r="30">
          <cell r="I30">
            <v>323186</v>
          </cell>
        </row>
        <row r="31">
          <cell r="A31" t="str">
            <v>Density factors used to convert BCM's  to Tonnes:</v>
          </cell>
        </row>
        <row r="32">
          <cell r="A32" t="str">
            <v>Waste = 2.85</v>
          </cell>
        </row>
        <row r="33">
          <cell r="A33" t="str">
            <v>Ice = .87</v>
          </cell>
        </row>
        <row r="34">
          <cell r="A34" t="str">
            <v>Ore Actual = 2.85</v>
          </cell>
        </row>
        <row r="37">
          <cell r="M37" t="str">
            <v>Average Grade Calculation:</v>
          </cell>
        </row>
        <row r="38">
          <cell r="N38" t="str">
            <v>Jan</v>
          </cell>
        </row>
        <row r="39">
          <cell r="N39" t="str">
            <v>actual</v>
          </cell>
        </row>
        <row r="40">
          <cell r="M40" t="str">
            <v>HG =</v>
          </cell>
          <cell r="N40">
            <v>218809</v>
          </cell>
          <cell r="O40" t="str">
            <v>HG =</v>
          </cell>
        </row>
        <row r="41">
          <cell r="M41" t="str">
            <v>grade =</v>
          </cell>
          <cell r="N41">
            <v>5.4980000000000002</v>
          </cell>
          <cell r="O41" t="str">
            <v>grade =</v>
          </cell>
        </row>
        <row r="42">
          <cell r="M42" t="str">
            <v>grams =</v>
          </cell>
          <cell r="N42">
            <v>1203011.882</v>
          </cell>
          <cell r="O42" t="str">
            <v>grams =</v>
          </cell>
        </row>
        <row r="43">
          <cell r="M43" t="str">
            <v>LG =</v>
          </cell>
          <cell r="N43">
            <v>17884</v>
          </cell>
          <cell r="O43" t="str">
            <v>LG =</v>
          </cell>
        </row>
        <row r="44">
          <cell r="M44" t="str">
            <v>grade =</v>
          </cell>
          <cell r="N44">
            <v>1.3169999999999999</v>
          </cell>
          <cell r="O44" t="str">
            <v>grade =</v>
          </cell>
        </row>
        <row r="45">
          <cell r="M45" t="str">
            <v>grams =</v>
          </cell>
          <cell r="N45">
            <v>23553.227999999999</v>
          </cell>
          <cell r="O45" t="str">
            <v>grams =</v>
          </cell>
        </row>
        <row r="46">
          <cell r="M46" t="str">
            <v>total HGLG =</v>
          </cell>
          <cell r="N46">
            <v>236693</v>
          </cell>
          <cell r="O46" t="str">
            <v>total HGLG =</v>
          </cell>
        </row>
        <row r="47">
          <cell r="M47" t="str">
            <v>total gr =</v>
          </cell>
          <cell r="N47">
            <v>1226565.1099999999</v>
          </cell>
          <cell r="O47" t="str">
            <v>total gr =</v>
          </cell>
        </row>
        <row r="48">
          <cell r="M48" t="str">
            <v>aver gr =</v>
          </cell>
          <cell r="N48">
            <v>5.1820928798063308</v>
          </cell>
          <cell r="O48" t="str">
            <v>aver gr =</v>
          </cell>
        </row>
        <row r="50">
          <cell r="E50" t="str">
            <v>Adjustment to Stockpile:</v>
          </cell>
        </row>
        <row r="51">
          <cell r="A51">
            <v>0</v>
          </cell>
          <cell r="B51">
            <v>0</v>
          </cell>
          <cell r="C51">
            <v>0</v>
          </cell>
          <cell r="E51" t="str">
            <v>Tonnes of Ore</v>
          </cell>
          <cell r="G51">
            <v>0</v>
          </cell>
          <cell r="H51">
            <v>0</v>
          </cell>
          <cell r="I51">
            <v>0</v>
          </cell>
          <cell r="K51">
            <v>0</v>
          </cell>
          <cell r="L51">
            <v>0</v>
          </cell>
        </row>
        <row r="52">
          <cell r="A52">
            <v>0</v>
          </cell>
          <cell r="B52">
            <v>0</v>
          </cell>
          <cell r="C52">
            <v>0</v>
          </cell>
          <cell r="E52" t="str">
            <v>Grade</v>
          </cell>
          <cell r="K52">
            <v>0</v>
          </cell>
          <cell r="L52">
            <v>0</v>
          </cell>
        </row>
        <row r="53">
          <cell r="A53">
            <v>0</v>
          </cell>
          <cell r="B53">
            <v>0</v>
          </cell>
          <cell r="C53">
            <v>0</v>
          </cell>
          <cell r="E53" t="str">
            <v xml:space="preserve">Ounces </v>
          </cell>
          <cell r="G53">
            <v>0</v>
          </cell>
          <cell r="H53">
            <v>0</v>
          </cell>
          <cell r="I53">
            <v>0</v>
          </cell>
          <cell r="K53">
            <v>0</v>
          </cell>
          <cell r="L53">
            <v>0</v>
          </cell>
        </row>
        <row r="54">
          <cell r="A54">
            <v>93474</v>
          </cell>
          <cell r="B54">
            <v>0</v>
          </cell>
          <cell r="C54">
            <v>93474</v>
          </cell>
          <cell r="E54" t="str">
            <v>Net Ounces Mined</v>
          </cell>
          <cell r="G54">
            <v>550655</v>
          </cell>
          <cell r="H54">
            <v>0</v>
          </cell>
          <cell r="I54">
            <v>550655</v>
          </cell>
          <cell r="K54">
            <v>0</v>
          </cell>
          <cell r="L54">
            <v>0</v>
          </cell>
        </row>
        <row r="57">
          <cell r="E57" t="str">
            <v>Final Settlement Adjustments</v>
          </cell>
        </row>
        <row r="58">
          <cell r="E58" t="str">
            <v>Ounces Extracted</v>
          </cell>
          <cell r="G58">
            <v>0</v>
          </cell>
        </row>
        <row r="71">
          <cell r="A71">
            <v>-272.60059681697612</v>
          </cell>
          <cell r="B71">
            <v>0</v>
          </cell>
          <cell r="C71">
            <v>-272.60059681697612</v>
          </cell>
          <cell r="E71" t="str">
            <v>Capitalized Commissioning Costs</v>
          </cell>
          <cell r="G71">
            <v>-178.76793994259219</v>
          </cell>
          <cell r="H71">
            <v>0</v>
          </cell>
          <cell r="I71">
            <v>-178.76793994259219</v>
          </cell>
          <cell r="K71">
            <v>0</v>
          </cell>
          <cell r="M71">
            <v>93.832656874383929</v>
          </cell>
          <cell r="N71">
            <v>0</v>
          </cell>
          <cell r="O71">
            <v>-272.60059681697612</v>
          </cell>
        </row>
        <row r="72">
          <cell r="A72">
            <v>203.60258620689655</v>
          </cell>
          <cell r="B72">
            <v>138.27496277216565</v>
          </cell>
          <cell r="C72">
            <v>65.327623434730896</v>
          </cell>
          <cell r="E72" t="str">
            <v>Taxes &amp; Finance Costs</v>
          </cell>
          <cell r="G72">
            <v>329.10719805696624</v>
          </cell>
          <cell r="H72">
            <v>128.50975959742888</v>
          </cell>
          <cell r="I72">
            <v>200.59743845953736</v>
          </cell>
          <cell r="K72">
            <v>107.80231249908678</v>
          </cell>
          <cell r="M72">
            <v>125.50461185006969</v>
          </cell>
          <cell r="N72">
            <v>-9.7652031747367687</v>
          </cell>
          <cell r="O72">
            <v>203.60258620689655</v>
          </cell>
        </row>
        <row r="73">
          <cell r="A73">
            <v>150.0118700265252</v>
          </cell>
          <cell r="B73">
            <v>114.95975369259871</v>
          </cell>
          <cell r="C73">
            <v>35.052116333926492</v>
          </cell>
          <cell r="E73" t="str">
            <v>Deprec., Deplet., &amp; Amort.</v>
          </cell>
          <cell r="G73">
            <v>124.87188120998013</v>
          </cell>
          <cell r="H73">
            <v>112.77803550016708</v>
          </cell>
          <cell r="I73">
            <v>12.093845709813053</v>
          </cell>
          <cell r="K73">
            <v>84.880503022126547</v>
          </cell>
          <cell r="M73">
            <v>-25.13998881654507</v>
          </cell>
          <cell r="N73">
            <v>-2.1817181924316316</v>
          </cell>
          <cell r="O73">
            <v>150.0118700265252</v>
          </cell>
        </row>
        <row r="74">
          <cell r="A74">
            <v>81.013859416445626</v>
          </cell>
          <cell r="B74">
            <v>253.23471646476435</v>
          </cell>
          <cell r="C74">
            <v>-172.22085704831872</v>
          </cell>
          <cell r="E74" t="str">
            <v>TOTAL COST PER OUNCE</v>
          </cell>
          <cell r="G74">
            <v>275.21113932435418</v>
          </cell>
          <cell r="H74">
            <v>241.28779509759596</v>
          </cell>
          <cell r="I74">
            <v>33.923344226758218</v>
          </cell>
          <cell r="K74">
            <v>192.68281552121334</v>
          </cell>
          <cell r="M74">
            <v>194.19727990790855</v>
          </cell>
          <cell r="N74">
            <v>-11.946921367168386</v>
          </cell>
          <cell r="O74">
            <v>81.013859416445626</v>
          </cell>
        </row>
        <row r="78">
          <cell r="A78" t="str">
            <v>See Section 2 for Operation Costs, Operation Capital and Project Capital cost details.</v>
          </cell>
        </row>
        <row r="85">
          <cell r="A85" t="str">
            <v>Краткий производственный отчет</v>
          </cell>
        </row>
        <row r="86">
          <cell r="A86" t="str">
            <v>31 августа 2002 года</v>
          </cell>
        </row>
        <row r="87">
          <cell r="A87" t="str">
            <v>Таблица 1.1</v>
          </cell>
        </row>
        <row r="90">
          <cell r="A90" t="str">
            <v>Текущий месяц</v>
          </cell>
          <cell r="G90" t="str">
            <v>За период с начала года</v>
          </cell>
          <cell r="K90" t="str">
            <v xml:space="preserve">Годовой </v>
          </cell>
          <cell r="L90" t="str">
            <v>Прогноз</v>
          </cell>
        </row>
        <row r="91">
          <cell r="A91" t="str">
            <v>Фактически</v>
          </cell>
          <cell r="B91" t="str">
            <v>Бюджет</v>
          </cell>
          <cell r="C91" t="str">
            <v>Расхож.</v>
          </cell>
          <cell r="E91" t="str">
            <v>Горный отдел</v>
          </cell>
          <cell r="G91" t="str">
            <v>Фактически</v>
          </cell>
          <cell r="H91" t="str">
            <v>Бюджет</v>
          </cell>
          <cell r="I91" t="str">
            <v>Расхож.</v>
          </cell>
          <cell r="K91" t="str">
            <v>бюджет</v>
          </cell>
          <cell r="L91" t="str">
            <v>2002 г.</v>
          </cell>
        </row>
        <row r="93">
          <cell r="E93" t="str">
            <v>БКМ:</v>
          </cell>
        </row>
        <row r="94">
          <cell r="A94">
            <v>63450</v>
          </cell>
          <cell r="B94">
            <v>0</v>
          </cell>
          <cell r="C94">
            <v>63450</v>
          </cell>
          <cell r="E94" t="str">
            <v>Лед</v>
          </cell>
          <cell r="G94">
            <v>876700</v>
          </cell>
          <cell r="H94">
            <v>0</v>
          </cell>
          <cell r="I94">
            <v>876700</v>
          </cell>
          <cell r="K94">
            <v>0</v>
          </cell>
          <cell r="L94">
            <v>629831</v>
          </cell>
        </row>
        <row r="95">
          <cell r="A95">
            <v>1862605</v>
          </cell>
          <cell r="B95">
            <v>1447742</v>
          </cell>
          <cell r="C95">
            <v>414863</v>
          </cell>
          <cell r="E95" t="str">
            <v>Пустая порода ( в т.ч. низкосортная руда)</v>
          </cell>
          <cell r="G95">
            <v>17160399</v>
          </cell>
          <cell r="H95">
            <v>17131817</v>
          </cell>
          <cell r="I95">
            <v>28582</v>
          </cell>
          <cell r="K95">
            <v>17131818</v>
          </cell>
          <cell r="L95">
            <v>17047817</v>
          </cell>
        </row>
        <row r="96">
          <cell r="A96">
            <v>173750</v>
          </cell>
          <cell r="B96">
            <v>164258</v>
          </cell>
          <cell r="C96">
            <v>9492</v>
          </cell>
          <cell r="E96" t="str">
            <v>Руда</v>
          </cell>
          <cell r="G96">
            <v>1633299</v>
          </cell>
          <cell r="H96">
            <v>1848183</v>
          </cell>
          <cell r="I96">
            <v>-214884</v>
          </cell>
          <cell r="K96">
            <v>1848183</v>
          </cell>
          <cell r="L96">
            <v>1131096</v>
          </cell>
        </row>
        <row r="97">
          <cell r="A97">
            <v>2099805</v>
          </cell>
          <cell r="B97">
            <v>1612000</v>
          </cell>
          <cell r="C97">
            <v>487805</v>
          </cell>
          <cell r="E97" t="str">
            <v>Всего по БКМ</v>
          </cell>
          <cell r="G97">
            <v>19670398</v>
          </cell>
          <cell r="H97">
            <v>18980000</v>
          </cell>
          <cell r="I97">
            <v>690398</v>
          </cell>
          <cell r="K97">
            <v>18980000</v>
          </cell>
          <cell r="L97">
            <v>18808744</v>
          </cell>
        </row>
        <row r="99">
          <cell r="E99" t="str">
            <v>Тонны:</v>
          </cell>
        </row>
        <row r="100">
          <cell r="A100">
            <v>5858813.25</v>
          </cell>
          <cell r="B100">
            <v>4594200</v>
          </cell>
          <cell r="C100">
            <v>1264613.25</v>
          </cell>
          <cell r="E100" t="str">
            <v>Всего добыто тонн</v>
          </cell>
          <cell r="G100">
            <v>54324768.299999997</v>
          </cell>
          <cell r="H100">
            <v>54266274.050000012</v>
          </cell>
          <cell r="I100">
            <v>58494.249999985099</v>
          </cell>
          <cell r="K100">
            <v>54265639.150000006</v>
          </cell>
          <cell r="L100">
            <v>53656206.170000002</v>
          </cell>
        </row>
        <row r="101">
          <cell r="A101">
            <v>495189</v>
          </cell>
          <cell r="B101">
            <v>467500</v>
          </cell>
          <cell r="C101">
            <v>27689</v>
          </cell>
          <cell r="E101" t="str">
            <v>Добытая руда в тоннах</v>
          </cell>
          <cell r="G101">
            <v>4654904</v>
          </cell>
          <cell r="H101">
            <v>5439960</v>
          </cell>
          <cell r="I101">
            <v>-785056</v>
          </cell>
          <cell r="K101">
            <v>5439960</v>
          </cell>
          <cell r="L101">
            <v>4521972</v>
          </cell>
        </row>
        <row r="102">
          <cell r="A102">
            <v>5.8710000000000004</v>
          </cell>
          <cell r="B102">
            <v>6.4</v>
          </cell>
          <cell r="C102">
            <v>-0.52899999999999991</v>
          </cell>
          <cell r="E102" t="str">
            <v>Содержание (г/т)</v>
          </cell>
          <cell r="G102">
            <v>3.6794070896843416</v>
          </cell>
          <cell r="H102">
            <v>4.6681921161699726</v>
          </cell>
          <cell r="I102">
            <v>-0.98878502648563105</v>
          </cell>
          <cell r="K102">
            <v>4.6681921161699726</v>
          </cell>
          <cell r="L102">
            <v>3.448889671957279</v>
          </cell>
        </row>
        <row r="103">
          <cell r="A103">
            <v>93474</v>
          </cell>
          <cell r="B103">
            <v>96195</v>
          </cell>
          <cell r="C103">
            <v>-2721</v>
          </cell>
          <cell r="E103" t="str">
            <v>Добытых унций</v>
          </cell>
          <cell r="G103">
            <v>550655</v>
          </cell>
          <cell r="H103">
            <v>816461</v>
          </cell>
          <cell r="I103">
            <v>-265806</v>
          </cell>
          <cell r="K103">
            <v>816461</v>
          </cell>
          <cell r="L103">
            <v>501416</v>
          </cell>
        </row>
        <row r="106">
          <cell r="E106" t="str">
            <v>Фабрика</v>
          </cell>
        </row>
        <row r="108">
          <cell r="A108">
            <v>479392</v>
          </cell>
          <cell r="B108">
            <v>467500</v>
          </cell>
          <cell r="C108">
            <v>11892</v>
          </cell>
          <cell r="E108" t="str">
            <v>Тонны переработанной руды</v>
          </cell>
          <cell r="G108">
            <v>5611124</v>
          </cell>
          <cell r="H108">
            <v>5439960</v>
          </cell>
          <cell r="I108">
            <v>171164</v>
          </cell>
          <cell r="K108">
            <v>5439960</v>
          </cell>
          <cell r="L108">
            <v>5552398</v>
          </cell>
        </row>
        <row r="109">
          <cell r="A109">
            <v>5.1970000000000001</v>
          </cell>
          <cell r="B109">
            <v>6.4</v>
          </cell>
          <cell r="C109">
            <v>-1.2030000000000003</v>
          </cell>
          <cell r="E109" t="str">
            <v>Содержание (г/т)</v>
          </cell>
          <cell r="G109">
            <v>3.7110215837325997</v>
          </cell>
          <cell r="H109">
            <v>4.6681921161699726</v>
          </cell>
          <cell r="I109">
            <v>-0.95717053243737293</v>
          </cell>
          <cell r="K109">
            <v>4.6681921161699726</v>
          </cell>
          <cell r="L109">
            <v>3.574968863881876</v>
          </cell>
        </row>
        <row r="110">
          <cell r="A110">
            <v>0.8286</v>
          </cell>
          <cell r="B110">
            <v>0.83</v>
          </cell>
          <cell r="C110">
            <v>-1.3999999999999568E-3</v>
          </cell>
          <cell r="E110" t="str">
            <v>Извлечение</v>
          </cell>
          <cell r="G110">
            <v>0.78126741103103181</v>
          </cell>
          <cell r="H110">
            <v>0.81715354438240162</v>
          </cell>
          <cell r="I110">
            <v>-3.5886133351369809E-2</v>
          </cell>
          <cell r="K110">
            <v>0.81715354438240162</v>
          </cell>
          <cell r="L110">
            <v>0.77441666235754436</v>
          </cell>
        </row>
        <row r="111">
          <cell r="A111">
            <v>66370</v>
          </cell>
          <cell r="B111">
            <v>79842</v>
          </cell>
          <cell r="C111">
            <v>-13472</v>
          </cell>
          <cell r="E111" t="str">
            <v>Извлеченных унций</v>
          </cell>
          <cell r="G111">
            <v>523039</v>
          </cell>
          <cell r="H111">
            <v>667174</v>
          </cell>
          <cell r="I111">
            <v>-144135</v>
          </cell>
          <cell r="K111">
            <v>667174</v>
          </cell>
          <cell r="L111">
            <v>494218</v>
          </cell>
        </row>
        <row r="113">
          <cell r="A113">
            <v>3853</v>
          </cell>
          <cell r="B113">
            <v>-700</v>
          </cell>
          <cell r="C113">
            <v>4553</v>
          </cell>
          <cell r="E113" t="str">
            <v>Изменение унций в незавершенном производстве</v>
          </cell>
          <cell r="G113">
            <v>5511</v>
          </cell>
          <cell r="H113">
            <v>-1059</v>
          </cell>
          <cell r="I113">
            <v>6570</v>
          </cell>
          <cell r="K113">
            <v>-1058</v>
          </cell>
          <cell r="L113">
            <v>5045.2299999999814</v>
          </cell>
        </row>
        <row r="115">
          <cell r="A115">
            <v>70223</v>
          </cell>
          <cell r="B115">
            <v>79142</v>
          </cell>
          <cell r="C115">
            <v>-8919</v>
          </cell>
          <cell r="E115" t="str">
            <v>Отлитых унций</v>
          </cell>
          <cell r="G115">
            <v>528550</v>
          </cell>
          <cell r="H115">
            <v>666116</v>
          </cell>
          <cell r="I115">
            <v>-137566</v>
          </cell>
          <cell r="K115">
            <v>666116</v>
          </cell>
          <cell r="L115">
            <v>499263.23</v>
          </cell>
        </row>
        <row r="117">
          <cell r="A117" t="str">
            <v>Плотность факторов использованных для конвертации куб. м. в тонны:</v>
          </cell>
        </row>
        <row r="118">
          <cell r="A118" t="str">
            <v>Пустая порода = 2,85</v>
          </cell>
        </row>
        <row r="119">
          <cell r="A119" t="str">
            <v>Лед = 0.87</v>
          </cell>
        </row>
        <row r="120">
          <cell r="A120" t="str">
            <v>Фактическая руда = 2,85</v>
          </cell>
        </row>
      </sheetData>
      <sheetData sheetId="10" refreshError="1">
        <row r="1">
          <cell r="A1" t="str">
            <v>KUMTOR GOLD COMPANY</v>
          </cell>
        </row>
        <row r="2">
          <cell r="A2" t="str">
            <v>Capital Cost Summary Report</v>
          </cell>
        </row>
        <row r="3">
          <cell r="A3" t="str">
            <v>December 31, 2002</v>
          </cell>
        </row>
        <row r="4">
          <cell r="A4" t="str">
            <v>(Thousands of Dollars)</v>
          </cell>
        </row>
        <row r="5">
          <cell r="A5" t="str">
            <v>Table 1.4</v>
          </cell>
        </row>
        <row r="8">
          <cell r="A8" t="str">
            <v>Project</v>
          </cell>
          <cell r="C8" t="str">
            <v>Monthly</v>
          </cell>
          <cell r="D8" t="str">
            <v xml:space="preserve">Monthly </v>
          </cell>
          <cell r="E8" t="str">
            <v>Year-to-Date</v>
          </cell>
          <cell r="F8" t="str">
            <v>Year-to-Date</v>
          </cell>
          <cell r="H8">
            <v>2002</v>
          </cell>
          <cell r="I8">
            <v>2002</v>
          </cell>
        </row>
        <row r="9">
          <cell r="A9" t="str">
            <v>Description</v>
          </cell>
          <cell r="C9" t="str">
            <v>Actual</v>
          </cell>
          <cell r="D9" t="str">
            <v>Budget</v>
          </cell>
          <cell r="E9" t="str">
            <v>Actual</v>
          </cell>
          <cell r="F9" t="str">
            <v>Budget</v>
          </cell>
          <cell r="H9" t="str">
            <v>Budget</v>
          </cell>
          <cell r="I9" t="str">
            <v>Forecast</v>
          </cell>
        </row>
        <row r="12">
          <cell r="A12" t="str">
            <v>2002  Capital Projects</v>
          </cell>
        </row>
        <row r="14">
          <cell r="A14" t="str">
            <v>Capital</v>
          </cell>
          <cell r="C14">
            <v>2803.444</v>
          </cell>
          <cell r="D14">
            <v>15.75</v>
          </cell>
          <cell r="E14">
            <v>8610.179909025459</v>
          </cell>
          <cell r="F14">
            <v>4960.5</v>
          </cell>
          <cell r="G14">
            <v>0</v>
          </cell>
          <cell r="H14">
            <v>4960.5</v>
          </cell>
          <cell r="I14">
            <v>7258.3514000000005</v>
          </cell>
        </row>
        <row r="15">
          <cell r="A15" t="str">
            <v>Development</v>
          </cell>
          <cell r="C15">
            <v>0</v>
          </cell>
          <cell r="D15">
            <v>0</v>
          </cell>
          <cell r="E15">
            <v>0</v>
          </cell>
          <cell r="F15">
            <v>0</v>
          </cell>
          <cell r="H15">
            <v>0</v>
          </cell>
          <cell r="I15">
            <v>0</v>
          </cell>
          <cell r="J15" t="str">
            <v xml:space="preserve"> </v>
          </cell>
        </row>
        <row r="16">
          <cell r="A16" t="str">
            <v>Decommissioning/Reclamation</v>
          </cell>
          <cell r="C16">
            <v>0</v>
          </cell>
          <cell r="D16">
            <v>2E-3</v>
          </cell>
          <cell r="E16">
            <v>2E-3</v>
          </cell>
          <cell r="F16">
            <v>0</v>
          </cell>
          <cell r="H16">
            <v>0</v>
          </cell>
          <cell r="I16">
            <v>4.0000000000000001E-3</v>
          </cell>
        </row>
        <row r="18">
          <cell r="A18" t="str">
            <v>Total Capital Projects</v>
          </cell>
          <cell r="C18">
            <v>2803.444</v>
          </cell>
          <cell r="D18">
            <v>15.752000000000001</v>
          </cell>
          <cell r="E18">
            <v>8610.1819090254594</v>
          </cell>
          <cell r="F18">
            <v>4960.5</v>
          </cell>
          <cell r="H18">
            <v>4960.5</v>
          </cell>
          <cell r="I18">
            <v>7258.3554000000004</v>
          </cell>
        </row>
        <row r="22">
          <cell r="A22" t="str">
            <v>КУМТОР ГОЛД КОМПАНИ</v>
          </cell>
        </row>
        <row r="23">
          <cell r="A23" t="str">
            <v>Краткий отчет о проектных затратах</v>
          </cell>
        </row>
        <row r="24">
          <cell r="A24" t="str">
            <v>31 августа 2002 года</v>
          </cell>
        </row>
        <row r="25">
          <cell r="A25" t="str">
            <v>(Доллары в тыс.)</v>
          </cell>
        </row>
        <row r="26">
          <cell r="A26" t="str">
            <v>(Таблица 1.4)</v>
          </cell>
        </row>
        <row r="29">
          <cell r="A29" t="str">
            <v>Описание проекта</v>
          </cell>
          <cell r="C29" t="str">
            <v>Ежемесячно</v>
          </cell>
          <cell r="D29" t="str">
            <v>Ежемесячный</v>
          </cell>
          <cell r="E29" t="str">
            <v>За год</v>
          </cell>
          <cell r="F29" t="str">
            <v>За год</v>
          </cell>
          <cell r="H29" t="str">
            <v>Бюджет</v>
          </cell>
          <cell r="I29" t="str">
            <v>Прогноз</v>
          </cell>
        </row>
        <row r="30">
          <cell r="C30" t="str">
            <v>фактически</v>
          </cell>
          <cell r="D30" t="str">
            <v>бюджет</v>
          </cell>
          <cell r="E30" t="str">
            <v>фактически</v>
          </cell>
          <cell r="F30" t="str">
            <v>по бюджету</v>
          </cell>
          <cell r="H30" t="str">
            <v>на 2002 г.</v>
          </cell>
          <cell r="I30" t="str">
            <v>на 2002 г.</v>
          </cell>
        </row>
        <row r="33">
          <cell r="A33" t="str">
            <v xml:space="preserve">Капитальные проекты 2002 года  </v>
          </cell>
        </row>
        <row r="34">
          <cell r="A34" t="str">
            <v>Капитал</v>
          </cell>
          <cell r="C34">
            <v>2803.444</v>
          </cell>
          <cell r="D34">
            <v>15.75</v>
          </cell>
          <cell r="E34">
            <v>8610.179909025459</v>
          </cell>
          <cell r="F34">
            <v>4960.5</v>
          </cell>
          <cell r="G34">
            <v>0</v>
          </cell>
          <cell r="H34">
            <v>4960.5</v>
          </cell>
          <cell r="I34">
            <v>7258.3514000000005</v>
          </cell>
        </row>
        <row r="35">
          <cell r="A35" t="str">
            <v>Развитие</v>
          </cell>
          <cell r="C35">
            <v>0</v>
          </cell>
          <cell r="D35">
            <v>0</v>
          </cell>
          <cell r="E35">
            <v>0</v>
          </cell>
          <cell r="F35">
            <v>0</v>
          </cell>
          <cell r="H35">
            <v>0</v>
          </cell>
          <cell r="I35">
            <v>0</v>
          </cell>
        </row>
        <row r="36">
          <cell r="A36" t="str">
            <v>Вывод из эксплуатации/рекультивация</v>
          </cell>
          <cell r="C36">
            <v>0</v>
          </cell>
          <cell r="D36">
            <v>2E-3</v>
          </cell>
          <cell r="E36">
            <v>2E-3</v>
          </cell>
          <cell r="F36">
            <v>0</v>
          </cell>
          <cell r="H36">
            <v>0</v>
          </cell>
          <cell r="I36">
            <v>4.0000000000000001E-3</v>
          </cell>
        </row>
        <row r="38">
          <cell r="A38" t="str">
            <v>Итого капитальных проектов</v>
          </cell>
          <cell r="C38">
            <v>2803.444</v>
          </cell>
          <cell r="D38">
            <v>15.752000000000001</v>
          </cell>
          <cell r="E38">
            <v>8610.1819090254594</v>
          </cell>
          <cell r="F38">
            <v>4960.5</v>
          </cell>
          <cell r="H38">
            <v>4960.5</v>
          </cell>
          <cell r="I38">
            <v>7258.3554000000004</v>
          </cell>
        </row>
      </sheetData>
      <sheetData sheetId="11" refreshError="1">
        <row r="1">
          <cell r="A1" t="str">
            <v>Kumtor Operating Company</v>
          </cell>
        </row>
        <row r="2">
          <cell r="A2" t="str">
            <v>Cost Summary</v>
          </cell>
        </row>
        <row r="3">
          <cell r="A3" t="str">
            <v>December 31, 2002</v>
          </cell>
        </row>
        <row r="4">
          <cell r="A4" t="str">
            <v>Table 1.2</v>
          </cell>
        </row>
        <row r="6">
          <cell r="A6" t="str">
            <v>Current Month</v>
          </cell>
          <cell r="E6" t="str">
            <v>($000's)</v>
          </cell>
          <cell r="G6" t="str">
            <v>Year To Date</v>
          </cell>
          <cell r="K6" t="str">
            <v>Annual</v>
          </cell>
          <cell r="L6" t="str">
            <v>2002</v>
          </cell>
        </row>
        <row r="7">
          <cell r="A7" t="str">
            <v>Actual</v>
          </cell>
          <cell r="B7" t="str">
            <v>Budget</v>
          </cell>
          <cell r="C7" t="str">
            <v>Variance</v>
          </cell>
          <cell r="G7" t="str">
            <v>Actual</v>
          </cell>
          <cell r="H7" t="str">
            <v>Budget</v>
          </cell>
          <cell r="I7" t="str">
            <v>Variance</v>
          </cell>
          <cell r="K7" t="str">
            <v>Budget</v>
          </cell>
          <cell r="L7" t="str">
            <v>Forecast</v>
          </cell>
        </row>
        <row r="8">
          <cell r="E8" t="str">
            <v>Operating Costs</v>
          </cell>
        </row>
        <row r="9">
          <cell r="A9" t="e">
            <v>#REF!</v>
          </cell>
          <cell r="B9" t="e">
            <v>#REF!</v>
          </cell>
          <cell r="C9" t="e">
            <v>#REF!</v>
          </cell>
          <cell r="E9" t="str">
            <v>Mining</v>
          </cell>
          <cell r="G9" t="e">
            <v>#REF!</v>
          </cell>
          <cell r="H9" t="e">
            <v>#REF!</v>
          </cell>
          <cell r="I9" t="e">
            <v>#REF!</v>
          </cell>
          <cell r="K9" t="e">
            <v>#REF!</v>
          </cell>
          <cell r="L9" t="e">
            <v>#REF!</v>
          </cell>
        </row>
        <row r="10">
          <cell r="A10">
            <v>0</v>
          </cell>
          <cell r="B10">
            <v>0</v>
          </cell>
          <cell r="C10">
            <v>0</v>
          </cell>
          <cell r="E10" t="str">
            <v>Milling</v>
          </cell>
          <cell r="G10">
            <v>6615.0585045024045</v>
          </cell>
          <cell r="H10">
            <v>7307.6092799999988</v>
          </cell>
          <cell r="I10">
            <v>692.55077549759426</v>
          </cell>
          <cell r="K10">
            <v>7307.6112800000001</v>
          </cell>
          <cell r="L10">
            <v>29528.236859999997</v>
          </cell>
        </row>
        <row r="11">
          <cell r="A11">
            <v>0</v>
          </cell>
          <cell r="B11">
            <v>0</v>
          </cell>
          <cell r="C11">
            <v>0</v>
          </cell>
          <cell r="E11" t="str">
            <v>Site Administration</v>
          </cell>
          <cell r="G11">
            <v>6025.6056316100467</v>
          </cell>
          <cell r="H11">
            <v>6661.2034999999996</v>
          </cell>
          <cell r="I11">
            <v>635.59786838995296</v>
          </cell>
          <cell r="K11">
            <v>6661.2054999999991</v>
          </cell>
          <cell r="L11">
            <v>23988.095699999991</v>
          </cell>
        </row>
        <row r="12">
          <cell r="A12">
            <v>0</v>
          </cell>
          <cell r="B12">
            <v>0</v>
          </cell>
          <cell r="C12">
            <v>0</v>
          </cell>
          <cell r="E12" t="str">
            <v>Maintenance</v>
          </cell>
          <cell r="G12">
            <v>424.8348213507735</v>
          </cell>
          <cell r="H12">
            <v>17193.346880000001</v>
          </cell>
          <cell r="I12">
            <v>16768.512058649227</v>
          </cell>
          <cell r="K12">
            <v>17193.346980000002</v>
          </cell>
          <cell r="L12">
            <v>0</v>
          </cell>
        </row>
        <row r="13">
          <cell r="A13" t="e">
            <v>#REF!</v>
          </cell>
          <cell r="B13" t="e">
            <v>#REF!</v>
          </cell>
          <cell r="C13" t="e">
            <v>#REF!</v>
          </cell>
          <cell r="E13" t="str">
            <v>Total Site Costs</v>
          </cell>
          <cell r="G13" t="e">
            <v>#REF!</v>
          </cell>
          <cell r="H13" t="e">
            <v>#REF!</v>
          </cell>
          <cell r="I13" t="e">
            <v>#REF!</v>
          </cell>
          <cell r="K13" t="e">
            <v>#REF!</v>
          </cell>
          <cell r="L13" t="e">
            <v>#REF!</v>
          </cell>
        </row>
        <row r="15">
          <cell r="A15">
            <v>0</v>
          </cell>
          <cell r="B15">
            <v>0</v>
          </cell>
          <cell r="C15">
            <v>0</v>
          </cell>
          <cell r="E15" t="str">
            <v>Bishkek Administration</v>
          </cell>
          <cell r="G15">
            <v>1869.0335691890339</v>
          </cell>
          <cell r="H15">
            <v>1718.8715499999998</v>
          </cell>
          <cell r="I15">
            <v>-150.16201918903403</v>
          </cell>
          <cell r="K15">
            <v>1718.8715499999998</v>
          </cell>
          <cell r="L15">
            <v>7742.7088300000005</v>
          </cell>
        </row>
        <row r="16">
          <cell r="A16">
            <v>0</v>
          </cell>
          <cell r="B16">
            <v>0</v>
          </cell>
          <cell r="C16">
            <v>0</v>
          </cell>
          <cell r="E16" t="str">
            <v>Management Fees</v>
          </cell>
          <cell r="G16">
            <v>1169.8807899999999</v>
          </cell>
          <cell r="H16">
            <v>0</v>
          </cell>
          <cell r="I16">
            <v>-1169.8807899999999</v>
          </cell>
          <cell r="K16">
            <v>0</v>
          </cell>
          <cell r="L16">
            <v>5358.1604479631014</v>
          </cell>
        </row>
        <row r="17">
          <cell r="A17" t="e">
            <v>#REF!</v>
          </cell>
          <cell r="B17" t="e">
            <v>#REF!</v>
          </cell>
          <cell r="C17" t="e">
            <v>#REF!</v>
          </cell>
          <cell r="E17" t="str">
            <v>Total Operating Cash Costs</v>
          </cell>
          <cell r="G17" t="e">
            <v>#REF!</v>
          </cell>
          <cell r="H17" t="e">
            <v>#REF!</v>
          </cell>
          <cell r="I17" t="e">
            <v>#REF!</v>
          </cell>
          <cell r="K17" t="e">
            <v>#REF!</v>
          </cell>
          <cell r="L17" t="e">
            <v>#REF!</v>
          </cell>
        </row>
        <row r="19">
          <cell r="A19" t="e">
            <v>#N/A</v>
          </cell>
          <cell r="B19">
            <v>0</v>
          </cell>
          <cell r="C19" t="e">
            <v>#N/A</v>
          </cell>
          <cell r="E19" t="str">
            <v>Taxes</v>
          </cell>
          <cell r="G19" t="e">
            <v>#N/A</v>
          </cell>
          <cell r="H19">
            <v>6731.9725000000008</v>
          </cell>
          <cell r="I19" t="e">
            <v>#N/A</v>
          </cell>
          <cell r="K19">
            <v>6731.9724999999999</v>
          </cell>
          <cell r="L19">
            <v>4523.1974836990221</v>
          </cell>
        </row>
        <row r="21">
          <cell r="A21">
            <v>0</v>
          </cell>
          <cell r="B21">
            <v>0</v>
          </cell>
          <cell r="C21">
            <v>0</v>
          </cell>
          <cell r="E21" t="str">
            <v>Exploration</v>
          </cell>
          <cell r="G21">
            <v>607.22991999999999</v>
          </cell>
          <cell r="H21">
            <v>3343.1350000000002</v>
          </cell>
          <cell r="I21">
            <v>2735.9050800000005</v>
          </cell>
          <cell r="K21">
            <v>3343.1350000000002</v>
          </cell>
          <cell r="L21">
            <v>1736.43715</v>
          </cell>
        </row>
        <row r="23">
          <cell r="A23">
            <v>0</v>
          </cell>
          <cell r="B23">
            <v>0</v>
          </cell>
          <cell r="C23">
            <v>0</v>
          </cell>
          <cell r="E23" t="str">
            <v>Other Income/Expense</v>
          </cell>
          <cell r="G23">
            <v>366.43979339765343</v>
          </cell>
          <cell r="H23">
            <v>2919.26827</v>
          </cell>
          <cell r="I23">
            <v>2552.8284766023467</v>
          </cell>
          <cell r="K23">
            <v>2919.26827</v>
          </cell>
          <cell r="L23">
            <v>0</v>
          </cell>
        </row>
        <row r="24">
          <cell r="A24" t="e">
            <v>#REF!</v>
          </cell>
          <cell r="B24" t="e">
            <v>#REF!</v>
          </cell>
          <cell r="C24" t="e">
            <v>#REF!</v>
          </cell>
          <cell r="E24" t="str">
            <v>Total Cash Costs</v>
          </cell>
          <cell r="G24" t="e">
            <v>#REF!</v>
          </cell>
          <cell r="H24" t="e">
            <v>#REF!</v>
          </cell>
          <cell r="I24" t="e">
            <v>#REF!</v>
          </cell>
          <cell r="K24" t="e">
            <v>#REF!</v>
          </cell>
          <cell r="L24" t="e">
            <v>#REF!</v>
          </cell>
        </row>
        <row r="26">
          <cell r="A26">
            <v>609.37587883049844</v>
          </cell>
          <cell r="B26">
            <v>0</v>
          </cell>
          <cell r="C26">
            <v>-609.37587883049844</v>
          </cell>
          <cell r="E26" t="str">
            <v>Interest &amp; Financing</v>
          </cell>
          <cell r="G26">
            <v>6417.2945368729497</v>
          </cell>
          <cell r="H26">
            <v>331.52600000000001</v>
          </cell>
          <cell r="I26">
            <v>-6085.7685368729499</v>
          </cell>
          <cell r="K26">
            <v>331.52600000000001</v>
          </cell>
          <cell r="L26">
            <v>12821.420355668119</v>
          </cell>
        </row>
        <row r="28">
          <cell r="A28">
            <v>0</v>
          </cell>
          <cell r="B28" t="e">
            <v>#REF!</v>
          </cell>
          <cell r="C28" t="e">
            <v>#REF!</v>
          </cell>
          <cell r="E28" t="str">
            <v>Deprec., Deplet., &amp;  Reclamation.</v>
          </cell>
          <cell r="G28">
            <v>9758.6322099999998</v>
          </cell>
          <cell r="H28" t="e">
            <v>#REF!</v>
          </cell>
          <cell r="I28" t="e">
            <v>#REF!</v>
          </cell>
          <cell r="K28" t="e">
            <v>#REF!</v>
          </cell>
          <cell r="L28">
            <v>35174.37928489544</v>
          </cell>
        </row>
        <row r="29">
          <cell r="A29" t="e">
            <v>#REF!</v>
          </cell>
          <cell r="B29" t="e">
            <v>#REF!</v>
          </cell>
          <cell r="C29" t="e">
            <v>#REF!</v>
          </cell>
          <cell r="E29" t="str">
            <v>Total KOC Costs</v>
          </cell>
          <cell r="G29" t="e">
            <v>#REF!</v>
          </cell>
          <cell r="H29" t="e">
            <v>#REF!</v>
          </cell>
          <cell r="I29" t="e">
            <v>#REF!</v>
          </cell>
          <cell r="K29" t="e">
            <v>#REF!</v>
          </cell>
          <cell r="L29" t="e">
            <v>#REF!</v>
          </cell>
        </row>
      </sheetData>
      <sheetData sheetId="12" refreshError="1">
        <row r="1">
          <cell r="A1" t="str">
            <v>Kumtor Gold Company</v>
          </cell>
        </row>
        <row r="2">
          <cell r="A2" t="str">
            <v>Operating Cost Summary Report</v>
          </cell>
        </row>
        <row r="3">
          <cell r="A3" t="str">
            <v>December 31, 2002</v>
          </cell>
        </row>
        <row r="5">
          <cell r="A5" t="str">
            <v>Current Month</v>
          </cell>
          <cell r="G5" t="str">
            <v>Year To Date</v>
          </cell>
          <cell r="K5" t="str">
            <v>2002</v>
          </cell>
          <cell r="L5" t="str">
            <v>2002</v>
          </cell>
        </row>
        <row r="6">
          <cell r="A6" t="str">
            <v>Actual</v>
          </cell>
          <cell r="B6" t="str">
            <v>Budget</v>
          </cell>
          <cell r="C6" t="str">
            <v>Variance</v>
          </cell>
          <cell r="E6" t="str">
            <v>Cost By Department</v>
          </cell>
          <cell r="G6" t="str">
            <v>Actual</v>
          </cell>
          <cell r="H6" t="str">
            <v>Budget</v>
          </cell>
          <cell r="I6" t="str">
            <v>Variance</v>
          </cell>
          <cell r="K6" t="str">
            <v>Budget</v>
          </cell>
          <cell r="L6" t="str">
            <v>Forecast</v>
          </cell>
        </row>
        <row r="8">
          <cell r="A8" t="e">
            <v>#REF!</v>
          </cell>
          <cell r="B8" t="e">
            <v>#REF!</v>
          </cell>
          <cell r="C8" t="e">
            <v>#REF!</v>
          </cell>
          <cell r="E8" t="str">
            <v>Mining</v>
          </cell>
          <cell r="G8" t="e">
            <v>#REF!</v>
          </cell>
          <cell r="H8" t="e">
            <v>#REF!</v>
          </cell>
          <cell r="I8" t="e">
            <v>#REF!</v>
          </cell>
          <cell r="K8" t="e">
            <v>#REF!</v>
          </cell>
          <cell r="L8" t="e">
            <v>#REF!</v>
          </cell>
        </row>
        <row r="9">
          <cell r="A9">
            <v>0</v>
          </cell>
          <cell r="B9">
            <v>0</v>
          </cell>
          <cell r="C9">
            <v>0</v>
          </cell>
          <cell r="E9" t="str">
            <v>Milling</v>
          </cell>
          <cell r="G9">
            <v>6615.0585045024045</v>
          </cell>
          <cell r="H9">
            <v>7307.6092799999988</v>
          </cell>
          <cell r="I9">
            <v>692.55077549759426</v>
          </cell>
          <cell r="K9">
            <v>7307.6112800000001</v>
          </cell>
          <cell r="L9">
            <v>29528.236859999997</v>
          </cell>
        </row>
        <row r="10">
          <cell r="A10">
            <v>0</v>
          </cell>
          <cell r="B10">
            <v>0</v>
          </cell>
          <cell r="C10">
            <v>0</v>
          </cell>
          <cell r="E10" t="str">
            <v>Site Administration</v>
          </cell>
          <cell r="G10">
            <v>6025.6056316100467</v>
          </cell>
          <cell r="H10">
            <v>6661.2034999999996</v>
          </cell>
          <cell r="I10">
            <v>635.59786838995296</v>
          </cell>
          <cell r="K10">
            <v>6661.2054999999991</v>
          </cell>
          <cell r="L10">
            <v>23988.095699999991</v>
          </cell>
        </row>
        <row r="11">
          <cell r="A11">
            <v>0</v>
          </cell>
          <cell r="B11">
            <v>0</v>
          </cell>
          <cell r="C11">
            <v>0</v>
          </cell>
          <cell r="E11" t="str">
            <v>Maintenance Costs</v>
          </cell>
          <cell r="G11">
            <v>424.8348213507735</v>
          </cell>
          <cell r="H11">
            <v>17193.346880000001</v>
          </cell>
          <cell r="I11">
            <v>16768.512058649227</v>
          </cell>
          <cell r="K11">
            <v>17193.346980000002</v>
          </cell>
          <cell r="L11">
            <v>0</v>
          </cell>
        </row>
        <row r="12">
          <cell r="A12" t="e">
            <v>#REF!</v>
          </cell>
          <cell r="B12" t="e">
            <v>#REF!</v>
          </cell>
          <cell r="C12" t="e">
            <v>#REF!</v>
          </cell>
          <cell r="E12" t="str">
            <v>Total Site Costs</v>
          </cell>
          <cell r="G12" t="e">
            <v>#REF!</v>
          </cell>
          <cell r="H12" t="e">
            <v>#REF!</v>
          </cell>
          <cell r="I12" t="e">
            <v>#REF!</v>
          </cell>
          <cell r="K12" t="e">
            <v>#REF!</v>
          </cell>
          <cell r="L12" t="e">
            <v>#REF!</v>
          </cell>
        </row>
        <row r="14">
          <cell r="A14">
            <v>0</v>
          </cell>
          <cell r="B14">
            <v>0</v>
          </cell>
          <cell r="C14">
            <v>0</v>
          </cell>
          <cell r="E14" t="str">
            <v>Bishkek Administration</v>
          </cell>
          <cell r="G14">
            <v>1869.0335691890339</v>
          </cell>
          <cell r="H14">
            <v>1718.8715499999998</v>
          </cell>
          <cell r="I14">
            <v>-150.16201918903403</v>
          </cell>
          <cell r="K14">
            <v>1718.8715499999998</v>
          </cell>
          <cell r="L14">
            <v>7742.7088300000005</v>
          </cell>
        </row>
        <row r="16">
          <cell r="A16" t="e">
            <v>#REF!</v>
          </cell>
          <cell r="B16" t="e">
            <v>#REF!</v>
          </cell>
          <cell r="C16" t="e">
            <v>#REF!</v>
          </cell>
          <cell r="E16" t="str">
            <v xml:space="preserve">Net Operating Costs  </v>
          </cell>
          <cell r="G16" t="e">
            <v>#REF!</v>
          </cell>
          <cell r="H16" t="e">
            <v>#REF!</v>
          </cell>
          <cell r="I16" t="e">
            <v>#REF!</v>
          </cell>
          <cell r="K16" t="e">
            <v>#REF!</v>
          </cell>
          <cell r="L16" t="e">
            <v>#REF!</v>
          </cell>
        </row>
        <row r="17">
          <cell r="A17" t="e">
            <v>#REF!</v>
          </cell>
          <cell r="B17" t="e">
            <v>#REF!</v>
          </cell>
          <cell r="C17" t="e">
            <v>#REF!</v>
          </cell>
          <cell r="E17" t="str">
            <v>Net Unit cost per oz/ounces Poured</v>
          </cell>
          <cell r="G17" t="e">
            <v>#REF!</v>
          </cell>
          <cell r="H17" t="e">
            <v>#REF!</v>
          </cell>
          <cell r="I17" t="e">
            <v>#REF!</v>
          </cell>
          <cell r="K17" t="e">
            <v>#REF!</v>
          </cell>
          <cell r="L17" t="e">
            <v>#REF!</v>
          </cell>
        </row>
        <row r="21">
          <cell r="A21" t="str">
            <v>Current Month</v>
          </cell>
          <cell r="G21" t="str">
            <v>Year To Date</v>
          </cell>
          <cell r="K21" t="str">
            <v>2002</v>
          </cell>
          <cell r="L21" t="str">
            <v>2002</v>
          </cell>
        </row>
        <row r="22">
          <cell r="A22" t="str">
            <v>Actual</v>
          </cell>
          <cell r="B22" t="str">
            <v>Budget</v>
          </cell>
          <cell r="C22" t="str">
            <v>Variance</v>
          </cell>
          <cell r="E22" t="str">
            <v>Cost By Expense Element</v>
          </cell>
          <cell r="G22" t="str">
            <v>Actual</v>
          </cell>
          <cell r="H22" t="str">
            <v>Budget</v>
          </cell>
          <cell r="I22" t="str">
            <v>Variance</v>
          </cell>
          <cell r="K22" t="str">
            <v>Budget</v>
          </cell>
          <cell r="L22" t="str">
            <v>Forecast</v>
          </cell>
        </row>
        <row r="23">
          <cell r="A23">
            <v>3272.8333399999997</v>
          </cell>
          <cell r="B23">
            <v>1779.6747600000001</v>
          </cell>
          <cell r="C23">
            <v>-1493.1585799999996</v>
          </cell>
          <cell r="E23" t="str">
            <v>Employee Costs</v>
          </cell>
          <cell r="G23">
            <v>25012.982010000003</v>
          </cell>
          <cell r="H23">
            <v>22072.20952</v>
          </cell>
          <cell r="I23">
            <v>-2940.772490000003</v>
          </cell>
          <cell r="K23">
            <v>22072.210520000001</v>
          </cell>
          <cell r="L23">
            <v>0</v>
          </cell>
        </row>
        <row r="24">
          <cell r="A24">
            <v>3031.7338</v>
          </cell>
          <cell r="B24">
            <v>2975.68959</v>
          </cell>
          <cell r="C24">
            <v>-56.044210000000021</v>
          </cell>
          <cell r="E24" t="str">
            <v>Operating Materials &amp; Supplies</v>
          </cell>
          <cell r="G24">
            <v>35103.802230000001</v>
          </cell>
          <cell r="H24">
            <v>37039.764060000001</v>
          </cell>
          <cell r="I24">
            <v>1935.9618300000002</v>
          </cell>
          <cell r="K24">
            <v>37039.75806</v>
          </cell>
          <cell r="L24">
            <v>0</v>
          </cell>
        </row>
        <row r="25">
          <cell r="A25">
            <v>358.11601000000002</v>
          </cell>
          <cell r="B25">
            <v>1141.9960000000001</v>
          </cell>
          <cell r="C25">
            <v>783.87999000000013</v>
          </cell>
          <cell r="E25" t="str">
            <v>Maintenance Materials &amp; Supplies</v>
          </cell>
          <cell r="G25">
            <v>19878.732629999999</v>
          </cell>
          <cell r="H25">
            <v>17930.23</v>
          </cell>
          <cell r="I25">
            <v>-1948.502629999999</v>
          </cell>
          <cell r="K25">
            <v>17930.227999999999</v>
          </cell>
          <cell r="L25">
            <v>0</v>
          </cell>
        </row>
        <row r="26">
          <cell r="A26">
            <v>-1.8042499999999999</v>
          </cell>
          <cell r="B26">
            <v>8.1509999999999998</v>
          </cell>
          <cell r="C26">
            <v>9.9552499999999995</v>
          </cell>
          <cell r="E26" t="str">
            <v>Procurement</v>
          </cell>
          <cell r="G26">
            <v>60.918479999999995</v>
          </cell>
          <cell r="H26">
            <v>97.804000000000002</v>
          </cell>
          <cell r="I26">
            <v>36.885520000000007</v>
          </cell>
          <cell r="K26">
            <v>97.804000000000002</v>
          </cell>
          <cell r="L26">
            <v>0</v>
          </cell>
        </row>
        <row r="27">
          <cell r="A27">
            <v>219.34842999999998</v>
          </cell>
          <cell r="B27">
            <v>311.12599999999998</v>
          </cell>
          <cell r="C27">
            <v>91.777569999999997</v>
          </cell>
          <cell r="E27" t="str">
            <v>Camp Catering</v>
          </cell>
          <cell r="G27">
            <v>2520.7168700000007</v>
          </cell>
          <cell r="H27">
            <v>3785.61</v>
          </cell>
          <cell r="I27">
            <v>1264.8931299999995</v>
          </cell>
          <cell r="K27">
            <v>3785.61</v>
          </cell>
          <cell r="L27">
            <v>0</v>
          </cell>
        </row>
        <row r="28">
          <cell r="A28">
            <v>1318.5993700000001</v>
          </cell>
          <cell r="B28">
            <v>890.35199999999998</v>
          </cell>
          <cell r="C28">
            <v>-428.24737000000016</v>
          </cell>
          <cell r="E28" t="str">
            <v>General and Administration</v>
          </cell>
          <cell r="G28">
            <v>12407.506649999999</v>
          </cell>
          <cell r="H28">
            <v>11096.376</v>
          </cell>
          <cell r="I28">
            <v>-1311.1306499999992</v>
          </cell>
          <cell r="K28">
            <v>11096.376</v>
          </cell>
          <cell r="L28">
            <v>0</v>
          </cell>
        </row>
        <row r="29">
          <cell r="A29">
            <v>8198.8266999999996</v>
          </cell>
          <cell r="B29">
            <v>7106.9893499999998</v>
          </cell>
          <cell r="C29">
            <v>-1091.8373499999998</v>
          </cell>
          <cell r="E29" t="str">
            <v>Total Operating Costs</v>
          </cell>
          <cell r="G29">
            <v>94984.658869999999</v>
          </cell>
          <cell r="H29">
            <v>92021.993580000009</v>
          </cell>
          <cell r="I29">
            <v>-2962.6652900000017</v>
          </cell>
          <cell r="K29">
            <v>92021.986580000012</v>
          </cell>
          <cell r="L29">
            <v>0</v>
          </cell>
        </row>
        <row r="31">
          <cell r="A31">
            <v>-148.95555999999999</v>
          </cell>
          <cell r="B31">
            <v>-1.258</v>
          </cell>
          <cell r="C31">
            <v>147.69755999999998</v>
          </cell>
          <cell r="E31" t="str">
            <v>Allocations &amp; recovery</v>
          </cell>
          <cell r="G31">
            <v>-1098.0132699999997</v>
          </cell>
          <cell r="H31">
            <v>-828.452</v>
          </cell>
          <cell r="I31">
            <v>269.56126999999969</v>
          </cell>
          <cell r="K31">
            <v>-828.45699999999999</v>
          </cell>
          <cell r="L31">
            <v>0</v>
          </cell>
        </row>
        <row r="33">
          <cell r="A33">
            <v>8049.8711399999993</v>
          </cell>
          <cell r="B33">
            <v>7105.73135</v>
          </cell>
          <cell r="C33">
            <v>-944</v>
          </cell>
          <cell r="E33" t="str">
            <v xml:space="preserve">Net Operating Costs </v>
          </cell>
          <cell r="G33">
            <v>93886.645600000003</v>
          </cell>
          <cell r="H33">
            <v>91194</v>
          </cell>
          <cell r="I33">
            <v>-2693</v>
          </cell>
          <cell r="K33">
            <v>91193.529580000017</v>
          </cell>
          <cell r="L33">
            <v>0</v>
          </cell>
        </row>
        <row r="37">
          <cell r="A37" t="str">
            <v>Кумтор Голд Компани</v>
          </cell>
        </row>
        <row r="38">
          <cell r="A38" t="str">
            <v>Краткий отчет по производственным затратам</v>
          </cell>
        </row>
        <row r="39">
          <cell r="A39" t="str">
            <v>31 августа 2002 года</v>
          </cell>
        </row>
        <row r="41">
          <cell r="A41" t="str">
            <v>Текущий месяц</v>
          </cell>
          <cell r="G41" t="str">
            <v>За год</v>
          </cell>
        </row>
        <row r="42">
          <cell r="K42" t="str">
            <v>Бюджет на</v>
          </cell>
          <cell r="L42" t="str">
            <v>Прогноз</v>
          </cell>
        </row>
        <row r="43">
          <cell r="A43" t="str">
            <v>Факт</v>
          </cell>
          <cell r="B43" t="str">
            <v>Бюджет</v>
          </cell>
          <cell r="C43" t="str">
            <v>Расхож.</v>
          </cell>
          <cell r="E43" t="str">
            <v>Затраты по виду деятельности</v>
          </cell>
          <cell r="G43" t="str">
            <v>Факт</v>
          </cell>
          <cell r="H43" t="str">
            <v>Бюджет</v>
          </cell>
          <cell r="I43" t="str">
            <v>Расхож.</v>
          </cell>
          <cell r="K43">
            <v>2002</v>
          </cell>
          <cell r="L43">
            <v>2002</v>
          </cell>
        </row>
        <row r="45">
          <cell r="A45" t="e">
            <v>#REF!</v>
          </cell>
          <cell r="B45" t="e">
            <v>#REF!</v>
          </cell>
          <cell r="C45" t="e">
            <v>#REF!</v>
          </cell>
          <cell r="E45" t="str">
            <v>Горный отдел</v>
          </cell>
          <cell r="G45" t="e">
            <v>#REF!</v>
          </cell>
          <cell r="H45" t="e">
            <v>#REF!</v>
          </cell>
          <cell r="I45" t="e">
            <v>#REF!</v>
          </cell>
          <cell r="K45" t="e">
            <v>#REF!</v>
          </cell>
          <cell r="L45" t="e">
            <v>#REF!</v>
          </cell>
        </row>
        <row r="46">
          <cell r="A46">
            <v>0</v>
          </cell>
          <cell r="B46">
            <v>0</v>
          </cell>
          <cell r="C46">
            <v>0</v>
          </cell>
          <cell r="E46" t="str">
            <v>Фабрика</v>
          </cell>
          <cell r="G46">
            <v>6615.0585045024045</v>
          </cell>
          <cell r="H46">
            <v>7307.6092799999988</v>
          </cell>
          <cell r="I46">
            <v>692.55077549759426</v>
          </cell>
          <cell r="K46">
            <v>7307.6112800000001</v>
          </cell>
          <cell r="L46">
            <v>29528.236859999997</v>
          </cell>
        </row>
        <row r="47">
          <cell r="A47">
            <v>0</v>
          </cell>
          <cell r="B47">
            <v>0</v>
          </cell>
          <cell r="C47">
            <v>0</v>
          </cell>
          <cell r="E47" t="str">
            <v>Администрация сайта</v>
          </cell>
          <cell r="G47">
            <v>6025.6056316100467</v>
          </cell>
          <cell r="H47">
            <v>6661.2034999999996</v>
          </cell>
          <cell r="I47">
            <v>635.59786838995296</v>
          </cell>
          <cell r="K47">
            <v>6661.2054999999991</v>
          </cell>
          <cell r="L47">
            <v>23988.095699999991</v>
          </cell>
        </row>
        <row r="48">
          <cell r="A48">
            <v>0</v>
          </cell>
          <cell r="B48">
            <v>0</v>
          </cell>
          <cell r="C48">
            <v>0</v>
          </cell>
          <cell r="E48" t="str">
            <v>Затраты ТО</v>
          </cell>
          <cell r="G48">
            <v>424.8348213507735</v>
          </cell>
          <cell r="H48">
            <v>17193.346880000001</v>
          </cell>
          <cell r="I48">
            <v>16768.512058649227</v>
          </cell>
          <cell r="K48">
            <v>17193.346980000002</v>
          </cell>
          <cell r="L48">
            <v>0</v>
          </cell>
        </row>
        <row r="49">
          <cell r="A49" t="e">
            <v>#REF!</v>
          </cell>
          <cell r="B49" t="e">
            <v>#REF!</v>
          </cell>
          <cell r="C49" t="e">
            <v>#REF!</v>
          </cell>
          <cell r="E49" t="str">
            <v>Отнесение затрат ТО</v>
          </cell>
          <cell r="G49" t="e">
            <v>#REF!</v>
          </cell>
          <cell r="H49" t="e">
            <v>#REF!</v>
          </cell>
          <cell r="I49" t="e">
            <v>#REF!</v>
          </cell>
          <cell r="K49" t="e">
            <v>#REF!</v>
          </cell>
          <cell r="L49" t="e">
            <v>#REF!</v>
          </cell>
        </row>
        <row r="50">
          <cell r="A50" t="e">
            <v>#REF!</v>
          </cell>
          <cell r="B50" t="e">
            <v>#REF!</v>
          </cell>
          <cell r="C50" t="e">
            <v>#REF!</v>
          </cell>
          <cell r="E50" t="str">
            <v>Всего затрат горного отдела</v>
          </cell>
          <cell r="G50" t="e">
            <v>#REF!</v>
          </cell>
          <cell r="H50" t="e">
            <v>#REF!</v>
          </cell>
          <cell r="I50" t="e">
            <v>#REF!</v>
          </cell>
          <cell r="K50" t="e">
            <v>#REF!</v>
          </cell>
          <cell r="L50" t="e">
            <v>#REF!</v>
          </cell>
        </row>
        <row r="52">
          <cell r="A52">
            <v>0</v>
          </cell>
          <cell r="B52">
            <v>0</v>
          </cell>
          <cell r="C52">
            <v>0</v>
          </cell>
          <cell r="E52" t="str">
            <v>Администрация в Бишкеке</v>
          </cell>
          <cell r="G52">
            <v>1869.0335691890339</v>
          </cell>
          <cell r="H52">
            <v>1718.8715499999998</v>
          </cell>
          <cell r="I52">
            <v>-150.16201918903403</v>
          </cell>
          <cell r="K52">
            <v>1718.8715499999998</v>
          </cell>
          <cell r="L52">
            <v>7742.7088300000005</v>
          </cell>
        </row>
        <row r="54">
          <cell r="A54" t="e">
            <v>#REF!</v>
          </cell>
          <cell r="B54" t="e">
            <v>#REF!</v>
          </cell>
          <cell r="C54" t="e">
            <v>#REF!</v>
          </cell>
          <cell r="E54" t="str">
            <v>Производствен. затраты после вычетов</v>
          </cell>
          <cell r="G54" t="e">
            <v>#REF!</v>
          </cell>
          <cell r="H54" t="e">
            <v>#REF!</v>
          </cell>
          <cell r="I54" t="e">
            <v>#REF!</v>
          </cell>
          <cell r="K54" t="e">
            <v>#REF!</v>
          </cell>
          <cell r="L54" t="e">
            <v>#REF!</v>
          </cell>
        </row>
        <row r="55">
          <cell r="A55" t="e">
            <v>#REF!</v>
          </cell>
          <cell r="B55" t="e">
            <v>#REF!</v>
          </cell>
          <cell r="C55" t="e">
            <v>#REF!</v>
          </cell>
          <cell r="E55" t="str">
            <v>Себестоимость единицы за ун./отлитое доре после вычетов</v>
          </cell>
          <cell r="G55" t="e">
            <v>#REF!</v>
          </cell>
          <cell r="H55" t="e">
            <v>#REF!</v>
          </cell>
          <cell r="I55" t="e">
            <v>#REF!</v>
          </cell>
          <cell r="K55" t="e">
            <v>#REF!</v>
          </cell>
          <cell r="L55" t="e">
            <v>#REF!</v>
          </cell>
        </row>
        <row r="59">
          <cell r="A59" t="str">
            <v>Текущий месяц</v>
          </cell>
          <cell r="G59" t="str">
            <v>За год</v>
          </cell>
        </row>
        <row r="60">
          <cell r="K60" t="str">
            <v>Бюджет на</v>
          </cell>
          <cell r="L60" t="str">
            <v>Прогноз</v>
          </cell>
        </row>
        <row r="61">
          <cell r="A61" t="str">
            <v>Факт</v>
          </cell>
          <cell r="B61" t="str">
            <v>Бюджет</v>
          </cell>
          <cell r="C61" t="str">
            <v>Расхож.</v>
          </cell>
          <cell r="E61" t="str">
            <v>Отнесение по элементу расходования</v>
          </cell>
          <cell r="G61" t="str">
            <v>Факт</v>
          </cell>
          <cell r="H61" t="str">
            <v>Бюджет</v>
          </cell>
          <cell r="I61" t="str">
            <v>Расхож.</v>
          </cell>
          <cell r="K61">
            <v>2002</v>
          </cell>
          <cell r="L61">
            <v>2002</v>
          </cell>
        </row>
        <row r="62">
          <cell r="A62">
            <v>3272.8333399999997</v>
          </cell>
          <cell r="B62">
            <v>1779.6747600000001</v>
          </cell>
          <cell r="C62">
            <v>-1493.1585799999996</v>
          </cell>
          <cell r="E62" t="str">
            <v>Затраты на сотрудников</v>
          </cell>
          <cell r="G62">
            <v>25012.982010000003</v>
          </cell>
          <cell r="H62">
            <v>22072.20952</v>
          </cell>
          <cell r="I62">
            <v>-2940.772490000003</v>
          </cell>
          <cell r="K62">
            <v>22072.210520000001</v>
          </cell>
          <cell r="L62">
            <v>0</v>
          </cell>
        </row>
        <row r="63">
          <cell r="A63">
            <v>3031.7338</v>
          </cell>
          <cell r="B63">
            <v>2975.68959</v>
          </cell>
          <cell r="C63">
            <v>-56.044210000000021</v>
          </cell>
          <cell r="E63" t="str">
            <v>Производственные материалы и принадлежности</v>
          </cell>
          <cell r="G63">
            <v>35103.802230000001</v>
          </cell>
          <cell r="H63">
            <v>37039.764060000001</v>
          </cell>
          <cell r="I63">
            <v>1935.9618300000002</v>
          </cell>
          <cell r="K63">
            <v>37039.75806</v>
          </cell>
          <cell r="L63">
            <v>0</v>
          </cell>
        </row>
        <row r="64">
          <cell r="A64">
            <v>358.11601000000002</v>
          </cell>
          <cell r="B64">
            <v>1141.9960000000001</v>
          </cell>
          <cell r="C64">
            <v>783.87999000000013</v>
          </cell>
          <cell r="E64" t="str">
            <v>Материалы и принадлежности ТО</v>
          </cell>
          <cell r="G64">
            <v>19878.732629999999</v>
          </cell>
          <cell r="H64">
            <v>17930.23</v>
          </cell>
          <cell r="I64">
            <v>-1948.502629999999</v>
          </cell>
          <cell r="K64">
            <v>17930.227999999999</v>
          </cell>
          <cell r="L64">
            <v>0</v>
          </cell>
        </row>
        <row r="65">
          <cell r="A65">
            <v>-1.8042499999999999</v>
          </cell>
          <cell r="B65">
            <v>8.1509999999999998</v>
          </cell>
          <cell r="C65">
            <v>9.9552499999999995</v>
          </cell>
          <cell r="E65" t="str">
            <v>Не-производственные затраты</v>
          </cell>
          <cell r="G65">
            <v>60.918479999999995</v>
          </cell>
          <cell r="H65">
            <v>97.804000000000002</v>
          </cell>
          <cell r="I65">
            <v>36.885520000000007</v>
          </cell>
          <cell r="K65">
            <v>97.804000000000002</v>
          </cell>
          <cell r="L65">
            <v>0</v>
          </cell>
        </row>
        <row r="66">
          <cell r="A66">
            <v>219.34842999999998</v>
          </cell>
          <cell r="B66">
            <v>311.12599999999998</v>
          </cell>
          <cell r="C66">
            <v>91.777569999999997</v>
          </cell>
          <cell r="E66" t="str">
            <v>Внешние услуги</v>
          </cell>
          <cell r="G66">
            <v>2520.7168700000007</v>
          </cell>
          <cell r="H66">
            <v>3785.61</v>
          </cell>
          <cell r="I66">
            <v>1264.8931299999995</v>
          </cell>
          <cell r="K66">
            <v>3785.61</v>
          </cell>
          <cell r="L66">
            <v>0</v>
          </cell>
        </row>
        <row r="67">
          <cell r="A67">
            <v>1318.5993700000001</v>
          </cell>
          <cell r="B67">
            <v>890.35199999999998</v>
          </cell>
          <cell r="C67">
            <v>-428.24737000000016</v>
          </cell>
          <cell r="E67" t="str">
            <v>Коммуникации</v>
          </cell>
          <cell r="G67">
            <v>12407.506649999999</v>
          </cell>
          <cell r="H67">
            <v>11096.376</v>
          </cell>
          <cell r="I67">
            <v>-1311.1306499999992</v>
          </cell>
          <cell r="K67">
            <v>11096.376</v>
          </cell>
          <cell r="L67">
            <v>0</v>
          </cell>
        </row>
        <row r="68">
          <cell r="A68" t="e">
            <v>#REF!</v>
          </cell>
          <cell r="B68" t="e">
            <v>#REF!</v>
          </cell>
          <cell r="C68" t="e">
            <v>#REF!</v>
          </cell>
          <cell r="E68" t="str">
            <v>Общие расходы</v>
          </cell>
          <cell r="G68" t="e">
            <v>#REF!</v>
          </cell>
          <cell r="H68" t="e">
            <v>#REF!</v>
          </cell>
          <cell r="I68" t="e">
            <v>#REF!</v>
          </cell>
          <cell r="K68" t="e">
            <v>#REF!</v>
          </cell>
          <cell r="L68" t="e">
            <v>#REF!</v>
          </cell>
        </row>
        <row r="69">
          <cell r="A69">
            <v>8198.8266999999996</v>
          </cell>
          <cell r="B69">
            <v>7106.9893499999998</v>
          </cell>
          <cell r="C69">
            <v>-1091.8373499999998</v>
          </cell>
          <cell r="E69" t="str">
            <v>Всего производственных затрат</v>
          </cell>
          <cell r="G69">
            <v>94984.658869999999</v>
          </cell>
          <cell r="H69">
            <v>92021.993580000009</v>
          </cell>
          <cell r="I69">
            <v>-2962.6652900000017</v>
          </cell>
          <cell r="K69">
            <v>92021.986580000012</v>
          </cell>
          <cell r="L69">
            <v>0</v>
          </cell>
        </row>
        <row r="71">
          <cell r="A71">
            <v>-148.95555999999999</v>
          </cell>
          <cell r="B71">
            <v>-1.258</v>
          </cell>
          <cell r="C71">
            <v>147.69755999999998</v>
          </cell>
          <cell r="E71" t="str">
            <v>Отнесение затрат и извлечение</v>
          </cell>
          <cell r="G71">
            <v>-1098.0132699999997</v>
          </cell>
          <cell r="H71">
            <v>-828.452</v>
          </cell>
          <cell r="I71">
            <v>269.56126999999969</v>
          </cell>
          <cell r="K71">
            <v>-828.45699999999999</v>
          </cell>
          <cell r="L71">
            <v>0</v>
          </cell>
        </row>
        <row r="73">
          <cell r="A73">
            <v>8049.8711399999993</v>
          </cell>
          <cell r="B73">
            <v>7105.73135</v>
          </cell>
          <cell r="C73">
            <v>-944</v>
          </cell>
          <cell r="E73" t="str">
            <v>Чистые производственные затраты</v>
          </cell>
          <cell r="G73">
            <v>93886.645600000003</v>
          </cell>
          <cell r="H73">
            <v>91194</v>
          </cell>
          <cell r="I73">
            <v>-2693</v>
          </cell>
          <cell r="K73">
            <v>91193.529580000017</v>
          </cell>
          <cell r="L73">
            <v>0</v>
          </cell>
        </row>
      </sheetData>
      <sheetData sheetId="13" refreshError="1">
        <row r="1">
          <cell r="A1" t="str">
            <v>Kumtor Gold Company</v>
          </cell>
        </row>
        <row r="2">
          <cell r="A2" t="str">
            <v>Executive Summary</v>
          </cell>
        </row>
        <row r="3">
          <cell r="A3" t="str">
            <v>December 31, 2002</v>
          </cell>
        </row>
        <row r="6">
          <cell r="B6" t="str">
            <v>Month</v>
          </cell>
          <cell r="F6" t="str">
            <v>Year To Date</v>
          </cell>
          <cell r="I6" t="str">
            <v xml:space="preserve"> % Incr.</v>
          </cell>
          <cell r="J6" t="str">
            <v>2002</v>
          </cell>
          <cell r="K6" t="str">
            <v>2002</v>
          </cell>
        </row>
        <row r="7">
          <cell r="A7" t="str">
            <v>Key Operating Highlights</v>
          </cell>
          <cell r="B7" t="str">
            <v>Actual</v>
          </cell>
          <cell r="C7" t="str">
            <v>Budget</v>
          </cell>
          <cell r="D7" t="str">
            <v>Variance</v>
          </cell>
          <cell r="F7" t="str">
            <v>Actual</v>
          </cell>
          <cell r="G7" t="str">
            <v>Budget</v>
          </cell>
          <cell r="H7" t="str">
            <v>Variance</v>
          </cell>
          <cell r="I7" t="str">
            <v xml:space="preserve"> (Decr.)</v>
          </cell>
          <cell r="J7" t="str">
            <v>Budget</v>
          </cell>
          <cell r="K7" t="str">
            <v>Forecast</v>
          </cell>
        </row>
        <row r="9">
          <cell r="A9" t="str">
            <v>Production -Poured (ounces)</v>
          </cell>
          <cell r="B9">
            <v>70223</v>
          </cell>
          <cell r="C9">
            <v>79142</v>
          </cell>
          <cell r="D9">
            <v>-8919</v>
          </cell>
          <cell r="F9">
            <v>528550</v>
          </cell>
          <cell r="G9">
            <v>666116</v>
          </cell>
          <cell r="H9">
            <v>-137566</v>
          </cell>
          <cell r="J9">
            <v>666116</v>
          </cell>
          <cell r="K9">
            <v>499263.23</v>
          </cell>
        </row>
        <row r="11">
          <cell r="A11" t="str">
            <v>Sales (ounces)</v>
          </cell>
          <cell r="B11">
            <v>42288.031109999996</v>
          </cell>
          <cell r="C11">
            <v>107511.16344086021</v>
          </cell>
          <cell r="D11">
            <v>-65223.132330860215</v>
          </cell>
          <cell r="F11">
            <v>523182.46355999995</v>
          </cell>
          <cell r="G11">
            <v>662190.83870967745</v>
          </cell>
          <cell r="H11">
            <v>-139008.37514967751</v>
          </cell>
          <cell r="J11">
            <v>662190.83870967745</v>
          </cell>
          <cell r="K11">
            <v>521128.49670967739</v>
          </cell>
        </row>
        <row r="13">
          <cell r="A13" t="str">
            <v>Total Cash Costs (000's)</v>
          </cell>
          <cell r="B13" t="e">
            <v>#REF!</v>
          </cell>
          <cell r="C13" t="e">
            <v>#REF!</v>
          </cell>
          <cell r="D13" t="e">
            <v>#REF!</v>
          </cell>
          <cell r="F13" t="e">
            <v>#REF!</v>
          </cell>
          <cell r="G13" t="e">
            <v>#REF!</v>
          </cell>
          <cell r="H13" t="e">
            <v>#REF!</v>
          </cell>
          <cell r="J13" t="e">
            <v>#REF!</v>
          </cell>
          <cell r="K13" t="e">
            <v>#REF!</v>
          </cell>
        </row>
        <row r="15">
          <cell r="A15" t="str">
            <v>Total Cash Costs ($/ounces)</v>
          </cell>
          <cell r="B15" t="e">
            <v>#REF!</v>
          </cell>
          <cell r="C15" t="e">
            <v>#REF!</v>
          </cell>
          <cell r="D15" t="e">
            <v>#REF!</v>
          </cell>
          <cell r="F15" t="e">
            <v>#REF!</v>
          </cell>
          <cell r="G15" t="e">
            <v>#REF!</v>
          </cell>
          <cell r="H15" t="e">
            <v>#REF!</v>
          </cell>
          <cell r="J15" t="e">
            <v>#REF!</v>
          </cell>
          <cell r="K15" t="e">
            <v>#REF!</v>
          </cell>
        </row>
        <row r="17">
          <cell r="A17" t="str">
            <v>Total Revenue</v>
          </cell>
          <cell r="B17">
            <v>0</v>
          </cell>
          <cell r="C17">
            <v>0</v>
          </cell>
          <cell r="D17">
            <v>0</v>
          </cell>
          <cell r="F17">
            <v>-51657.680909999995</v>
          </cell>
          <cell r="G17">
            <v>32007.410970000001</v>
          </cell>
          <cell r="H17">
            <v>-83665.091879999993</v>
          </cell>
          <cell r="J17">
            <v>32007.410970000001</v>
          </cell>
          <cell r="K17">
            <v>152528.02830999999</v>
          </cell>
        </row>
        <row r="19">
          <cell r="A19" t="str">
            <v>Capital Costs (000's)</v>
          </cell>
          <cell r="B19">
            <v>2803.444</v>
          </cell>
          <cell r="C19">
            <v>15.752000000000001</v>
          </cell>
          <cell r="D19">
            <v>-2787.692</v>
          </cell>
          <cell r="F19">
            <v>8610.1819090254594</v>
          </cell>
          <cell r="G19">
            <v>4960.5</v>
          </cell>
          <cell r="H19">
            <v>-3649.6819090254594</v>
          </cell>
          <cell r="J19">
            <v>4960.5</v>
          </cell>
          <cell r="K19">
            <v>7258.3554000000004</v>
          </cell>
          <cell r="L19" t="str">
            <v xml:space="preserve"> </v>
          </cell>
        </row>
        <row r="22">
          <cell r="B22" t="str">
            <v>Month</v>
          </cell>
          <cell r="F22" t="str">
            <v>Year To Date</v>
          </cell>
          <cell r="I22" t="str">
            <v xml:space="preserve"> % Incr.</v>
          </cell>
          <cell r="J22" t="str">
            <v>2002</v>
          </cell>
          <cell r="K22">
            <v>2002</v>
          </cell>
        </row>
        <row r="23">
          <cell r="A23" t="str">
            <v>Key Operational Information ($000's)</v>
          </cell>
          <cell r="B23" t="str">
            <v>Actual</v>
          </cell>
          <cell r="C23" t="str">
            <v>Budget</v>
          </cell>
          <cell r="D23" t="str">
            <v>Variance</v>
          </cell>
          <cell r="F23" t="str">
            <v>Actual</v>
          </cell>
          <cell r="G23" t="str">
            <v>Budget</v>
          </cell>
          <cell r="H23" t="str">
            <v>Variance</v>
          </cell>
          <cell r="I23" t="str">
            <v xml:space="preserve"> (Decr.)</v>
          </cell>
          <cell r="J23" t="str">
            <v>Budget</v>
          </cell>
          <cell r="K23" t="str">
            <v>Forecast</v>
          </cell>
        </row>
        <row r="24">
          <cell r="A24" t="str">
            <v>Mine</v>
          </cell>
          <cell r="B24">
            <v>0</v>
          </cell>
          <cell r="C24">
            <v>0</v>
          </cell>
          <cell r="D24">
            <v>0</v>
          </cell>
          <cell r="E24">
            <v>18157.094699999998</v>
          </cell>
          <cell r="F24">
            <v>8583.9523912591358</v>
          </cell>
          <cell r="G24">
            <v>11620.12025</v>
          </cell>
          <cell r="H24">
            <v>3036.1678587408642</v>
          </cell>
          <cell r="I24">
            <v>2321.3235</v>
          </cell>
          <cell r="J24">
            <v>11620.12025</v>
          </cell>
          <cell r="K24">
            <v>31575.361239999998</v>
          </cell>
        </row>
        <row r="25">
          <cell r="A25" t="str">
            <v>Mill</v>
          </cell>
          <cell r="B25">
            <v>0</v>
          </cell>
          <cell r="C25">
            <v>0</v>
          </cell>
          <cell r="D25">
            <v>0</v>
          </cell>
          <cell r="E25">
            <v>19787.638999999999</v>
          </cell>
          <cell r="F25">
            <v>7039.8933258531761</v>
          </cell>
          <cell r="G25">
            <v>24500.958159999995</v>
          </cell>
          <cell r="H25">
            <v>17461.064834146819</v>
          </cell>
          <cell r="I25">
            <v>2416.6590833333298</v>
          </cell>
          <cell r="J25">
            <v>24500.958159999995</v>
          </cell>
          <cell r="K25">
            <v>29528.236860000001</v>
          </cell>
        </row>
        <row r="26">
          <cell r="A26" t="str">
            <v>Site Administration</v>
          </cell>
          <cell r="B26">
            <v>0</v>
          </cell>
          <cell r="C26">
            <v>0</v>
          </cell>
          <cell r="D26">
            <v>0</v>
          </cell>
          <cell r="E26">
            <v>19103.053210000002</v>
          </cell>
          <cell r="F26">
            <v>6025.6056316100439</v>
          </cell>
          <cell r="G26">
            <v>6661.2044999999998</v>
          </cell>
          <cell r="H26">
            <v>635.5988683899559</v>
          </cell>
          <cell r="I26">
            <v>2561.5218333333332</v>
          </cell>
          <cell r="J26">
            <v>6661.2044999999998</v>
          </cell>
          <cell r="K26">
            <v>23988.095700000002</v>
          </cell>
        </row>
        <row r="27">
          <cell r="A27" t="str">
            <v>Bishkek Administration</v>
          </cell>
          <cell r="B27">
            <v>0</v>
          </cell>
          <cell r="C27">
            <v>0</v>
          </cell>
          <cell r="D27">
            <v>0</v>
          </cell>
          <cell r="E27">
            <v>4204.3289999999988</v>
          </cell>
          <cell r="F27">
            <v>2628.1759191890342</v>
          </cell>
          <cell r="G27">
            <v>1718.8715499999998</v>
          </cell>
          <cell r="H27">
            <v>-909.30436918903433</v>
          </cell>
          <cell r="I27">
            <v>509.33350000000002</v>
          </cell>
          <cell r="J27">
            <v>1718.8715499999998</v>
          </cell>
          <cell r="K27">
            <v>7742.7088300000005</v>
          </cell>
        </row>
        <row r="28">
          <cell r="A28" t="str">
            <v>Management Fees</v>
          </cell>
          <cell r="B28">
            <v>0</v>
          </cell>
          <cell r="C28">
            <v>0</v>
          </cell>
          <cell r="D28">
            <v>0</v>
          </cell>
          <cell r="E28">
            <v>3348.7069999999999</v>
          </cell>
          <cell r="F28">
            <v>1169.8807899999999</v>
          </cell>
          <cell r="G28">
            <v>0</v>
          </cell>
          <cell r="H28">
            <v>-1169.8807899999999</v>
          </cell>
          <cell r="I28">
            <v>412.63310000000001</v>
          </cell>
          <cell r="J28">
            <v>0</v>
          </cell>
          <cell r="K28">
            <v>5358.1604479631014</v>
          </cell>
        </row>
        <row r="29">
          <cell r="A29" t="str">
            <v>Total Cash Operating Costs</v>
          </cell>
          <cell r="B29">
            <v>0</v>
          </cell>
          <cell r="C29">
            <v>0</v>
          </cell>
          <cell r="D29">
            <v>0</v>
          </cell>
          <cell r="E29">
            <v>64600.822909999995</v>
          </cell>
          <cell r="F29">
            <v>25447.508057911389</v>
          </cell>
          <cell r="G29">
            <v>44501.154459999991</v>
          </cell>
          <cell r="H29">
            <v>19053.646402088601</v>
          </cell>
          <cell r="I29">
            <v>8221.4710166666628</v>
          </cell>
          <cell r="J29">
            <v>44501.154459999991</v>
          </cell>
          <cell r="K29">
            <v>98192.563077963117</v>
          </cell>
        </row>
        <row r="30">
          <cell r="A30" t="str">
            <v>Net Earnings</v>
          </cell>
          <cell r="B30">
            <v>869.47900000000004</v>
          </cell>
          <cell r="C30">
            <v>9616.0474283939548</v>
          </cell>
          <cell r="D30">
            <v>-8746.5684283939554</v>
          </cell>
          <cell r="F30">
            <v>-17770.074784567147</v>
          </cell>
          <cell r="G30">
            <v>15165.054128665017</v>
          </cell>
          <cell r="H30">
            <v>-32935.128913232162</v>
          </cell>
          <cell r="J30">
            <v>15165.054128665017</v>
          </cell>
          <cell r="K30">
            <v>-20525.199578759559</v>
          </cell>
        </row>
        <row r="33">
          <cell r="B33" t="str">
            <v>Month</v>
          </cell>
          <cell r="F33" t="str">
            <v>Year To Date</v>
          </cell>
          <cell r="I33" t="str">
            <v xml:space="preserve"> % Incr.</v>
          </cell>
          <cell r="J33" t="str">
            <v>2002</v>
          </cell>
          <cell r="K33" t="str">
            <v>2002</v>
          </cell>
        </row>
        <row r="34">
          <cell r="A34" t="str">
            <v>Total Cash Operating Costs</v>
          </cell>
          <cell r="B34" t="str">
            <v>Actual</v>
          </cell>
          <cell r="C34" t="str">
            <v>Budget</v>
          </cell>
          <cell r="D34" t="str">
            <v>Variance</v>
          </cell>
          <cell r="F34" t="str">
            <v>Actual</v>
          </cell>
          <cell r="G34" t="str">
            <v>Budget</v>
          </cell>
          <cell r="H34" t="str">
            <v>Variance</v>
          </cell>
          <cell r="I34" t="str">
            <v xml:space="preserve"> (Decr.)</v>
          </cell>
          <cell r="J34" t="str">
            <v>Budget</v>
          </cell>
          <cell r="K34" t="str">
            <v>Forecast</v>
          </cell>
        </row>
        <row r="35">
          <cell r="A35" t="str">
            <v>Per BCM</v>
          </cell>
          <cell r="B35">
            <v>0</v>
          </cell>
          <cell r="C35">
            <v>0</v>
          </cell>
          <cell r="D35">
            <v>0</v>
          </cell>
          <cell r="E35">
            <v>6.3195778526856685</v>
          </cell>
          <cell r="F35">
            <v>1.2936956363522176</v>
          </cell>
          <cell r="G35">
            <v>2.3446340600632243</v>
          </cell>
          <cell r="H35">
            <v>1.0509384237110067</v>
          </cell>
          <cell r="I35">
            <v>6.8310188396172764</v>
          </cell>
          <cell r="J35">
            <v>2.3446340600632243</v>
          </cell>
          <cell r="K35">
            <v>5.2205805490235351</v>
          </cell>
        </row>
        <row r="36">
          <cell r="A36" t="str">
            <v>Per Tonne Milled</v>
          </cell>
          <cell r="B36">
            <v>0</v>
          </cell>
          <cell r="C36">
            <v>0</v>
          </cell>
          <cell r="D36">
            <v>0</v>
          </cell>
          <cell r="E36">
            <v>17.740670108202977</v>
          </cell>
          <cell r="F36">
            <v>4.5351890384014659</v>
          </cell>
          <cell r="G36">
            <v>8.1804194258781298</v>
          </cell>
          <cell r="H36">
            <v>3.6452303874766638</v>
          </cell>
          <cell r="I36">
            <v>18.622156720099362</v>
          </cell>
          <cell r="J36">
            <v>8.1804194258781298</v>
          </cell>
          <cell r="K36">
            <v>17.6847126373079</v>
          </cell>
        </row>
        <row r="37">
          <cell r="A37" t="str">
            <v>Per Ounce Poured</v>
          </cell>
          <cell r="B37">
            <v>0</v>
          </cell>
          <cell r="C37">
            <v>0</v>
          </cell>
          <cell r="D37">
            <v>0</v>
          </cell>
          <cell r="E37">
            <v>157.00182873337457</v>
          </cell>
          <cell r="F37">
            <v>48.145886023860349</v>
          </cell>
          <cell r="G37">
            <v>66.806914201130127</v>
          </cell>
          <cell r="H37">
            <v>18.661028177269777</v>
          </cell>
          <cell r="I37">
            <v>0.16159530795727592</v>
          </cell>
          <cell r="J37">
            <v>66.806914201130127</v>
          </cell>
          <cell r="K37">
            <v>196.6749345389668</v>
          </cell>
        </row>
        <row r="40">
          <cell r="A40" t="str">
            <v>Кумтор Голд Компани</v>
          </cell>
        </row>
        <row r="41">
          <cell r="A41" t="str">
            <v>Производственный отчет</v>
          </cell>
        </row>
        <row r="42">
          <cell r="A42" t="str">
            <v>31 августа 2002 года</v>
          </cell>
        </row>
        <row r="45">
          <cell r="B45" t="str">
            <v>За месяц</v>
          </cell>
          <cell r="G45" t="str">
            <v>с начала года</v>
          </cell>
          <cell r="J45" t="str">
            <v>Бюджет</v>
          </cell>
          <cell r="K45" t="str">
            <v>Прогноз</v>
          </cell>
        </row>
        <row r="46">
          <cell r="B46" t="str">
            <v>факт</v>
          </cell>
          <cell r="C46" t="str">
            <v>бюджет</v>
          </cell>
          <cell r="D46" t="str">
            <v>расхож.</v>
          </cell>
          <cell r="E46" t="str">
            <v>факт</v>
          </cell>
          <cell r="F46" t="str">
            <v>факт</v>
          </cell>
          <cell r="G46" t="str">
            <v>бюджет</v>
          </cell>
          <cell r="H46" t="str">
            <v>расхож.</v>
          </cell>
          <cell r="I46" t="str">
            <v>на 1998 г.</v>
          </cell>
          <cell r="J46" t="str">
            <v>на 2002 г.</v>
          </cell>
          <cell r="K46" t="str">
            <v>на 2002 г.</v>
          </cell>
        </row>
        <row r="48">
          <cell r="A48" t="str">
            <v>Производство - отлитое Доре (унц.)</v>
          </cell>
          <cell r="B48">
            <v>70223</v>
          </cell>
          <cell r="C48">
            <v>79142</v>
          </cell>
          <cell r="D48">
            <v>-8919</v>
          </cell>
          <cell r="E48">
            <v>0</v>
          </cell>
          <cell r="F48">
            <v>528550</v>
          </cell>
          <cell r="G48">
            <v>666116</v>
          </cell>
          <cell r="H48">
            <v>-137566</v>
          </cell>
          <cell r="I48">
            <v>0</v>
          </cell>
          <cell r="J48">
            <v>666116</v>
          </cell>
          <cell r="K48">
            <v>499263.23</v>
          </cell>
        </row>
        <row r="50">
          <cell r="A50" t="str">
            <v>Реализация (унции)</v>
          </cell>
          <cell r="B50">
            <v>42288.031109999996</v>
          </cell>
          <cell r="C50">
            <v>107511.16344086021</v>
          </cell>
          <cell r="D50">
            <v>-65223.132330860215</v>
          </cell>
          <cell r="E50">
            <v>0</v>
          </cell>
          <cell r="F50">
            <v>523182.46355999995</v>
          </cell>
          <cell r="G50">
            <v>662190.83870967745</v>
          </cell>
          <cell r="H50">
            <v>-139008.37514967751</v>
          </cell>
          <cell r="I50">
            <v>0</v>
          </cell>
          <cell r="J50">
            <v>662190.83870967745</v>
          </cell>
          <cell r="K50">
            <v>521128.49670967739</v>
          </cell>
        </row>
        <row r="52">
          <cell r="A52" t="str">
            <v>Всего денежных затрат</v>
          </cell>
          <cell r="B52" t="e">
            <v>#REF!</v>
          </cell>
          <cell r="C52" t="e">
            <v>#REF!</v>
          </cell>
          <cell r="D52" t="e">
            <v>#REF!</v>
          </cell>
          <cell r="E52">
            <v>0</v>
          </cell>
          <cell r="F52" t="e">
            <v>#REF!</v>
          </cell>
          <cell r="G52" t="e">
            <v>#REF!</v>
          </cell>
          <cell r="H52" t="e">
            <v>#REF!</v>
          </cell>
          <cell r="I52">
            <v>0</v>
          </cell>
          <cell r="J52" t="e">
            <v>#REF!</v>
          </cell>
          <cell r="K52" t="e">
            <v>#REF!</v>
          </cell>
        </row>
        <row r="54">
          <cell r="A54" t="str">
            <v>Всего денежных затрат (долл./унц.)</v>
          </cell>
          <cell r="B54" t="e">
            <v>#REF!</v>
          </cell>
          <cell r="C54" t="e">
            <v>#REF!</v>
          </cell>
          <cell r="D54" t="e">
            <v>#REF!</v>
          </cell>
          <cell r="E54">
            <v>0</v>
          </cell>
          <cell r="F54" t="e">
            <v>#REF!</v>
          </cell>
          <cell r="G54" t="e">
            <v>#REF!</v>
          </cell>
          <cell r="H54" t="e">
            <v>#REF!</v>
          </cell>
          <cell r="I54">
            <v>0</v>
          </cell>
          <cell r="J54" t="e">
            <v>#REF!</v>
          </cell>
          <cell r="K54" t="e">
            <v>#REF!</v>
          </cell>
        </row>
        <row r="56">
          <cell r="A56" t="str">
            <v>Итого дохода</v>
          </cell>
          <cell r="B56">
            <v>0</v>
          </cell>
          <cell r="C56">
            <v>0</v>
          </cell>
          <cell r="D56">
            <v>0</v>
          </cell>
          <cell r="E56">
            <v>0</v>
          </cell>
          <cell r="F56">
            <v>-51657.680909999995</v>
          </cell>
          <cell r="G56">
            <v>32007.410970000001</v>
          </cell>
          <cell r="H56">
            <v>-83665.091879999993</v>
          </cell>
          <cell r="I56">
            <v>0</v>
          </cell>
          <cell r="J56">
            <v>32007.410970000001</v>
          </cell>
          <cell r="K56">
            <v>152528.02830999999</v>
          </cell>
        </row>
        <row r="58">
          <cell r="B58">
            <v>2803.444</v>
          </cell>
          <cell r="C58">
            <v>15.752000000000001</v>
          </cell>
          <cell r="D58">
            <v>-2787.692</v>
          </cell>
          <cell r="E58">
            <v>0</v>
          </cell>
          <cell r="F58">
            <v>8610.1819090254594</v>
          </cell>
          <cell r="G58">
            <v>4960.5</v>
          </cell>
          <cell r="H58">
            <v>-3649.6819090254594</v>
          </cell>
          <cell r="I58">
            <v>0</v>
          </cell>
          <cell r="J58">
            <v>4960.5</v>
          </cell>
          <cell r="K58">
            <v>7258.3554000000004</v>
          </cell>
        </row>
        <row r="61">
          <cell r="A61" t="str">
            <v>Ключевые производственные параметры</v>
          </cell>
          <cell r="B61" t="str">
            <v>За месяц</v>
          </cell>
          <cell r="E61" t="str">
            <v>с начала года</v>
          </cell>
          <cell r="G61" t="str">
            <v>с начала года</v>
          </cell>
          <cell r="J61" t="str">
            <v>Бюджет</v>
          </cell>
          <cell r="K61" t="str">
            <v>Прогноз</v>
          </cell>
        </row>
        <row r="62">
          <cell r="A62" t="str">
            <v xml:space="preserve"> (доллары США в тыс.)</v>
          </cell>
          <cell r="B62" t="str">
            <v>факт</v>
          </cell>
          <cell r="C62" t="str">
            <v>бюджет</v>
          </cell>
          <cell r="D62" t="str">
            <v>расхож.</v>
          </cell>
          <cell r="E62" t="str">
            <v>факт</v>
          </cell>
          <cell r="F62" t="str">
            <v>факт</v>
          </cell>
          <cell r="G62" t="str">
            <v>бюджет</v>
          </cell>
          <cell r="H62" t="str">
            <v>расхож.</v>
          </cell>
          <cell r="I62" t="str">
            <v>на 1998 г.</v>
          </cell>
          <cell r="J62" t="str">
            <v>на 2002 г.</v>
          </cell>
          <cell r="K62" t="str">
            <v>на 2002 г.</v>
          </cell>
        </row>
        <row r="63">
          <cell r="A63" t="str">
            <v>Рудник</v>
          </cell>
          <cell r="B63">
            <v>0</v>
          </cell>
          <cell r="C63">
            <v>0</v>
          </cell>
          <cell r="D63">
            <v>0</v>
          </cell>
          <cell r="E63">
            <v>18157.094699999998</v>
          </cell>
          <cell r="F63">
            <v>8583.9523912591358</v>
          </cell>
          <cell r="G63">
            <v>11620.12025</v>
          </cell>
          <cell r="H63">
            <v>3036.1678587408642</v>
          </cell>
          <cell r="I63">
            <v>2321.3235</v>
          </cell>
          <cell r="J63">
            <v>11620.12025</v>
          </cell>
          <cell r="K63">
            <v>31575.361239999998</v>
          </cell>
        </row>
        <row r="64">
          <cell r="A64" t="str">
            <v>Фабрика</v>
          </cell>
          <cell r="B64">
            <v>0</v>
          </cell>
          <cell r="C64">
            <v>0</v>
          </cell>
          <cell r="D64">
            <v>0</v>
          </cell>
          <cell r="E64">
            <v>19787.638999999999</v>
          </cell>
          <cell r="F64">
            <v>7039.8933258531761</v>
          </cell>
          <cell r="G64">
            <v>24500.958159999995</v>
          </cell>
          <cell r="H64">
            <v>17461.064834146819</v>
          </cell>
          <cell r="I64">
            <v>2416.6590833333298</v>
          </cell>
          <cell r="J64">
            <v>24500.958159999995</v>
          </cell>
          <cell r="K64">
            <v>29528.236860000001</v>
          </cell>
        </row>
        <row r="65">
          <cell r="A65" t="str">
            <v>Администрация на объекте</v>
          </cell>
          <cell r="B65">
            <v>0</v>
          </cell>
          <cell r="C65">
            <v>0</v>
          </cell>
          <cell r="D65">
            <v>0</v>
          </cell>
          <cell r="E65">
            <v>19103.053210000002</v>
          </cell>
          <cell r="F65">
            <v>6025.6056316100439</v>
          </cell>
          <cell r="G65">
            <v>6661.2044999999998</v>
          </cell>
          <cell r="H65">
            <v>635.5988683899559</v>
          </cell>
          <cell r="I65">
            <v>2561.5218333333332</v>
          </cell>
          <cell r="J65">
            <v>6661.2044999999998</v>
          </cell>
          <cell r="K65">
            <v>23988.095700000002</v>
          </cell>
        </row>
        <row r="66">
          <cell r="A66" t="str">
            <v>Администрация в Бишкеке</v>
          </cell>
          <cell r="B66">
            <v>0</v>
          </cell>
          <cell r="C66">
            <v>0</v>
          </cell>
          <cell r="D66">
            <v>0</v>
          </cell>
          <cell r="E66">
            <v>4204.3289999999988</v>
          </cell>
          <cell r="F66">
            <v>2628.1759191890342</v>
          </cell>
          <cell r="G66">
            <v>1718.8715499999998</v>
          </cell>
          <cell r="H66">
            <v>-909.30436918903433</v>
          </cell>
          <cell r="I66">
            <v>509.33350000000002</v>
          </cell>
          <cell r="J66">
            <v>1718.8715499999998</v>
          </cell>
          <cell r="K66">
            <v>7742.7088300000005</v>
          </cell>
        </row>
        <row r="67">
          <cell r="A67" t="str">
            <v>Гонорар за менеджмент</v>
          </cell>
          <cell r="B67">
            <v>0</v>
          </cell>
          <cell r="C67">
            <v>0</v>
          </cell>
          <cell r="D67">
            <v>0</v>
          </cell>
          <cell r="E67">
            <v>3348.7069999999999</v>
          </cell>
          <cell r="F67">
            <v>1169.8807899999999</v>
          </cell>
          <cell r="G67">
            <v>0</v>
          </cell>
          <cell r="H67">
            <v>-1169.8807899999999</v>
          </cell>
          <cell r="I67">
            <v>412.63310000000001</v>
          </cell>
          <cell r="J67">
            <v>0</v>
          </cell>
          <cell r="K67">
            <v>5358.1604479631014</v>
          </cell>
        </row>
        <row r="68">
          <cell r="A68" t="str">
            <v>Всего производственных затрат</v>
          </cell>
          <cell r="B68">
            <v>0</v>
          </cell>
          <cell r="C68">
            <v>0</v>
          </cell>
          <cell r="D68">
            <v>0</v>
          </cell>
          <cell r="E68">
            <v>64600.822909999995</v>
          </cell>
          <cell r="F68">
            <v>25447.508057911389</v>
          </cell>
          <cell r="G68">
            <v>44501.154459999991</v>
          </cell>
          <cell r="H68">
            <v>19053.646402088601</v>
          </cell>
          <cell r="I68">
            <v>8221.4710166666628</v>
          </cell>
          <cell r="J68">
            <v>44501.154459999991</v>
          </cell>
          <cell r="K68">
            <v>98192.563077963117</v>
          </cell>
        </row>
        <row r="69">
          <cell r="A69" t="str">
            <v>Чистая прибыль</v>
          </cell>
          <cell r="B69">
            <v>869.47900000000004</v>
          </cell>
          <cell r="C69">
            <v>9616.0474283939548</v>
          </cell>
          <cell r="D69">
            <v>-8746.5684283939554</v>
          </cell>
          <cell r="E69">
            <v>0</v>
          </cell>
          <cell r="F69">
            <v>-17770.074784567147</v>
          </cell>
          <cell r="G69">
            <v>15165.054128665017</v>
          </cell>
          <cell r="H69">
            <v>-32935.128913232162</v>
          </cell>
          <cell r="I69">
            <v>0</v>
          </cell>
          <cell r="J69">
            <v>15165.054128665017</v>
          </cell>
          <cell r="K69">
            <v>-20525.199578759559</v>
          </cell>
        </row>
        <row r="72">
          <cell r="A72" t="str">
            <v>Всего денежных производственных затрат</v>
          </cell>
          <cell r="B72" t="str">
            <v>За месяц</v>
          </cell>
          <cell r="E72" t="str">
            <v>с начала года</v>
          </cell>
          <cell r="F72" t="str">
            <v>с начала года</v>
          </cell>
          <cell r="J72" t="str">
            <v>Бюджет</v>
          </cell>
          <cell r="K72" t="str">
            <v>Прогноз</v>
          </cell>
        </row>
        <row r="73">
          <cell r="B73" t="str">
            <v>факт</v>
          </cell>
          <cell r="C73" t="str">
            <v>бюджет</v>
          </cell>
          <cell r="D73" t="str">
            <v>расхож.</v>
          </cell>
          <cell r="E73" t="str">
            <v>факт</v>
          </cell>
          <cell r="F73" t="str">
            <v>факт</v>
          </cell>
          <cell r="G73" t="str">
            <v>бюджет</v>
          </cell>
          <cell r="H73" t="str">
            <v>расхож.</v>
          </cell>
          <cell r="I73" t="str">
            <v>на 1998 г.</v>
          </cell>
          <cell r="J73" t="str">
            <v>на 2002 г.</v>
          </cell>
          <cell r="K73" t="str">
            <v>на 2002 г.</v>
          </cell>
        </row>
        <row r="74">
          <cell r="A74" t="str">
            <v xml:space="preserve">Всего произв. затр./1 куб. м. </v>
          </cell>
          <cell r="B74">
            <v>0</v>
          </cell>
          <cell r="C74">
            <v>0</v>
          </cell>
          <cell r="D74">
            <v>0</v>
          </cell>
          <cell r="E74">
            <v>6.3195778526856685</v>
          </cell>
          <cell r="F74">
            <v>1.2936956363522176</v>
          </cell>
          <cell r="G74">
            <v>2.3446340600632243</v>
          </cell>
          <cell r="H74">
            <v>1.0509384237110067</v>
          </cell>
          <cell r="I74">
            <v>6.8310188396172764</v>
          </cell>
          <cell r="J74">
            <v>2.3446340600632243</v>
          </cell>
          <cell r="K74">
            <v>5.2205805490235351</v>
          </cell>
        </row>
        <row r="75">
          <cell r="A75" t="str">
            <v xml:space="preserve">Всего произв. затр./перераб. тонна. </v>
          </cell>
          <cell r="B75">
            <v>0</v>
          </cell>
          <cell r="C75">
            <v>0</v>
          </cell>
          <cell r="D75">
            <v>0</v>
          </cell>
          <cell r="E75">
            <v>17.740670108202977</v>
          </cell>
          <cell r="F75">
            <v>4.5351890384014659</v>
          </cell>
          <cell r="G75">
            <v>8.1804194258781298</v>
          </cell>
          <cell r="H75">
            <v>3.6452303874766638</v>
          </cell>
          <cell r="I75">
            <v>18.622156720099362</v>
          </cell>
          <cell r="J75">
            <v>8.1804194258781298</v>
          </cell>
          <cell r="K75">
            <v>17.6847126373079</v>
          </cell>
        </row>
        <row r="76">
          <cell r="A76" t="str">
            <v>Всего произв. затр./отлитые унции</v>
          </cell>
          <cell r="B76">
            <v>0</v>
          </cell>
          <cell r="C76">
            <v>0</v>
          </cell>
          <cell r="D76">
            <v>0</v>
          </cell>
          <cell r="E76">
            <v>157.00182873337457</v>
          </cell>
          <cell r="F76">
            <v>48.145886023860349</v>
          </cell>
          <cell r="G76">
            <v>66.806914201130127</v>
          </cell>
          <cell r="H76">
            <v>18.661028177269777</v>
          </cell>
          <cell r="I76">
            <v>0.16159530795727592</v>
          </cell>
          <cell r="J76">
            <v>66.806914201130127</v>
          </cell>
          <cell r="K76">
            <v>196.6749345389668</v>
          </cell>
        </row>
      </sheetData>
      <sheetData sheetId="14" refreshError="1">
        <row r="1">
          <cell r="A1" t="str">
            <v>Kumtor Operating Company</v>
          </cell>
        </row>
        <row r="2">
          <cell r="A2" t="str">
            <v>Unit Cost Summary</v>
          </cell>
        </row>
        <row r="3">
          <cell r="A3" t="str">
            <v>December 31, 2002</v>
          </cell>
        </row>
        <row r="4">
          <cell r="A4" t="str">
            <v>Table 1.2.2</v>
          </cell>
        </row>
        <row r="7">
          <cell r="A7" t="str">
            <v>Current Month</v>
          </cell>
          <cell r="G7" t="str">
            <v>Year To Date</v>
          </cell>
          <cell r="K7" t="str">
            <v>Annual</v>
          </cell>
          <cell r="L7">
            <v>2002</v>
          </cell>
        </row>
        <row r="8">
          <cell r="A8" t="str">
            <v>Actual</v>
          </cell>
          <cell r="B8" t="str">
            <v>Budget</v>
          </cell>
          <cell r="C8" t="str">
            <v>Variance</v>
          </cell>
          <cell r="G8" t="str">
            <v>Actual</v>
          </cell>
          <cell r="H8" t="str">
            <v>Budget</v>
          </cell>
          <cell r="I8" t="str">
            <v>Variance</v>
          </cell>
          <cell r="K8" t="str">
            <v>Budget</v>
          </cell>
          <cell r="L8" t="str">
            <v>Forecast</v>
          </cell>
        </row>
        <row r="10">
          <cell r="A10">
            <v>70223</v>
          </cell>
          <cell r="B10">
            <v>79142</v>
          </cell>
          <cell r="C10">
            <v>-8919</v>
          </cell>
          <cell r="E10" t="str">
            <v xml:space="preserve">Ounces Poured </v>
          </cell>
          <cell r="G10">
            <v>528550</v>
          </cell>
          <cell r="H10">
            <v>666116</v>
          </cell>
          <cell r="I10">
            <v>-137566</v>
          </cell>
          <cell r="K10">
            <v>666116</v>
          </cell>
          <cell r="L10">
            <v>499263.23</v>
          </cell>
        </row>
        <row r="12">
          <cell r="E12" t="str">
            <v>Operating Costs</v>
          </cell>
        </row>
        <row r="13">
          <cell r="A13" t="e">
            <v>#REF!</v>
          </cell>
          <cell r="B13" t="e">
            <v>#REF!</v>
          </cell>
          <cell r="C13" t="e">
            <v>#REF!</v>
          </cell>
          <cell r="E13" t="str">
            <v>Mining</v>
          </cell>
          <cell r="G13" t="e">
            <v>#REF!</v>
          </cell>
          <cell r="H13" t="e">
            <v>#REF!</v>
          </cell>
          <cell r="I13" t="e">
            <v>#REF!</v>
          </cell>
          <cell r="K13" t="e">
            <v>#REF!</v>
          </cell>
          <cell r="L13" t="e">
            <v>#REF!</v>
          </cell>
        </row>
        <row r="14">
          <cell r="A14">
            <v>0</v>
          </cell>
          <cell r="B14">
            <v>0</v>
          </cell>
          <cell r="C14">
            <v>0</v>
          </cell>
          <cell r="E14" t="str">
            <v>Milling</v>
          </cell>
          <cell r="G14">
            <v>12.52</v>
          </cell>
          <cell r="H14">
            <v>10.970475532790083</v>
          </cell>
          <cell r="I14">
            <v>-1.5495244672099169</v>
          </cell>
          <cell r="K14">
            <v>10.970478535270132</v>
          </cell>
          <cell r="L14">
            <v>59.143624216027277</v>
          </cell>
        </row>
        <row r="15">
          <cell r="A15">
            <v>0</v>
          </cell>
          <cell r="B15">
            <v>0</v>
          </cell>
          <cell r="C15">
            <v>0</v>
          </cell>
          <cell r="E15" t="str">
            <v>Site Administration</v>
          </cell>
          <cell r="G15">
            <v>11.4</v>
          </cell>
          <cell r="H15">
            <v>10.000065303941055</v>
          </cell>
          <cell r="I15">
            <v>-1.3999346960589456</v>
          </cell>
          <cell r="K15">
            <v>10.000068306421102</v>
          </cell>
          <cell r="L15">
            <v>48.046990562473411</v>
          </cell>
        </row>
        <row r="16">
          <cell r="A16">
            <v>0</v>
          </cell>
          <cell r="B16">
            <v>0</v>
          </cell>
          <cell r="C16">
            <v>0</v>
          </cell>
          <cell r="E16" t="str">
            <v>Maintenance Costs</v>
          </cell>
          <cell r="G16">
            <v>0.8</v>
          </cell>
          <cell r="H16">
            <v>25.811340487242465</v>
          </cell>
          <cell r="I16">
            <v>25.011340487242464</v>
          </cell>
          <cell r="K16">
            <v>25.811340637366467</v>
          </cell>
          <cell r="L16">
            <v>0</v>
          </cell>
        </row>
        <row r="17">
          <cell r="A17" t="e">
            <v>#REF!</v>
          </cell>
          <cell r="B17" t="e">
            <v>#REF!</v>
          </cell>
          <cell r="C17" t="e">
            <v>#REF!</v>
          </cell>
          <cell r="E17" t="str">
            <v>Total Site Costs/Oz Poured</v>
          </cell>
          <cell r="G17" t="e">
            <v>#REF!</v>
          </cell>
          <cell r="H17" t="e">
            <v>#REF!</v>
          </cell>
          <cell r="I17" t="e">
            <v>#REF!</v>
          </cell>
          <cell r="K17" t="e">
            <v>#REF!</v>
          </cell>
          <cell r="L17" t="e">
            <v>#REF!</v>
          </cell>
        </row>
        <row r="19">
          <cell r="A19">
            <v>0</v>
          </cell>
          <cell r="B19">
            <v>0</v>
          </cell>
          <cell r="C19">
            <v>0</v>
          </cell>
          <cell r="E19" t="str">
            <v>Bishkek Administration</v>
          </cell>
          <cell r="G19">
            <v>3.54</v>
          </cell>
          <cell r="H19">
            <v>2.58</v>
          </cell>
          <cell r="I19">
            <v>-0.96</v>
          </cell>
          <cell r="K19">
            <v>2.5804387674218905</v>
          </cell>
          <cell r="L19">
            <v>15.508269715756958</v>
          </cell>
        </row>
        <row r="20">
          <cell r="A20">
            <v>0</v>
          </cell>
          <cell r="B20">
            <v>0.01</v>
          </cell>
          <cell r="C20">
            <v>0.01</v>
          </cell>
          <cell r="E20" t="str">
            <v>Management Fee</v>
          </cell>
          <cell r="G20">
            <v>2.213377712609971</v>
          </cell>
          <cell r="H20">
            <v>0</v>
          </cell>
          <cell r="I20">
            <v>-2.213377712609971</v>
          </cell>
          <cell r="K20">
            <v>0</v>
          </cell>
          <cell r="L20">
            <v>10.732135126320243</v>
          </cell>
        </row>
        <row r="21">
          <cell r="A21" t="e">
            <v>#REF!</v>
          </cell>
          <cell r="B21" t="e">
            <v>#REF!</v>
          </cell>
          <cell r="C21" t="e">
            <v>#REF!</v>
          </cell>
          <cell r="E21" t="str">
            <v>Ttl Operations Cost/Oz  Poured</v>
          </cell>
          <cell r="G21" t="e">
            <v>#REF!</v>
          </cell>
          <cell r="H21" t="e">
            <v>#REF!</v>
          </cell>
          <cell r="I21" t="e">
            <v>#REF!</v>
          </cell>
          <cell r="K21" t="e">
            <v>#REF!</v>
          </cell>
          <cell r="L21" t="e">
            <v>#REF!</v>
          </cell>
        </row>
        <row r="23">
          <cell r="A23" t="e">
            <v>#N/A</v>
          </cell>
          <cell r="B23">
            <v>0</v>
          </cell>
          <cell r="C23" t="e">
            <v>#N/A</v>
          </cell>
          <cell r="E23" t="str">
            <v>Taxes</v>
          </cell>
          <cell r="G23" t="e">
            <v>#N/A</v>
          </cell>
          <cell r="H23">
            <v>10.106306559217915</v>
          </cell>
          <cell r="I23" t="e">
            <v>#N/A</v>
          </cell>
          <cell r="K23">
            <v>10.106306559217915</v>
          </cell>
          <cell r="L23">
            <v>9.0597448638447133</v>
          </cell>
        </row>
        <row r="25">
          <cell r="A25">
            <v>0</v>
          </cell>
          <cell r="B25">
            <v>0</v>
          </cell>
          <cell r="C25">
            <v>0</v>
          </cell>
          <cell r="E25" t="str">
            <v>Exploration</v>
          </cell>
          <cell r="G25">
            <v>1.1488599375650366</v>
          </cell>
          <cell r="H25">
            <v>5.0188480685045844</v>
          </cell>
          <cell r="I25">
            <v>3.8699881309395479</v>
          </cell>
          <cell r="K25">
            <v>5.0188480685045844</v>
          </cell>
          <cell r="L25">
            <v>3.4779992710458569</v>
          </cell>
        </row>
        <row r="27">
          <cell r="A27">
            <v>0</v>
          </cell>
          <cell r="B27">
            <v>0</v>
          </cell>
          <cell r="C27">
            <v>0</v>
          </cell>
          <cell r="E27" t="str">
            <v xml:space="preserve">Other Income/Expense </v>
          </cell>
          <cell r="G27">
            <v>0.69329258045152486</v>
          </cell>
          <cell r="H27">
            <v>4.3825223684763612</v>
          </cell>
          <cell r="I27">
            <v>3.6892297880248366</v>
          </cell>
          <cell r="K27">
            <v>4.3825223684763612</v>
          </cell>
          <cell r="L27">
            <v>0</v>
          </cell>
        </row>
        <row r="28">
          <cell r="A28" t="e">
            <v>#REF!</v>
          </cell>
          <cell r="B28" t="e">
            <v>#REF!</v>
          </cell>
          <cell r="C28" t="e">
            <v>#REF!</v>
          </cell>
          <cell r="E28" t="str">
            <v>Total Cash Cost/Oz Poured</v>
          </cell>
          <cell r="G28" t="e">
            <v>#REF!</v>
          </cell>
          <cell r="H28" t="e">
            <v>#REF!</v>
          </cell>
          <cell r="I28" t="e">
            <v>#REF!</v>
          </cell>
          <cell r="K28" t="e">
            <v>#REF!</v>
          </cell>
          <cell r="L28" t="e">
            <v>#REF!</v>
          </cell>
        </row>
        <row r="30">
          <cell r="A30">
            <v>8.6777249452529581</v>
          </cell>
          <cell r="B30">
            <v>0</v>
          </cell>
          <cell r="C30">
            <v>-8.6777249452529581</v>
          </cell>
          <cell r="E30" t="str">
            <v xml:space="preserve">Interest and Financing </v>
          </cell>
          <cell r="G30">
            <v>12.141319717856303</v>
          </cell>
          <cell r="H30">
            <v>0.49770010028283362</v>
          </cell>
          <cell r="I30">
            <v>-11.643619617573471</v>
          </cell>
          <cell r="K30">
            <v>0.49770010028283362</v>
          </cell>
          <cell r="L30">
            <v>25.680682223820327</v>
          </cell>
        </row>
        <row r="32">
          <cell r="A32">
            <v>0</v>
          </cell>
          <cell r="B32" t="e">
            <v>#REF!</v>
          </cell>
          <cell r="C32" t="e">
            <v>#REF!</v>
          </cell>
          <cell r="E32" t="str">
            <v>Deprec., Deplet., &amp; Reclamation</v>
          </cell>
          <cell r="G32">
            <v>18.463025655094125</v>
          </cell>
          <cell r="H32" t="e">
            <v>#REF!</v>
          </cell>
          <cell r="I32" t="e">
            <v>#REF!</v>
          </cell>
          <cell r="K32" t="e">
            <v>#REF!</v>
          </cell>
          <cell r="L32">
            <v>70.452573254584451</v>
          </cell>
        </row>
        <row r="33">
          <cell r="A33" t="e">
            <v>#REF!</v>
          </cell>
          <cell r="B33" t="e">
            <v>#REF!</v>
          </cell>
          <cell r="C33" t="e">
            <v>#REF!</v>
          </cell>
          <cell r="E33" t="str">
            <v>Total KGC Cost/Ounce Poured</v>
          </cell>
          <cell r="G33" t="e">
            <v>#REF!</v>
          </cell>
          <cell r="H33" t="e">
            <v>#REF!</v>
          </cell>
          <cell r="I33" t="e">
            <v>#REF!</v>
          </cell>
          <cell r="K33" t="e">
            <v>#REF!</v>
          </cell>
          <cell r="L33" t="e">
            <v>#REF!</v>
          </cell>
        </row>
      </sheetData>
      <sheetData sheetId="15" refreshError="1">
        <row r="1">
          <cell r="G1" t="str">
            <v>Kumtor Operating Company</v>
          </cell>
        </row>
        <row r="2">
          <cell r="G2" t="str">
            <v>Efficiency &amp; Production Statistics</v>
          </cell>
        </row>
        <row r="3">
          <cell r="G3" t="str">
            <v>Comparative Statistics</v>
          </cell>
        </row>
        <row r="4">
          <cell r="G4" t="str">
            <v>December 31, 2002</v>
          </cell>
        </row>
        <row r="6">
          <cell r="B6" t="str">
            <v>Monthly Average Comparative</v>
          </cell>
          <cell r="J6" t="str">
            <v>Yearly Total Comparative</v>
          </cell>
        </row>
        <row r="7">
          <cell r="B7" t="str">
            <v>1997 Actual Average</v>
          </cell>
          <cell r="C7" t="str">
            <v>1998 Actual Average</v>
          </cell>
          <cell r="D7" t="str">
            <v>1999 Actual Average</v>
          </cell>
          <cell r="E7" t="str">
            <v>2000 Actual Average</v>
          </cell>
          <cell r="F7" t="str">
            <v>2001 Actual Average</v>
          </cell>
          <cell r="G7" t="str">
            <v>2002 Actual Average</v>
          </cell>
          <cell r="H7" t="str">
            <v>2002 Budget Average</v>
          </cell>
          <cell r="J7" t="str">
            <v>1997 Total Actual</v>
          </cell>
          <cell r="K7" t="str">
            <v>1998 Total Actual</v>
          </cell>
          <cell r="L7" t="str">
            <v>1999 Total Actual</v>
          </cell>
          <cell r="M7" t="str">
            <v>2000 Total Actual</v>
          </cell>
          <cell r="N7" t="str">
            <v>2001 Total Actual</v>
          </cell>
          <cell r="O7" t="str">
            <v>2002 Total Actual</v>
          </cell>
        </row>
        <row r="9">
          <cell r="A9" t="str">
            <v>MINING</v>
          </cell>
        </row>
        <row r="11">
          <cell r="A11" t="str">
            <v>BCM's:</v>
          </cell>
        </row>
        <row r="12">
          <cell r="A12" t="str">
            <v>Ice</v>
          </cell>
          <cell r="B12">
            <v>49899.5</v>
          </cell>
          <cell r="C12">
            <v>20277.083333333332</v>
          </cell>
          <cell r="D12">
            <v>104.16666666666667</v>
          </cell>
          <cell r="E12">
            <v>32281.25</v>
          </cell>
          <cell r="F12">
            <v>12125</v>
          </cell>
          <cell r="G12">
            <v>73058.333333333328</v>
          </cell>
          <cell r="H12">
            <v>0</v>
          </cell>
          <cell r="J12">
            <v>598794</v>
          </cell>
          <cell r="K12">
            <v>243325</v>
          </cell>
          <cell r="L12">
            <v>1250</v>
          </cell>
          <cell r="M12">
            <v>387375</v>
          </cell>
          <cell r="N12">
            <v>145500</v>
          </cell>
          <cell r="O12">
            <v>876700</v>
          </cell>
        </row>
        <row r="13">
          <cell r="A13" t="str">
            <v>Waste (including low grade ore)</v>
          </cell>
          <cell r="B13">
            <v>522459.16666666669</v>
          </cell>
          <cell r="C13">
            <v>777459.58333333337</v>
          </cell>
          <cell r="D13">
            <v>1008034.4166666666</v>
          </cell>
          <cell r="E13">
            <v>1104947.1666666667</v>
          </cell>
          <cell r="F13">
            <v>1380593.25</v>
          </cell>
          <cell r="G13">
            <v>1430033.25</v>
          </cell>
          <cell r="H13">
            <v>1427651.5</v>
          </cell>
          <cell r="J13">
            <v>6269510</v>
          </cell>
          <cell r="K13">
            <v>9329515</v>
          </cell>
          <cell r="L13">
            <v>12096413</v>
          </cell>
          <cell r="M13">
            <v>13259366</v>
          </cell>
          <cell r="N13">
            <v>16567119</v>
          </cell>
          <cell r="O13">
            <v>17160399</v>
          </cell>
        </row>
        <row r="14">
          <cell r="A14" t="str">
            <v>Ore</v>
          </cell>
          <cell r="B14">
            <v>133762.16666666666</v>
          </cell>
          <cell r="C14">
            <v>145423.75</v>
          </cell>
          <cell r="D14">
            <v>195411.16666666666</v>
          </cell>
          <cell r="E14">
            <v>150718.33333333334</v>
          </cell>
          <cell r="F14">
            <v>149871.83333333334</v>
          </cell>
          <cell r="G14">
            <v>136108.25</v>
          </cell>
          <cell r="H14">
            <v>154015.25</v>
          </cell>
          <cell r="J14">
            <v>1605146</v>
          </cell>
          <cell r="K14">
            <v>1745085</v>
          </cell>
          <cell r="L14">
            <v>2344934</v>
          </cell>
          <cell r="M14">
            <v>1808620</v>
          </cell>
          <cell r="N14">
            <v>1798462</v>
          </cell>
          <cell r="O14">
            <v>1633299</v>
          </cell>
        </row>
        <row r="15">
          <cell r="A15" t="str">
            <v>Total BCM's</v>
          </cell>
          <cell r="B15">
            <v>706120.83333333337</v>
          </cell>
          <cell r="C15">
            <v>943160.41666666674</v>
          </cell>
          <cell r="D15">
            <v>1203549.75</v>
          </cell>
          <cell r="E15">
            <v>1287946.75</v>
          </cell>
          <cell r="F15">
            <v>1542590.0833333333</v>
          </cell>
          <cell r="G15">
            <v>1639199.8333333333</v>
          </cell>
          <cell r="H15">
            <v>1581666.75</v>
          </cell>
          <cell r="J15">
            <v>8473450</v>
          </cell>
          <cell r="K15">
            <v>11317925</v>
          </cell>
          <cell r="L15">
            <v>14442597</v>
          </cell>
          <cell r="M15">
            <v>15455361</v>
          </cell>
          <cell r="N15">
            <v>18511081</v>
          </cell>
          <cell r="O15">
            <v>19670398</v>
          </cell>
        </row>
        <row r="17">
          <cell r="A17" t="str">
            <v>Tonnes:</v>
          </cell>
        </row>
        <row r="18">
          <cell r="A18" t="str">
            <v>Tonnes Mined Waste/Low Grade  &amp; Ice</v>
          </cell>
          <cell r="B18">
            <v>1501831.8333333333</v>
          </cell>
          <cell r="C18">
            <v>2233400.75</v>
          </cell>
          <cell r="D18">
            <v>2872988.75</v>
          </cell>
          <cell r="E18">
            <v>3606731.3708333336</v>
          </cell>
          <cell r="F18">
            <v>4372374.2374999998</v>
          </cell>
          <cell r="G18">
            <v>4527064.0249999994</v>
          </cell>
          <cell r="H18">
            <v>4522136.5958333341</v>
          </cell>
          <cell r="J18">
            <v>18021982</v>
          </cell>
          <cell r="K18">
            <v>26800809</v>
          </cell>
          <cell r="L18">
            <v>34475865</v>
          </cell>
          <cell r="M18">
            <v>38126208.950000003</v>
          </cell>
          <cell r="N18">
            <v>47342873.850000001</v>
          </cell>
          <cell r="O18">
            <v>49669864.299999997</v>
          </cell>
        </row>
        <row r="19">
          <cell r="A19" t="str">
            <v>Tonnes of Ore Mined</v>
          </cell>
          <cell r="B19">
            <v>380784.33333333331</v>
          </cell>
          <cell r="C19">
            <v>414457.66666666669</v>
          </cell>
          <cell r="D19">
            <v>556921.83333333337</v>
          </cell>
          <cell r="E19">
            <v>429547.29166666669</v>
          </cell>
          <cell r="F19">
            <v>427134.75</v>
          </cell>
          <cell r="G19">
            <v>387908.66666666669</v>
          </cell>
          <cell r="H19">
            <v>453330</v>
          </cell>
          <cell r="J19">
            <v>4569412</v>
          </cell>
          <cell r="K19">
            <v>4973492</v>
          </cell>
          <cell r="L19">
            <v>6683062</v>
          </cell>
          <cell r="M19">
            <v>5154567.5</v>
          </cell>
          <cell r="N19">
            <v>5125617</v>
          </cell>
          <cell r="O19">
            <v>4654904</v>
          </cell>
        </row>
        <row r="20">
          <cell r="A20" t="str">
            <v>Grade (g/t)</v>
          </cell>
          <cell r="B20">
            <v>5.5291678161654056</v>
          </cell>
          <cell r="C20">
            <v>4.7832082267670284</v>
          </cell>
          <cell r="D20">
            <v>3.96958262282768</v>
          </cell>
          <cell r="E20">
            <v>4.8385386874534086</v>
          </cell>
          <cell r="F20">
            <v>5.5011640147908052</v>
          </cell>
          <cell r="G20">
            <v>3.6794070896843412</v>
          </cell>
          <cell r="H20">
            <v>4.6681921161699718</v>
          </cell>
          <cell r="J20">
            <v>5.5291678161654065</v>
          </cell>
          <cell r="K20">
            <v>4.7832082267670284</v>
          </cell>
          <cell r="L20">
            <v>3.96958262282768</v>
          </cell>
          <cell r="M20">
            <v>4.8385386874534095</v>
          </cell>
          <cell r="N20">
            <v>5.5021640147908055</v>
          </cell>
          <cell r="O20">
            <v>3.6794070896843416</v>
          </cell>
        </row>
        <row r="21">
          <cell r="A21" t="str">
            <v>Ounces Mined</v>
          </cell>
          <cell r="B21">
            <v>67690.833333333328</v>
          </cell>
          <cell r="C21">
            <v>63736.833333333336</v>
          </cell>
          <cell r="D21">
            <v>71077.166666666672</v>
          </cell>
          <cell r="E21">
            <v>66821.5</v>
          </cell>
          <cell r="F21">
            <v>75545.833333333328</v>
          </cell>
          <cell r="G21">
            <v>45887.916666666664</v>
          </cell>
          <cell r="H21">
            <v>68038.416666666672</v>
          </cell>
          <cell r="J21">
            <v>812290</v>
          </cell>
          <cell r="K21">
            <v>764842</v>
          </cell>
          <cell r="L21">
            <v>852926</v>
          </cell>
          <cell r="M21">
            <v>801858</v>
          </cell>
          <cell r="N21">
            <v>906550</v>
          </cell>
          <cell r="O21">
            <v>550655</v>
          </cell>
        </row>
        <row r="23">
          <cell r="A23" t="str">
            <v>Cost Per BCM</v>
          </cell>
          <cell r="B23">
            <v>2.5906945813098559</v>
          </cell>
          <cell r="C23">
            <v>2.2747599051946357</v>
          </cell>
          <cell r="D23">
            <v>1.9300000000000002</v>
          </cell>
          <cell r="E23">
            <v>1.6807205603285489</v>
          </cell>
          <cell r="F23">
            <v>1.56304585507459</v>
          </cell>
          <cell r="G23">
            <v>0.43638935985225796</v>
          </cell>
          <cell r="H23">
            <v>0.61222969640517932</v>
          </cell>
          <cell r="J23">
            <v>2.5906945813098559</v>
          </cell>
          <cell r="K23">
            <v>2.2747599051946361</v>
          </cell>
          <cell r="L23">
            <v>1.9300000000000002</v>
          </cell>
          <cell r="M23">
            <v>1.6807205603285489</v>
          </cell>
          <cell r="N23">
            <v>1.5630458551826336</v>
          </cell>
          <cell r="O23">
            <v>0.43638935985225796</v>
          </cell>
        </row>
        <row r="25">
          <cell r="A25" t="str">
            <v>MILLING</v>
          </cell>
        </row>
        <row r="27">
          <cell r="A27" t="str">
            <v>Tonnes of Ore Milled</v>
          </cell>
          <cell r="B27">
            <v>335235.66666666669</v>
          </cell>
          <cell r="C27">
            <v>437864.83333333331</v>
          </cell>
          <cell r="D27">
            <v>441488.66666666669</v>
          </cell>
          <cell r="E27">
            <v>458140.08333333331</v>
          </cell>
          <cell r="F27">
            <v>455791.83333333331</v>
          </cell>
          <cell r="G27">
            <v>467593.66666666669</v>
          </cell>
          <cell r="H27">
            <v>453330</v>
          </cell>
          <cell r="J27">
            <v>4022828</v>
          </cell>
          <cell r="K27">
            <v>5254378</v>
          </cell>
          <cell r="L27">
            <v>5297864</v>
          </cell>
          <cell r="M27">
            <v>5497681</v>
          </cell>
          <cell r="N27">
            <v>5469502</v>
          </cell>
          <cell r="O27">
            <v>5611124</v>
          </cell>
        </row>
        <row r="28">
          <cell r="A28" t="str">
            <v>Grade (g/t)</v>
          </cell>
          <cell r="B28">
            <v>5.5510000000000002</v>
          </cell>
          <cell r="C28">
            <v>4.7699999999999996</v>
          </cell>
          <cell r="D28">
            <v>4.54</v>
          </cell>
          <cell r="E28">
            <v>4.6494932736402861</v>
          </cell>
          <cell r="F28">
            <v>5.1366643429328667</v>
          </cell>
          <cell r="G28">
            <v>3.7110215837325997</v>
          </cell>
          <cell r="H28">
            <v>4.6681921161699726</v>
          </cell>
          <cell r="J28">
            <v>5.5510000000000002</v>
          </cell>
          <cell r="K28">
            <v>4.7699999999999996</v>
          </cell>
          <cell r="L28">
            <v>4.54</v>
          </cell>
          <cell r="M28">
            <v>4.6494932736402861</v>
          </cell>
          <cell r="N28">
            <v>5.1366643429328667</v>
          </cell>
          <cell r="O28">
            <v>3.7110215837325997</v>
          </cell>
        </row>
        <row r="29">
          <cell r="A29" t="str">
            <v>Recovery</v>
          </cell>
          <cell r="B29">
            <v>0.73340000000000005</v>
          </cell>
          <cell r="C29">
            <v>0.78500000000000003</v>
          </cell>
          <cell r="D29">
            <v>0.79369999999999996</v>
          </cell>
          <cell r="E29">
            <v>0.81498359127739806</v>
          </cell>
          <cell r="F29">
            <v>0.83070864354709251</v>
          </cell>
          <cell r="G29">
            <v>0.78126741103103181</v>
          </cell>
          <cell r="H29">
            <v>0.81715354438240162</v>
          </cell>
          <cell r="J29">
            <v>0.73340000000000005</v>
          </cell>
          <cell r="K29">
            <v>0.78500000000000003</v>
          </cell>
          <cell r="L29">
            <v>0.79369999999999996</v>
          </cell>
          <cell r="M29">
            <v>0.81498359127739806</v>
          </cell>
          <cell r="N29">
            <v>0.83070864354709251</v>
          </cell>
          <cell r="O29">
            <v>0.78126741103103181</v>
          </cell>
        </row>
        <row r="30">
          <cell r="A30" t="str">
            <v>Ounces Extracted</v>
          </cell>
          <cell r="B30">
            <v>43885.416666666664</v>
          </cell>
          <cell r="C30">
            <v>52704.416666666664</v>
          </cell>
          <cell r="D30">
            <v>51143.416666666664</v>
          </cell>
          <cell r="E30">
            <v>55814.083333333336</v>
          </cell>
          <cell r="F30">
            <v>62529.862499999996</v>
          </cell>
          <cell r="G30">
            <v>43586.583333333336</v>
          </cell>
          <cell r="H30">
            <v>55597.833333333336</v>
          </cell>
          <cell r="J30">
            <v>526625</v>
          </cell>
          <cell r="K30">
            <v>632453</v>
          </cell>
          <cell r="L30">
            <v>613721</v>
          </cell>
          <cell r="M30">
            <v>669769</v>
          </cell>
          <cell r="N30">
            <v>750358.35</v>
          </cell>
          <cell r="O30">
            <v>523039</v>
          </cell>
        </row>
        <row r="32">
          <cell r="A32" t="str">
            <v>Ounces in Circuit Change</v>
          </cell>
          <cell r="B32">
            <v>-2037.4166666666642</v>
          </cell>
          <cell r="C32">
            <v>1059.0166666666628</v>
          </cell>
          <cell r="D32">
            <v>-266.5</v>
          </cell>
          <cell r="E32">
            <v>20.550572961605212</v>
          </cell>
          <cell r="F32">
            <v>196.68189803308633</v>
          </cell>
          <cell r="G32">
            <v>459.25</v>
          </cell>
          <cell r="H32">
            <v>0</v>
          </cell>
          <cell r="J32">
            <v>-24449</v>
          </cell>
          <cell r="K32">
            <v>12708.199999999953</v>
          </cell>
          <cell r="L32">
            <v>-3198</v>
          </cell>
          <cell r="M32">
            <v>246.60687553929165</v>
          </cell>
          <cell r="N32">
            <v>2360.1827763967449</v>
          </cell>
          <cell r="O32">
            <v>5511</v>
          </cell>
        </row>
        <row r="34">
          <cell r="A34" t="str">
            <v>Ounces Poured</v>
          </cell>
          <cell r="B34">
            <v>41848</v>
          </cell>
          <cell r="C34">
            <v>53763.433333333327</v>
          </cell>
          <cell r="D34">
            <v>50876.916666666664</v>
          </cell>
          <cell r="E34">
            <v>55834.633906294941</v>
          </cell>
          <cell r="F34">
            <v>62726.544398033082</v>
          </cell>
          <cell r="G34">
            <v>44045.833333333336</v>
          </cell>
          <cell r="H34">
            <v>55509.666666666664</v>
          </cell>
          <cell r="J34">
            <v>502176</v>
          </cell>
          <cell r="K34">
            <v>645161.19999999995</v>
          </cell>
          <cell r="L34">
            <v>610523</v>
          </cell>
          <cell r="M34">
            <v>670015.60687553929</v>
          </cell>
          <cell r="N34">
            <v>752718.53277639672</v>
          </cell>
          <cell r="O34">
            <v>528550</v>
          </cell>
        </row>
        <row r="35">
          <cell r="A35" t="str">
            <v>Cost Per Tonne</v>
          </cell>
          <cell r="B35">
            <v>6.5480554972770397</v>
          </cell>
          <cell r="C35">
            <v>6.3906201647464274</v>
          </cell>
          <cell r="D35">
            <v>5.4699999999999989</v>
          </cell>
          <cell r="E35">
            <v>5.3071253133821337</v>
          </cell>
          <cell r="F35">
            <v>5.6501037754442729</v>
          </cell>
          <cell r="G35">
            <v>1.1789186096230277</v>
          </cell>
          <cell r="H35">
            <v>4.5038857197479381</v>
          </cell>
          <cell r="J35">
            <v>6.5480554972770397</v>
          </cell>
          <cell r="K35">
            <v>6.3906201647464265</v>
          </cell>
          <cell r="L35">
            <v>5.47</v>
          </cell>
          <cell r="M35">
            <v>5.3071253133821337</v>
          </cell>
          <cell r="N35">
            <v>5.650103775444272</v>
          </cell>
          <cell r="O35">
            <v>1.1789186096230277</v>
          </cell>
        </row>
        <row r="36">
          <cell r="A36" t="str">
            <v xml:space="preserve"> </v>
          </cell>
        </row>
        <row r="37">
          <cell r="A37" t="str">
            <v>Average BCM's Per Day</v>
          </cell>
          <cell r="B37">
            <v>23214.931506849316</v>
          </cell>
          <cell r="C37">
            <v>31008.013698630137</v>
          </cell>
          <cell r="D37">
            <v>39568.758904109593</v>
          </cell>
          <cell r="E37">
            <v>42343.454794520549</v>
          </cell>
          <cell r="F37">
            <v>50715.290410958907</v>
          </cell>
          <cell r="G37">
            <v>53891.501369863014</v>
          </cell>
          <cell r="H37">
            <v>52000</v>
          </cell>
          <cell r="J37">
            <v>23214.931506849316</v>
          </cell>
          <cell r="K37">
            <v>31008.013698630137</v>
          </cell>
          <cell r="L37">
            <v>39568.758904109593</v>
          </cell>
          <cell r="M37">
            <v>42343.454794520549</v>
          </cell>
          <cell r="N37">
            <v>50715.290410958907</v>
          </cell>
          <cell r="O37">
            <v>53891.501369863014</v>
          </cell>
        </row>
        <row r="38">
          <cell r="A38" t="str">
            <v>Average Tonnes Per Day</v>
          </cell>
          <cell r="B38">
            <v>11021.446575342467</v>
          </cell>
          <cell r="C38">
            <v>14395.556164383561</v>
          </cell>
          <cell r="D38">
            <v>14514.69589041096</v>
          </cell>
          <cell r="E38">
            <v>15062.139726027397</v>
          </cell>
          <cell r="F38">
            <v>14984.936986301369</v>
          </cell>
          <cell r="G38">
            <v>15372.942465753425</v>
          </cell>
          <cell r="H38">
            <v>14904</v>
          </cell>
          <cell r="J38">
            <v>11021.446575342467</v>
          </cell>
          <cell r="K38">
            <v>14395.556164383561</v>
          </cell>
          <cell r="L38">
            <v>14514.69589041096</v>
          </cell>
          <cell r="M38">
            <v>15062.139726027397</v>
          </cell>
          <cell r="N38">
            <v>14984.936986301369</v>
          </cell>
          <cell r="O38">
            <v>15372.942465753425</v>
          </cell>
        </row>
        <row r="40">
          <cell r="A40" t="str">
            <v>INVENTORY</v>
          </cell>
        </row>
        <row r="41">
          <cell r="A41" t="str">
            <v xml:space="preserve"> </v>
          </cell>
        </row>
        <row r="42">
          <cell r="A42" t="str">
            <v>BROKEN ORE</v>
          </cell>
        </row>
        <row r="43">
          <cell r="A43" t="str">
            <v>Tonnes</v>
          </cell>
          <cell r="B43">
            <v>85708.333333333328</v>
          </cell>
          <cell r="C43">
            <v>62301.166666666664</v>
          </cell>
          <cell r="D43">
            <v>176143</v>
          </cell>
          <cell r="E43">
            <v>147550.25</v>
          </cell>
          <cell r="F43">
            <v>151265.13166666668</v>
          </cell>
          <cell r="G43">
            <v>415461.14999999997</v>
          </cell>
          <cell r="J43">
            <v>1028500</v>
          </cell>
          <cell r="K43">
            <v>747614</v>
          </cell>
          <cell r="L43">
            <v>2113716</v>
          </cell>
          <cell r="M43">
            <v>1770603</v>
          </cell>
          <cell r="N43">
            <v>1815181.58</v>
          </cell>
          <cell r="O43">
            <v>4985533.8</v>
          </cell>
        </row>
        <row r="44">
          <cell r="A44" t="str">
            <v>Grade</v>
          </cell>
          <cell r="B44">
            <v>4.7469626141370931</v>
          </cell>
          <cell r="C44">
            <v>4.8323485233823877</v>
          </cell>
          <cell r="D44">
            <v>2.8615220435290265</v>
          </cell>
          <cell r="E44">
            <v>3.0653897929010627</v>
          </cell>
          <cell r="F44">
            <v>3.3568863963901614</v>
          </cell>
          <cell r="G44">
            <v>0.3348383742407684</v>
          </cell>
          <cell r="J44">
            <v>4.7469626141370931</v>
          </cell>
          <cell r="K44">
            <v>4.8323485233823877</v>
          </cell>
          <cell r="L44">
            <v>2.8615220435290269</v>
          </cell>
          <cell r="M44">
            <v>3.0653897929010623</v>
          </cell>
          <cell r="N44">
            <v>3.3568863963901618</v>
          </cell>
          <cell r="O44">
            <v>2.141</v>
          </cell>
        </row>
        <row r="45">
          <cell r="A45" t="str">
            <v>Ounces</v>
          </cell>
          <cell r="B45">
            <v>13080.666666666666</v>
          </cell>
          <cell r="C45">
            <v>9679.3333333333339</v>
          </cell>
          <cell r="D45">
            <v>16205.166666666666</v>
          </cell>
          <cell r="E45">
            <v>14541.75</v>
          </cell>
          <cell r="F45">
            <v>16325.5</v>
          </cell>
          <cell r="G45">
            <v>4472.5649999999996</v>
          </cell>
          <cell r="J45">
            <v>156968</v>
          </cell>
          <cell r="K45">
            <v>116152</v>
          </cell>
          <cell r="L45">
            <v>194462</v>
          </cell>
          <cell r="M45">
            <v>174501</v>
          </cell>
          <cell r="N45">
            <v>195906</v>
          </cell>
          <cell r="O45">
            <v>53670.78</v>
          </cell>
        </row>
        <row r="46">
          <cell r="A46" t="str">
            <v>Value</v>
          </cell>
          <cell r="B46">
            <v>706896.75</v>
          </cell>
          <cell r="C46">
            <v>595241.58333333337</v>
          </cell>
          <cell r="D46">
            <v>1000440.1666666666</v>
          </cell>
          <cell r="E46">
            <v>914697.09890695463</v>
          </cell>
          <cell r="F46">
            <v>1099305.3211470046</v>
          </cell>
          <cell r="G46">
            <v>756737.89916666655</v>
          </cell>
          <cell r="J46">
            <v>8482761</v>
          </cell>
          <cell r="K46">
            <v>7142899</v>
          </cell>
          <cell r="L46">
            <v>12005282</v>
          </cell>
          <cell r="M46">
            <v>10976365.186883455</v>
          </cell>
          <cell r="N46">
            <v>13191663.853764055</v>
          </cell>
          <cell r="O46">
            <v>9080854.7899999991</v>
          </cell>
        </row>
        <row r="47">
          <cell r="A47" t="str">
            <v>Cost per ounce</v>
          </cell>
          <cell r="B47">
            <v>54.041339636104176</v>
          </cell>
          <cell r="C47">
            <v>61.496134375645703</v>
          </cell>
          <cell r="D47">
            <v>61.735876418014833</v>
          </cell>
          <cell r="E47">
            <v>62.901445761820597</v>
          </cell>
          <cell r="F47">
            <v>67.336701549539342</v>
          </cell>
          <cell r="G47">
            <v>169.19550619536366</v>
          </cell>
          <cell r="J47">
            <v>54.041339636104176</v>
          </cell>
          <cell r="K47">
            <v>61.496134375645703</v>
          </cell>
          <cell r="L47">
            <v>61.735876418014833</v>
          </cell>
          <cell r="M47">
            <v>62.90144576182059</v>
          </cell>
          <cell r="N47">
            <v>67.336701549539342</v>
          </cell>
          <cell r="O47">
            <v>169.19550619536363</v>
          </cell>
        </row>
        <row r="49">
          <cell r="A49" t="str">
            <v>IN-CURCUIT</v>
          </cell>
        </row>
        <row r="50">
          <cell r="A50" t="str">
            <v>Ounces</v>
          </cell>
          <cell r="B50">
            <v>2530</v>
          </cell>
          <cell r="C50">
            <v>2004.1666666666667</v>
          </cell>
          <cell r="D50">
            <v>1738.5</v>
          </cell>
          <cell r="E50">
            <v>1717.8891666666666</v>
          </cell>
          <cell r="F50">
            <v>1521.0191666666667</v>
          </cell>
          <cell r="G50">
            <v>790.58333333333337</v>
          </cell>
          <cell r="J50">
            <v>30360</v>
          </cell>
          <cell r="K50">
            <v>24050</v>
          </cell>
          <cell r="L50">
            <v>20862</v>
          </cell>
          <cell r="M50">
            <v>20614.669999999998</v>
          </cell>
          <cell r="N50">
            <v>18252.23</v>
          </cell>
          <cell r="O50">
            <v>9487</v>
          </cell>
        </row>
        <row r="51">
          <cell r="A51" t="str">
            <v>Value</v>
          </cell>
          <cell r="B51">
            <v>223930.08333333334</v>
          </cell>
          <cell r="C51">
            <v>145222.66666666666</v>
          </cell>
          <cell r="D51">
            <v>161149.66666666666</v>
          </cell>
          <cell r="E51">
            <v>158591.89333065221</v>
          </cell>
          <cell r="F51">
            <v>255107.24107652917</v>
          </cell>
          <cell r="G51">
            <v>230139.52833333332</v>
          </cell>
          <cell r="J51">
            <v>2687161</v>
          </cell>
          <cell r="K51">
            <v>1742672</v>
          </cell>
          <cell r="L51">
            <v>1933796</v>
          </cell>
          <cell r="M51">
            <v>1903102.7199678265</v>
          </cell>
          <cell r="N51">
            <v>3061286.8929183502</v>
          </cell>
          <cell r="O51">
            <v>2761674.34</v>
          </cell>
        </row>
        <row r="52">
          <cell r="A52" t="str">
            <v>Cost per ounce</v>
          </cell>
          <cell r="B52">
            <v>88.509914361001321</v>
          </cell>
          <cell r="C52">
            <v>72.460374220374206</v>
          </cell>
          <cell r="D52">
            <v>92.694660147636853</v>
          </cell>
          <cell r="E52">
            <v>92.317884301219792</v>
          </cell>
          <cell r="F52">
            <v>167.72125339853542</v>
          </cell>
          <cell r="G52">
            <v>291.10091071993253</v>
          </cell>
          <cell r="J52">
            <v>88.509914361001321</v>
          </cell>
          <cell r="K52">
            <v>72.46037422037422</v>
          </cell>
          <cell r="L52">
            <v>92.694660147636853</v>
          </cell>
          <cell r="M52">
            <v>92.317884301219792</v>
          </cell>
          <cell r="N52">
            <v>167.72125339853542</v>
          </cell>
          <cell r="O52">
            <v>291.10091071993253</v>
          </cell>
        </row>
        <row r="54">
          <cell r="A54" t="str">
            <v>FINISHED GOLD</v>
          </cell>
        </row>
        <row r="55">
          <cell r="A55" t="str">
            <v>Ounces</v>
          </cell>
          <cell r="B55">
            <v>1446.5</v>
          </cell>
          <cell r="C55">
            <v>666.91666666666663</v>
          </cell>
          <cell r="D55">
            <v>511.5</v>
          </cell>
          <cell r="E55">
            <v>202.33002120505748</v>
          </cell>
          <cell r="F55">
            <v>2166.324053130365</v>
          </cell>
          <cell r="G55">
            <v>1370.855779165975</v>
          </cell>
          <cell r="J55">
            <v>17358</v>
          </cell>
          <cell r="K55">
            <v>8003</v>
          </cell>
          <cell r="L55">
            <v>6138</v>
          </cell>
          <cell r="M55">
            <v>2427.9602544606896</v>
          </cell>
          <cell r="N55">
            <v>25995.888637564378</v>
          </cell>
          <cell r="O55">
            <v>16450.2693499917</v>
          </cell>
        </row>
        <row r="56">
          <cell r="A56" t="str">
            <v>Value</v>
          </cell>
          <cell r="B56">
            <v>346552.08333333331</v>
          </cell>
          <cell r="C56">
            <v>165228.25</v>
          </cell>
          <cell r="D56">
            <v>118534.75</v>
          </cell>
          <cell r="E56">
            <v>47973.407825431474</v>
          </cell>
          <cell r="F56">
            <v>542836.49816601223</v>
          </cell>
          <cell r="G56">
            <v>484041.43416666664</v>
          </cell>
          <cell r="J56">
            <v>4158625</v>
          </cell>
          <cell r="K56">
            <v>1982739</v>
          </cell>
          <cell r="L56">
            <v>1422417</v>
          </cell>
          <cell r="M56">
            <v>575680.89390517771</v>
          </cell>
          <cell r="N56">
            <v>6514037.9779921463</v>
          </cell>
          <cell r="O56">
            <v>5808497.21</v>
          </cell>
        </row>
        <row r="57">
          <cell r="A57" t="str">
            <v>Cost per ounce</v>
          </cell>
          <cell r="B57">
            <v>239.57973268809769</v>
          </cell>
          <cell r="C57">
            <v>247.74946894914407</v>
          </cell>
          <cell r="D57">
            <v>231.7394916911046</v>
          </cell>
          <cell r="E57">
            <v>237.10474372367793</v>
          </cell>
          <cell r="F57">
            <v>250.57954620482877</v>
          </cell>
          <cell r="G57">
            <v>353.09435282911829</v>
          </cell>
          <cell r="J57">
            <v>239.57973268809772</v>
          </cell>
          <cell r="K57">
            <v>247.74946894914407</v>
          </cell>
          <cell r="L57">
            <v>231.7394916911046</v>
          </cell>
          <cell r="M57">
            <v>237.10474372367796</v>
          </cell>
          <cell r="N57">
            <v>250.57954620482877</v>
          </cell>
          <cell r="O57">
            <v>353.09435282911829</v>
          </cell>
        </row>
        <row r="65">
          <cell r="A65" t="str">
            <v>Кумтор Оперейтинг Компани</v>
          </cell>
        </row>
        <row r="66">
          <cell r="A66" t="str">
            <v>Статистические данные по эффективности и производству</v>
          </cell>
        </row>
        <row r="67">
          <cell r="A67" t="str">
            <v xml:space="preserve">Сравнительные статданные </v>
          </cell>
        </row>
        <row r="68">
          <cell r="A68" t="str">
            <v>31 августа 2002 года</v>
          </cell>
        </row>
        <row r="70">
          <cell r="B70" t="str">
            <v>Месячные итоговые сравнительные данные</v>
          </cell>
          <cell r="J70" t="str">
            <v>Годовые итоговые сравнительные данные</v>
          </cell>
        </row>
        <row r="71">
          <cell r="B71" t="str">
            <v>В среднем за 1997</v>
          </cell>
          <cell r="C71" t="str">
            <v>В среднем за 1998</v>
          </cell>
          <cell r="D71" t="str">
            <v>В среднем за 1999</v>
          </cell>
          <cell r="E71" t="str">
            <v>В среднем за 2000</v>
          </cell>
          <cell r="F71" t="str">
            <v>В среднем за 2001</v>
          </cell>
          <cell r="G71" t="str">
            <v>В среднем за 2002</v>
          </cell>
          <cell r="H71" t="str">
            <v>В среднем по бюджету за 2002</v>
          </cell>
          <cell r="J71" t="str">
            <v>Итого за 1997</v>
          </cell>
          <cell r="K71" t="str">
            <v>Итого за 1998</v>
          </cell>
          <cell r="L71" t="str">
            <v>Итого за 1999</v>
          </cell>
          <cell r="M71" t="str">
            <v>Итого за 2000</v>
          </cell>
          <cell r="N71" t="str">
            <v>Итого за 2001</v>
          </cell>
          <cell r="O71" t="str">
            <v>Итого за 2002</v>
          </cell>
        </row>
        <row r="73">
          <cell r="A73" t="str">
            <v>ДОБЫЧА</v>
          </cell>
          <cell r="K73" t="str">
            <v>`</v>
          </cell>
        </row>
        <row r="75">
          <cell r="A75" t="str">
            <v>Куб.м.</v>
          </cell>
        </row>
        <row r="76">
          <cell r="A76" t="str">
            <v>Лед</v>
          </cell>
          <cell r="B76">
            <v>49899.5</v>
          </cell>
          <cell r="C76">
            <v>20277.083333333332</v>
          </cell>
          <cell r="D76">
            <v>104.16666666666667</v>
          </cell>
          <cell r="E76">
            <v>32281.25</v>
          </cell>
          <cell r="F76">
            <v>12125</v>
          </cell>
          <cell r="G76">
            <v>73058.333333333328</v>
          </cell>
          <cell r="H76">
            <v>0</v>
          </cell>
          <cell r="J76">
            <v>598794</v>
          </cell>
          <cell r="K76">
            <v>243325</v>
          </cell>
          <cell r="L76">
            <v>1250</v>
          </cell>
          <cell r="M76">
            <v>387375</v>
          </cell>
          <cell r="N76">
            <v>145500</v>
          </cell>
          <cell r="O76">
            <v>876700</v>
          </cell>
        </row>
        <row r="77">
          <cell r="A77" t="str">
            <v>Пуст. пор. (Вкл. низкосорт. руду)</v>
          </cell>
          <cell r="B77">
            <v>522459.16666666669</v>
          </cell>
          <cell r="C77">
            <v>777459.58333333337</v>
          </cell>
          <cell r="D77">
            <v>1008034.4166666666</v>
          </cell>
          <cell r="E77">
            <v>1104947.1666666667</v>
          </cell>
          <cell r="F77">
            <v>1380593.25</v>
          </cell>
          <cell r="G77">
            <v>1430033.25</v>
          </cell>
          <cell r="H77">
            <v>1427651.5</v>
          </cell>
          <cell r="J77">
            <v>6269510</v>
          </cell>
          <cell r="K77">
            <v>9329515</v>
          </cell>
          <cell r="L77">
            <v>12096413</v>
          </cell>
          <cell r="M77">
            <v>13259366</v>
          </cell>
          <cell r="N77">
            <v>16567119</v>
          </cell>
          <cell r="O77">
            <v>17160399</v>
          </cell>
        </row>
        <row r="78">
          <cell r="A78" t="str">
            <v>Руда</v>
          </cell>
          <cell r="B78">
            <v>133762.16666666666</v>
          </cell>
          <cell r="C78">
            <v>145423.75</v>
          </cell>
          <cell r="D78">
            <v>195411.16666666666</v>
          </cell>
          <cell r="E78">
            <v>150718.33333333334</v>
          </cell>
          <cell r="F78">
            <v>149871.83333333334</v>
          </cell>
          <cell r="G78">
            <v>136108.25</v>
          </cell>
          <cell r="H78">
            <v>154015.25</v>
          </cell>
          <cell r="J78">
            <v>1605146</v>
          </cell>
          <cell r="K78">
            <v>1745085</v>
          </cell>
          <cell r="L78">
            <v>2344934</v>
          </cell>
          <cell r="M78">
            <v>1808620</v>
          </cell>
          <cell r="N78">
            <v>1798462</v>
          </cell>
          <cell r="O78">
            <v>1633299</v>
          </cell>
        </row>
        <row r="79">
          <cell r="A79" t="str">
            <v>Итого куб. м.</v>
          </cell>
          <cell r="B79">
            <v>706120.83333333337</v>
          </cell>
          <cell r="C79">
            <v>943160.41666666674</v>
          </cell>
          <cell r="D79">
            <v>1203549.75</v>
          </cell>
          <cell r="E79">
            <v>1287946.75</v>
          </cell>
          <cell r="F79">
            <v>1542590.0833333333</v>
          </cell>
          <cell r="G79">
            <v>1639199.8333333333</v>
          </cell>
          <cell r="H79">
            <v>1581666.75</v>
          </cell>
          <cell r="J79">
            <v>8473450</v>
          </cell>
          <cell r="K79">
            <v>11317925</v>
          </cell>
          <cell r="L79">
            <v>14442597</v>
          </cell>
          <cell r="M79">
            <v>15455361</v>
          </cell>
          <cell r="N79">
            <v>18511081</v>
          </cell>
          <cell r="O79">
            <v>19670398</v>
          </cell>
        </row>
        <row r="81">
          <cell r="A81" t="str">
            <v>Тонны:</v>
          </cell>
        </row>
        <row r="82">
          <cell r="A82" t="str">
            <v>Тонны доб. пуст. породы/НС.руды и льда</v>
          </cell>
          <cell r="B82">
            <v>1501831.8333333333</v>
          </cell>
          <cell r="C82">
            <v>2233400.75</v>
          </cell>
          <cell r="D82">
            <v>2872988.75</v>
          </cell>
          <cell r="E82">
            <v>3606731.3708333336</v>
          </cell>
          <cell r="F82">
            <v>4372374.2374999998</v>
          </cell>
          <cell r="G82">
            <v>4527064.0249999994</v>
          </cell>
          <cell r="H82">
            <v>4522136.5958333341</v>
          </cell>
          <cell r="J82">
            <v>18021982</v>
          </cell>
          <cell r="K82">
            <v>26800809</v>
          </cell>
          <cell r="L82">
            <v>34475865</v>
          </cell>
          <cell r="M82">
            <v>38126208.950000003</v>
          </cell>
          <cell r="N82">
            <v>47342873.850000001</v>
          </cell>
          <cell r="O82">
            <v>49669864.299999997</v>
          </cell>
        </row>
        <row r="83">
          <cell r="A83" t="str">
            <v>Тонны добытой руды</v>
          </cell>
          <cell r="B83">
            <v>380784.33333333331</v>
          </cell>
          <cell r="C83">
            <v>414457.66666666669</v>
          </cell>
          <cell r="D83">
            <v>556921.83333333337</v>
          </cell>
          <cell r="E83">
            <v>429547.29166666669</v>
          </cell>
          <cell r="F83">
            <v>427134.75</v>
          </cell>
          <cell r="G83">
            <v>387908.66666666669</v>
          </cell>
          <cell r="H83">
            <v>453330</v>
          </cell>
          <cell r="J83">
            <v>4569412</v>
          </cell>
          <cell r="K83">
            <v>4973492</v>
          </cell>
          <cell r="L83">
            <v>6683062</v>
          </cell>
          <cell r="M83">
            <v>5154567.5</v>
          </cell>
          <cell r="N83">
            <v>5125617</v>
          </cell>
          <cell r="O83">
            <v>4654904</v>
          </cell>
        </row>
        <row r="84">
          <cell r="A84" t="str">
            <v>Содержание (г/т)</v>
          </cell>
          <cell r="B84">
            <v>5.5291678161654056</v>
          </cell>
          <cell r="C84">
            <v>4.7832082267670284</v>
          </cell>
          <cell r="D84">
            <v>3.96958262282768</v>
          </cell>
          <cell r="E84">
            <v>4.8385386874534086</v>
          </cell>
          <cell r="F84">
            <v>5.5011640147908052</v>
          </cell>
          <cell r="G84">
            <v>3.6794070896843412</v>
          </cell>
          <cell r="H84">
            <v>4.6681921161699718</v>
          </cell>
          <cell r="J84">
            <v>5.5291678161654065</v>
          </cell>
          <cell r="K84">
            <v>4.7832082267670284</v>
          </cell>
          <cell r="L84">
            <v>3.96958262282768</v>
          </cell>
          <cell r="M84">
            <v>4.8385386874534095</v>
          </cell>
          <cell r="N84">
            <v>5.5021640147908055</v>
          </cell>
          <cell r="O84">
            <v>3.6794070896843416</v>
          </cell>
        </row>
        <row r="85">
          <cell r="A85" t="str">
            <v>Добытые унции</v>
          </cell>
          <cell r="B85">
            <v>67690.833333333328</v>
          </cell>
          <cell r="C85">
            <v>63736.833333333336</v>
          </cell>
          <cell r="D85">
            <v>71077.166666666672</v>
          </cell>
          <cell r="E85">
            <v>66821.5</v>
          </cell>
          <cell r="F85">
            <v>75545.833333333328</v>
          </cell>
          <cell r="G85">
            <v>45887.916666666664</v>
          </cell>
          <cell r="H85">
            <v>68038.416666666672</v>
          </cell>
          <cell r="J85">
            <v>812290</v>
          </cell>
          <cell r="K85">
            <v>764842</v>
          </cell>
          <cell r="L85">
            <v>852926</v>
          </cell>
          <cell r="M85">
            <v>801858</v>
          </cell>
          <cell r="N85">
            <v>906550</v>
          </cell>
          <cell r="O85">
            <v>550655</v>
          </cell>
        </row>
        <row r="87">
          <cell r="A87" t="str">
            <v>Себестоимость куб.м.</v>
          </cell>
          <cell r="B87">
            <v>2.5906945813098559</v>
          </cell>
          <cell r="C87">
            <v>2.2747599051946357</v>
          </cell>
          <cell r="D87">
            <v>1.9300000000000002</v>
          </cell>
          <cell r="E87">
            <v>1.6807205603285489</v>
          </cell>
          <cell r="F87">
            <v>1.56304585507459</v>
          </cell>
          <cell r="G87">
            <v>0.43638935985225796</v>
          </cell>
          <cell r="H87">
            <v>0.61222969640517932</v>
          </cell>
          <cell r="J87">
            <v>2.5906945813098559</v>
          </cell>
          <cell r="K87">
            <v>2.2747599051946361</v>
          </cell>
          <cell r="L87">
            <v>1.9300000000000002</v>
          </cell>
          <cell r="M87">
            <v>1.6807205603285489</v>
          </cell>
          <cell r="N87">
            <v>1.5630458551826336</v>
          </cell>
          <cell r="O87">
            <v>0.43638935985225796</v>
          </cell>
        </row>
        <row r="89">
          <cell r="A89" t="str">
            <v>ПЕРЕРАБОТКА</v>
          </cell>
        </row>
        <row r="91">
          <cell r="A91" t="str">
            <v>Тонны добытой руды</v>
          </cell>
          <cell r="B91">
            <v>335235.66666666669</v>
          </cell>
          <cell r="C91">
            <v>437864.83333333331</v>
          </cell>
          <cell r="D91">
            <v>441488.66666666669</v>
          </cell>
          <cell r="E91">
            <v>458140.08333333331</v>
          </cell>
          <cell r="F91">
            <v>455791.83333333331</v>
          </cell>
          <cell r="G91">
            <v>467593.66666666669</v>
          </cell>
          <cell r="H91">
            <v>453330</v>
          </cell>
          <cell r="J91">
            <v>4022828</v>
          </cell>
          <cell r="K91">
            <v>5254378</v>
          </cell>
          <cell r="L91">
            <v>5297864</v>
          </cell>
          <cell r="M91">
            <v>5497681</v>
          </cell>
          <cell r="N91">
            <v>5469502</v>
          </cell>
          <cell r="O91">
            <v>5611124</v>
          </cell>
        </row>
        <row r="92">
          <cell r="A92" t="str">
            <v>Содержание (г/т)</v>
          </cell>
          <cell r="B92">
            <v>5.5510000000000002</v>
          </cell>
          <cell r="C92">
            <v>4.7699999999999996</v>
          </cell>
          <cell r="D92">
            <v>4.54</v>
          </cell>
          <cell r="E92">
            <v>4.6494932736402861</v>
          </cell>
          <cell r="F92">
            <v>5.1366643429328667</v>
          </cell>
          <cell r="G92">
            <v>3.7110215837325997</v>
          </cell>
          <cell r="H92">
            <v>4.6681921161699726</v>
          </cell>
          <cell r="J92">
            <v>5.5510000000000002</v>
          </cell>
          <cell r="K92">
            <v>4.7699999999999996</v>
          </cell>
          <cell r="L92">
            <v>4.54</v>
          </cell>
          <cell r="M92">
            <v>4.6494932736402861</v>
          </cell>
          <cell r="N92">
            <v>5.1366643429328667</v>
          </cell>
          <cell r="O92">
            <v>3.7110215837325997</v>
          </cell>
        </row>
        <row r="93">
          <cell r="A93" t="str">
            <v>Извлечение</v>
          </cell>
          <cell r="B93">
            <v>0.73340000000000005</v>
          </cell>
          <cell r="C93">
            <v>0.78500000000000003</v>
          </cell>
          <cell r="D93">
            <v>0.79369999999999996</v>
          </cell>
          <cell r="E93">
            <v>0.81498359127739806</v>
          </cell>
          <cell r="F93">
            <v>0.83070864354709251</v>
          </cell>
          <cell r="G93">
            <v>0.78126741103103181</v>
          </cell>
          <cell r="H93">
            <v>0.81715354438240162</v>
          </cell>
          <cell r="J93">
            <v>0.73340000000000005</v>
          </cell>
          <cell r="K93">
            <v>0.78500000000000003</v>
          </cell>
          <cell r="L93">
            <v>0.79369999999999996</v>
          </cell>
          <cell r="M93">
            <v>0.81498359127739806</v>
          </cell>
          <cell r="N93">
            <v>0.83070864354709251</v>
          </cell>
          <cell r="O93">
            <v>0.78126741103103181</v>
          </cell>
        </row>
        <row r="94">
          <cell r="A94" t="str">
            <v>Извлеченные унции</v>
          </cell>
          <cell r="B94">
            <v>43885.416666666664</v>
          </cell>
          <cell r="C94">
            <v>52704.416666666664</v>
          </cell>
          <cell r="D94">
            <v>51143.416666666664</v>
          </cell>
          <cell r="E94">
            <v>55814.083333333336</v>
          </cell>
          <cell r="F94">
            <v>62529.862499999996</v>
          </cell>
          <cell r="G94">
            <v>43586.583333333336</v>
          </cell>
          <cell r="H94">
            <v>55597.833333333336</v>
          </cell>
          <cell r="J94">
            <v>526625</v>
          </cell>
          <cell r="K94">
            <v>632453</v>
          </cell>
          <cell r="L94">
            <v>613721</v>
          </cell>
          <cell r="M94">
            <v>669769</v>
          </cell>
          <cell r="N94">
            <v>750358.35</v>
          </cell>
          <cell r="O94">
            <v>523039</v>
          </cell>
        </row>
        <row r="96">
          <cell r="A96" t="str">
            <v>Изм. кол-ва унций в незавер. пр-ве</v>
          </cell>
          <cell r="B96">
            <v>-2037.4166666666642</v>
          </cell>
          <cell r="C96">
            <v>1059.0166666666628</v>
          </cell>
          <cell r="D96">
            <v>-266.5</v>
          </cell>
          <cell r="E96">
            <v>20.550572961605212</v>
          </cell>
          <cell r="F96">
            <v>196.68189803308633</v>
          </cell>
          <cell r="G96">
            <v>459.25</v>
          </cell>
          <cell r="H96">
            <v>0</v>
          </cell>
          <cell r="J96">
            <v>-24449</v>
          </cell>
          <cell r="K96">
            <v>12708.199999999953</v>
          </cell>
          <cell r="L96">
            <v>-3198</v>
          </cell>
          <cell r="M96">
            <v>246.60687553929165</v>
          </cell>
          <cell r="N96">
            <v>2360.1827763967449</v>
          </cell>
          <cell r="O96">
            <v>5511</v>
          </cell>
        </row>
        <row r="98">
          <cell r="A98" t="str">
            <v>Отлито унций</v>
          </cell>
          <cell r="B98">
            <v>41848</v>
          </cell>
          <cell r="C98">
            <v>53763.433333333327</v>
          </cell>
          <cell r="D98">
            <v>50876.916666666664</v>
          </cell>
          <cell r="E98">
            <v>55834.633906294941</v>
          </cell>
          <cell r="F98">
            <v>62726.544398033082</v>
          </cell>
          <cell r="G98">
            <v>44045.833333333336</v>
          </cell>
          <cell r="H98">
            <v>55509.666666666664</v>
          </cell>
          <cell r="J98">
            <v>502176</v>
          </cell>
          <cell r="K98">
            <v>645161.19999999995</v>
          </cell>
          <cell r="L98">
            <v>610523</v>
          </cell>
          <cell r="M98">
            <v>670015.60687553929</v>
          </cell>
          <cell r="N98">
            <v>752718.53277639672</v>
          </cell>
          <cell r="O98">
            <v>528550</v>
          </cell>
        </row>
        <row r="99">
          <cell r="A99" t="str">
            <v>Себестоимость 1 тонны</v>
          </cell>
          <cell r="B99">
            <v>6.5480554972770397</v>
          </cell>
          <cell r="C99">
            <v>6.3906201647464274</v>
          </cell>
          <cell r="D99">
            <v>5.4699999999999989</v>
          </cell>
          <cell r="E99">
            <v>5.3071253133821337</v>
          </cell>
          <cell r="F99">
            <v>5.6501037754442729</v>
          </cell>
          <cell r="G99">
            <v>1.1789186096230277</v>
          </cell>
          <cell r="H99">
            <v>4.5038857197479381</v>
          </cell>
          <cell r="J99">
            <v>6.5480554972770397</v>
          </cell>
          <cell r="K99">
            <v>6.3906201647464265</v>
          </cell>
          <cell r="L99">
            <v>5.47</v>
          </cell>
          <cell r="M99">
            <v>5.3071253133821337</v>
          </cell>
          <cell r="N99">
            <v>5.650103775444272</v>
          </cell>
          <cell r="O99">
            <v>1.1789186096230277</v>
          </cell>
        </row>
        <row r="101">
          <cell r="A101" t="str">
            <v>Средние куб. метры в день</v>
          </cell>
          <cell r="B101">
            <v>23214.931506849316</v>
          </cell>
          <cell r="C101">
            <v>31008.013698630137</v>
          </cell>
          <cell r="D101">
            <v>39568.758904109593</v>
          </cell>
          <cell r="E101">
            <v>42343.454794520549</v>
          </cell>
          <cell r="F101">
            <v>50715.290410958907</v>
          </cell>
          <cell r="G101">
            <v>53891.501369863014</v>
          </cell>
          <cell r="H101">
            <v>52000</v>
          </cell>
          <cell r="J101">
            <v>23214.931506849316</v>
          </cell>
          <cell r="K101">
            <v>31008.013698630137</v>
          </cell>
          <cell r="L101">
            <v>39568.758904109593</v>
          </cell>
          <cell r="M101">
            <v>42343.454794520549</v>
          </cell>
          <cell r="N101">
            <v>50715.290410958907</v>
          </cell>
          <cell r="O101">
            <v>53891.501369863014</v>
          </cell>
        </row>
        <row r="102">
          <cell r="A102" t="str">
            <v>Среднее кол-во тонн в день</v>
          </cell>
          <cell r="B102">
            <v>11021.446575342467</v>
          </cell>
          <cell r="C102">
            <v>14395.556164383561</v>
          </cell>
          <cell r="D102">
            <v>14514.69589041096</v>
          </cell>
          <cell r="E102">
            <v>15062.139726027397</v>
          </cell>
          <cell r="F102">
            <v>14984.936986301369</v>
          </cell>
          <cell r="G102">
            <v>15372.942465753425</v>
          </cell>
          <cell r="H102">
            <v>14904</v>
          </cell>
          <cell r="J102">
            <v>11021.446575342467</v>
          </cell>
          <cell r="K102">
            <v>14395.556164383561</v>
          </cell>
          <cell r="L102">
            <v>14514.69589041096</v>
          </cell>
          <cell r="M102">
            <v>15062.139726027397</v>
          </cell>
          <cell r="N102">
            <v>14984.936986301369</v>
          </cell>
          <cell r="O102">
            <v>15372.942465753425</v>
          </cell>
        </row>
      </sheetData>
      <sheetData sheetId="16" refreshError="1">
        <row r="1">
          <cell r="B1" t="str">
            <v>Kumtor Operating Company</v>
          </cell>
        </row>
        <row r="2">
          <cell r="B2" t="str">
            <v>Efficiency &amp; Production Statistics</v>
          </cell>
        </row>
        <row r="3">
          <cell r="B3" t="str">
            <v>December 31, 2002</v>
          </cell>
        </row>
        <row r="5">
          <cell r="C5" t="str">
            <v>Jan</v>
          </cell>
          <cell r="D5" t="str">
            <v>Feb</v>
          </cell>
          <cell r="E5" t="str">
            <v>Mar</v>
          </cell>
          <cell r="F5" t="str">
            <v>Apr</v>
          </cell>
          <cell r="G5" t="str">
            <v>May</v>
          </cell>
          <cell r="H5" t="str">
            <v>Jun</v>
          </cell>
          <cell r="I5" t="str">
            <v>Jul</v>
          </cell>
          <cell r="J5" t="str">
            <v>Aug</v>
          </cell>
          <cell r="K5" t="str">
            <v>Sep</v>
          </cell>
          <cell r="L5" t="str">
            <v>Oct</v>
          </cell>
          <cell r="M5" t="str">
            <v>Nov</v>
          </cell>
          <cell r="N5" t="str">
            <v>Dec</v>
          </cell>
          <cell r="O5" t="str">
            <v>YTD 2002 Total</v>
          </cell>
        </row>
        <row r="6">
          <cell r="B6" t="str">
            <v>MINING</v>
          </cell>
        </row>
        <row r="7">
          <cell r="B7" t="str">
            <v>BCM's:</v>
          </cell>
        </row>
        <row r="8">
          <cell r="B8" t="str">
            <v>Ice</v>
          </cell>
          <cell r="C8">
            <v>0</v>
          </cell>
          <cell r="D8">
            <v>0</v>
          </cell>
          <cell r="E8">
            <v>0</v>
          </cell>
          <cell r="F8">
            <v>0</v>
          </cell>
          <cell r="G8">
            <v>0</v>
          </cell>
          <cell r="H8">
            <v>0</v>
          </cell>
          <cell r="I8">
            <v>0</v>
          </cell>
          <cell r="J8">
            <v>195175</v>
          </cell>
          <cell r="K8">
            <v>412325</v>
          </cell>
          <cell r="L8">
            <v>146700</v>
          </cell>
          <cell r="M8">
            <v>59050</v>
          </cell>
          <cell r="N8">
            <v>63450</v>
          </cell>
          <cell r="O8">
            <v>876700</v>
          </cell>
        </row>
        <row r="9">
          <cell r="B9" t="str">
            <v>Waste (including low grade ore)</v>
          </cell>
          <cell r="C9">
            <v>1499723</v>
          </cell>
          <cell r="D9">
            <v>1433688</v>
          </cell>
          <cell r="E9">
            <v>1553722</v>
          </cell>
          <cell r="F9">
            <v>1442519</v>
          </cell>
          <cell r="G9">
            <v>1507844</v>
          </cell>
          <cell r="H9">
            <v>1543820</v>
          </cell>
          <cell r="I9">
            <v>920826</v>
          </cell>
          <cell r="J9">
            <v>979346</v>
          </cell>
          <cell r="K9">
            <v>1186770</v>
          </cell>
          <cell r="L9">
            <v>1597728</v>
          </cell>
          <cell r="M9">
            <v>1631808</v>
          </cell>
          <cell r="N9">
            <v>1862605</v>
          </cell>
          <cell r="O9">
            <v>17160399</v>
          </cell>
        </row>
        <row r="10">
          <cell r="B10" t="str">
            <v>Ore</v>
          </cell>
          <cell r="C10">
            <v>170570</v>
          </cell>
          <cell r="D10">
            <v>150820</v>
          </cell>
          <cell r="E10">
            <v>168233</v>
          </cell>
          <cell r="F10">
            <v>154572</v>
          </cell>
          <cell r="G10">
            <v>138938</v>
          </cell>
          <cell r="H10">
            <v>112721</v>
          </cell>
          <cell r="I10">
            <v>91668</v>
          </cell>
          <cell r="J10">
            <v>96444</v>
          </cell>
          <cell r="K10">
            <v>71450</v>
          </cell>
          <cell r="L10">
            <v>106800</v>
          </cell>
          <cell r="M10">
            <v>197333</v>
          </cell>
          <cell r="N10">
            <v>173750</v>
          </cell>
          <cell r="O10">
            <v>1633299</v>
          </cell>
        </row>
        <row r="11">
          <cell r="B11" t="str">
            <v>Total BCM's</v>
          </cell>
          <cell r="C11">
            <v>1670293</v>
          </cell>
          <cell r="D11">
            <v>1584508</v>
          </cell>
          <cell r="E11">
            <v>1721955</v>
          </cell>
          <cell r="F11">
            <v>1597091</v>
          </cell>
          <cell r="G11">
            <v>1646782</v>
          </cell>
          <cell r="H11">
            <v>1656541</v>
          </cell>
          <cell r="I11">
            <v>1012494</v>
          </cell>
          <cell r="J11">
            <v>1270965</v>
          </cell>
          <cell r="K11">
            <v>1670545</v>
          </cell>
          <cell r="L11">
            <v>1851228</v>
          </cell>
          <cell r="M11">
            <v>1888191</v>
          </cell>
          <cell r="N11">
            <v>2099805</v>
          </cell>
          <cell r="O11">
            <v>19670398</v>
          </cell>
        </row>
        <row r="13">
          <cell r="B13" t="str">
            <v>Tonnes:</v>
          </cell>
        </row>
        <row r="14">
          <cell r="B14" t="str">
            <v>Total Tonnes Mined</v>
          </cell>
          <cell r="C14">
            <v>4760335.05</v>
          </cell>
          <cell r="D14">
            <v>4515847.8</v>
          </cell>
          <cell r="E14">
            <v>4907571.75</v>
          </cell>
          <cell r="F14">
            <v>4551709.3500000006</v>
          </cell>
          <cell r="G14">
            <v>4693328.7</v>
          </cell>
          <cell r="H14">
            <v>4721141.8500000006</v>
          </cell>
          <cell r="I14">
            <v>2885607.9</v>
          </cell>
          <cell r="J14">
            <v>3235803.75</v>
          </cell>
          <cell r="K14">
            <v>3944649.75</v>
          </cell>
          <cell r="L14">
            <v>4985533.8</v>
          </cell>
          <cell r="M14">
            <v>5264425.3500000006</v>
          </cell>
          <cell r="N14">
            <v>5858813.25</v>
          </cell>
          <cell r="O14">
            <v>54324768.299999997</v>
          </cell>
        </row>
        <row r="15">
          <cell r="B15" t="str">
            <v>Tonnes of Ore Mined</v>
          </cell>
          <cell r="C15">
            <v>486125</v>
          </cell>
          <cell r="D15">
            <v>429837</v>
          </cell>
          <cell r="E15">
            <v>479465</v>
          </cell>
          <cell r="F15">
            <v>440530</v>
          </cell>
          <cell r="G15">
            <v>395973</v>
          </cell>
          <cell r="H15">
            <v>321254</v>
          </cell>
          <cell r="I15">
            <v>261254</v>
          </cell>
          <cell r="J15">
            <v>274865</v>
          </cell>
          <cell r="K15">
            <v>203633</v>
          </cell>
          <cell r="L15">
            <v>304380</v>
          </cell>
          <cell r="M15">
            <v>562399</v>
          </cell>
          <cell r="N15">
            <v>495189</v>
          </cell>
          <cell r="O15">
            <v>4654904</v>
          </cell>
        </row>
        <row r="16">
          <cell r="B16" t="str">
            <v>Grade (g/t)</v>
          </cell>
          <cell r="C16">
            <v>4.6520000000000001</v>
          </cell>
          <cell r="D16">
            <v>4.0339999999999998</v>
          </cell>
          <cell r="E16">
            <v>3.1749999999999998</v>
          </cell>
          <cell r="F16">
            <v>3.952</v>
          </cell>
          <cell r="G16">
            <v>3.5819999999999999</v>
          </cell>
          <cell r="H16">
            <v>2.7530000000000001</v>
          </cell>
          <cell r="I16">
            <v>2.1030000000000002</v>
          </cell>
          <cell r="J16">
            <v>2.7389999999999999</v>
          </cell>
          <cell r="K16">
            <v>2.4529999999999998</v>
          </cell>
          <cell r="L16">
            <v>2.141</v>
          </cell>
          <cell r="M16">
            <v>3.9209999999999998</v>
          </cell>
          <cell r="N16">
            <v>5.8710000000000004</v>
          </cell>
          <cell r="O16">
            <v>3.6794070896843416</v>
          </cell>
        </row>
        <row r="17">
          <cell r="B17" t="str">
            <v>Ounces Mined</v>
          </cell>
          <cell r="C17">
            <v>72701</v>
          </cell>
          <cell r="D17">
            <v>55751</v>
          </cell>
          <cell r="E17">
            <v>48939</v>
          </cell>
          <cell r="F17">
            <v>55971</v>
          </cell>
          <cell r="G17">
            <v>45607</v>
          </cell>
          <cell r="H17">
            <v>28432</v>
          </cell>
          <cell r="I17">
            <v>17664</v>
          </cell>
          <cell r="J17">
            <v>24206</v>
          </cell>
          <cell r="K17">
            <v>16060</v>
          </cell>
          <cell r="L17">
            <v>20951</v>
          </cell>
          <cell r="M17">
            <v>70899</v>
          </cell>
          <cell r="N17">
            <v>93474</v>
          </cell>
          <cell r="O17">
            <v>550655</v>
          </cell>
        </row>
        <row r="19">
          <cell r="B19" t="str">
            <v>Cost per BCM - Actual</v>
          </cell>
          <cell r="C19">
            <v>1.6879280070204343</v>
          </cell>
          <cell r="D19">
            <v>1.7779286257910571</v>
          </cell>
          <cell r="E19">
            <v>1.7117032243200416</v>
          </cell>
          <cell r="F19">
            <v>0</v>
          </cell>
          <cell r="G19">
            <v>0</v>
          </cell>
          <cell r="H19">
            <v>0</v>
          </cell>
          <cell r="I19">
            <v>0</v>
          </cell>
          <cell r="J19">
            <v>0</v>
          </cell>
          <cell r="K19">
            <v>0</v>
          </cell>
          <cell r="L19">
            <v>0</v>
          </cell>
          <cell r="M19">
            <v>0</v>
          </cell>
          <cell r="N19">
            <v>0</v>
          </cell>
          <cell r="O19">
            <v>0.43638935985225796</v>
          </cell>
        </row>
        <row r="20">
          <cell r="B20" t="str">
            <v>Cost per BCM - Budget</v>
          </cell>
          <cell r="C20" t="e">
            <v>#REF!</v>
          </cell>
          <cell r="D20" t="e">
            <v>#REF!</v>
          </cell>
          <cell r="E20" t="e">
            <v>#REF!</v>
          </cell>
          <cell r="F20" t="e">
            <v>#REF!</v>
          </cell>
          <cell r="G20">
            <v>0</v>
          </cell>
          <cell r="H20">
            <v>0</v>
          </cell>
          <cell r="I20" t="e">
            <v>#REF!</v>
          </cell>
          <cell r="J20" t="e">
            <v>#REF!</v>
          </cell>
          <cell r="K20" t="e">
            <v>#REF!</v>
          </cell>
          <cell r="L20" t="e">
            <v>#REF!</v>
          </cell>
          <cell r="M20" t="e">
            <v>#REF!</v>
          </cell>
          <cell r="N20" t="e">
            <v>#REF!</v>
          </cell>
          <cell r="O20" t="e">
            <v>#REF!</v>
          </cell>
        </row>
        <row r="22">
          <cell r="B22" t="str">
            <v>MILLING</v>
          </cell>
        </row>
        <row r="23">
          <cell r="B23" t="str">
            <v>Tonnes of Ore Milled</v>
          </cell>
          <cell r="C23">
            <v>505023</v>
          </cell>
          <cell r="D23">
            <v>402802</v>
          </cell>
          <cell r="E23">
            <v>478702</v>
          </cell>
          <cell r="F23">
            <v>438964</v>
          </cell>
          <cell r="G23">
            <v>474012</v>
          </cell>
          <cell r="H23">
            <v>478812</v>
          </cell>
          <cell r="I23">
            <v>478416</v>
          </cell>
          <cell r="J23">
            <v>466167</v>
          </cell>
          <cell r="K23">
            <v>496701</v>
          </cell>
          <cell r="L23">
            <v>470820</v>
          </cell>
          <cell r="M23">
            <v>441313</v>
          </cell>
          <cell r="N23">
            <v>479392</v>
          </cell>
          <cell r="O23">
            <v>5611124</v>
          </cell>
        </row>
        <row r="24">
          <cell r="B24" t="str">
            <v>Grade (g/t)</v>
          </cell>
          <cell r="C24">
            <v>4.43</v>
          </cell>
          <cell r="D24">
            <v>4.0810000000000004</v>
          </cell>
          <cell r="E24">
            <v>4.024</v>
          </cell>
          <cell r="F24">
            <v>4.0010000000000003</v>
          </cell>
          <cell r="G24">
            <v>3.8839999999999999</v>
          </cell>
          <cell r="H24">
            <v>3.351</v>
          </cell>
          <cell r="I24">
            <v>2.7250000000000001</v>
          </cell>
          <cell r="J24">
            <v>3.0790000000000002</v>
          </cell>
          <cell r="K24">
            <v>3.1850000000000001</v>
          </cell>
          <cell r="L24">
            <v>2.6659999999999999</v>
          </cell>
          <cell r="M24">
            <v>3.952</v>
          </cell>
          <cell r="N24">
            <v>5.1970000000000001</v>
          </cell>
          <cell r="O24">
            <v>3.7110215837325997</v>
          </cell>
        </row>
        <row r="25">
          <cell r="B25" t="str">
            <v>Recovery</v>
          </cell>
          <cell r="C25">
            <v>0.82340000000000002</v>
          </cell>
          <cell r="D25">
            <v>0.81200000000000006</v>
          </cell>
          <cell r="E25">
            <v>0.80730000000000002</v>
          </cell>
          <cell r="F25">
            <v>0.79359999999999997</v>
          </cell>
          <cell r="G25">
            <v>0.78459999999999996</v>
          </cell>
          <cell r="H25">
            <v>0.75960000000000005</v>
          </cell>
          <cell r="I25">
            <v>0.62039999999999995</v>
          </cell>
          <cell r="J25">
            <v>0.74</v>
          </cell>
          <cell r="K25">
            <v>0.75939999999999996</v>
          </cell>
          <cell r="L25">
            <v>0.76500000000000001</v>
          </cell>
          <cell r="M25">
            <v>0.79159999999999997</v>
          </cell>
          <cell r="N25">
            <v>0.8286</v>
          </cell>
          <cell r="O25">
            <v>0.78126741103103181</v>
          </cell>
        </row>
        <row r="26">
          <cell r="B26" t="str">
            <v>Ounces Extracted</v>
          </cell>
          <cell r="C26">
            <v>59274</v>
          </cell>
          <cell r="D26">
            <v>42915</v>
          </cell>
          <cell r="E26">
            <v>49991</v>
          </cell>
          <cell r="F26">
            <v>44810</v>
          </cell>
          <cell r="G26">
            <v>46444</v>
          </cell>
          <cell r="H26">
            <v>39188</v>
          </cell>
          <cell r="I26">
            <v>26006</v>
          </cell>
          <cell r="J26">
            <v>34150</v>
          </cell>
          <cell r="K26">
            <v>38623</v>
          </cell>
          <cell r="L26">
            <v>30876</v>
          </cell>
          <cell r="M26">
            <v>44392</v>
          </cell>
          <cell r="N26">
            <v>66370</v>
          </cell>
          <cell r="O26">
            <v>523039</v>
          </cell>
        </row>
        <row r="28">
          <cell r="B28" t="str">
            <v>Ounces in Circuit Change</v>
          </cell>
          <cell r="C28">
            <v>1561</v>
          </cell>
          <cell r="D28">
            <v>1565</v>
          </cell>
          <cell r="E28">
            <v>-610</v>
          </cell>
          <cell r="F28">
            <v>4186</v>
          </cell>
          <cell r="G28">
            <v>2479</v>
          </cell>
          <cell r="H28">
            <v>-376</v>
          </cell>
          <cell r="I28">
            <v>-5207</v>
          </cell>
          <cell r="J28">
            <v>1446</v>
          </cell>
          <cell r="K28">
            <v>-95</v>
          </cell>
          <cell r="L28">
            <v>10</v>
          </cell>
          <cell r="M28">
            <v>-3301</v>
          </cell>
          <cell r="N28">
            <v>3853</v>
          </cell>
          <cell r="O28">
            <v>5511</v>
          </cell>
        </row>
        <row r="30">
          <cell r="B30" t="str">
            <v>Ounces Poured</v>
          </cell>
          <cell r="C30">
            <v>60835</v>
          </cell>
          <cell r="D30">
            <v>44480</v>
          </cell>
          <cell r="E30">
            <v>49381</v>
          </cell>
          <cell r="F30">
            <v>48996</v>
          </cell>
          <cell r="G30">
            <v>48923</v>
          </cell>
          <cell r="H30">
            <v>38812</v>
          </cell>
          <cell r="I30">
            <v>20799</v>
          </cell>
          <cell r="J30">
            <v>35596</v>
          </cell>
          <cell r="K30">
            <v>38528</v>
          </cell>
          <cell r="L30">
            <v>30886</v>
          </cell>
          <cell r="M30">
            <v>41091</v>
          </cell>
          <cell r="N30">
            <v>70223</v>
          </cell>
          <cell r="O30">
            <v>528550</v>
          </cell>
        </row>
        <row r="32">
          <cell r="B32" t="str">
            <v>Cost per Tonne - Actual</v>
          </cell>
          <cell r="C32">
            <v>4.0822461032245565</v>
          </cell>
          <cell r="D32">
            <v>5.0266297184664053</v>
          </cell>
          <cell r="E32">
            <v>5.2823966201434782</v>
          </cell>
          <cell r="F32">
            <v>0</v>
          </cell>
          <cell r="G32">
            <v>0</v>
          </cell>
          <cell r="H32">
            <v>0</v>
          </cell>
          <cell r="I32">
            <v>0</v>
          </cell>
          <cell r="J32">
            <v>0</v>
          </cell>
          <cell r="K32">
            <v>0</v>
          </cell>
          <cell r="L32">
            <v>0</v>
          </cell>
          <cell r="M32">
            <v>0</v>
          </cell>
          <cell r="N32">
            <v>0</v>
          </cell>
          <cell r="O32">
            <v>1.1789186096230277</v>
          </cell>
        </row>
        <row r="33">
          <cell r="B33" t="str">
            <v>Cost per Tonne - Budget</v>
          </cell>
          <cell r="C33">
            <v>4.9470037647058831</v>
          </cell>
          <cell r="D33">
            <v>6.4397289519541951</v>
          </cell>
          <cell r="E33">
            <v>5.2761785714285701</v>
          </cell>
          <cell r="F33">
            <v>0</v>
          </cell>
          <cell r="G33">
            <v>0</v>
          </cell>
          <cell r="H33">
            <v>0</v>
          </cell>
          <cell r="I33">
            <v>0</v>
          </cell>
          <cell r="J33">
            <v>-4.498020870816841E-6</v>
          </cell>
          <cell r="K33">
            <v>0</v>
          </cell>
          <cell r="L33">
            <v>0</v>
          </cell>
          <cell r="M33">
            <v>0</v>
          </cell>
          <cell r="N33">
            <v>0</v>
          </cell>
          <cell r="O33">
            <v>1.34</v>
          </cell>
        </row>
        <row r="35">
          <cell r="B35" t="str">
            <v>Average BCM's Per Day Mined</v>
          </cell>
          <cell r="C35">
            <v>53880.419354838712</v>
          </cell>
          <cell r="D35">
            <v>56589.571428571428</v>
          </cell>
          <cell r="E35">
            <v>55546.93548387097</v>
          </cell>
          <cell r="F35">
            <v>53236.366666666669</v>
          </cell>
          <cell r="G35">
            <v>53122</v>
          </cell>
          <cell r="H35">
            <v>55218.033333333333</v>
          </cell>
          <cell r="I35">
            <v>32661.096774193549</v>
          </cell>
          <cell r="J35">
            <v>40998.870967741932</v>
          </cell>
          <cell r="K35">
            <v>55684.833333333336</v>
          </cell>
          <cell r="L35">
            <v>59717.032258064515</v>
          </cell>
          <cell r="M35">
            <v>62939.7</v>
          </cell>
          <cell r="N35">
            <v>67735.645161290318</v>
          </cell>
          <cell r="O35">
            <v>53891.501369863014</v>
          </cell>
        </row>
        <row r="36">
          <cell r="B36" t="str">
            <v xml:space="preserve"> </v>
          </cell>
        </row>
        <row r="37">
          <cell r="B37" t="str">
            <v>Average Tonnes Per Day Milled</v>
          </cell>
          <cell r="C37">
            <v>16291.064516129032</v>
          </cell>
          <cell r="D37">
            <v>14385.785714285714</v>
          </cell>
          <cell r="E37">
            <v>15442</v>
          </cell>
          <cell r="F37">
            <v>14632.133333333333</v>
          </cell>
          <cell r="G37">
            <v>15290.709677419354</v>
          </cell>
          <cell r="H37">
            <v>15960.4</v>
          </cell>
          <cell r="I37">
            <v>15432.774193548386</v>
          </cell>
          <cell r="J37">
            <v>15037.645161290322</v>
          </cell>
          <cell r="K37">
            <v>16556.7</v>
          </cell>
          <cell r="L37">
            <v>15187.741935483871</v>
          </cell>
          <cell r="M37">
            <v>14710.433333333332</v>
          </cell>
          <cell r="N37">
            <v>15464.258064516129</v>
          </cell>
          <cell r="O37">
            <v>15372.942465753425</v>
          </cell>
        </row>
        <row r="39">
          <cell r="B39" t="str">
            <v>Days in Month</v>
          </cell>
          <cell r="C39">
            <v>31</v>
          </cell>
          <cell r="D39">
            <v>28</v>
          </cell>
          <cell r="E39">
            <v>31</v>
          </cell>
          <cell r="F39">
            <v>30</v>
          </cell>
          <cell r="G39">
            <v>31</v>
          </cell>
          <cell r="H39">
            <v>30</v>
          </cell>
          <cell r="I39">
            <v>31</v>
          </cell>
          <cell r="J39">
            <v>31</v>
          </cell>
          <cell r="K39">
            <v>30</v>
          </cell>
          <cell r="L39">
            <v>31</v>
          </cell>
          <cell r="M39">
            <v>30</v>
          </cell>
          <cell r="N39">
            <v>31</v>
          </cell>
          <cell r="O39">
            <v>365</v>
          </cell>
        </row>
        <row r="48">
          <cell r="B48" t="str">
            <v>Кумтор Оперейтинг Компани</v>
          </cell>
        </row>
        <row r="49">
          <cell r="B49" t="str">
            <v>Статистические данные по эффективности и производству</v>
          </cell>
        </row>
        <row r="50">
          <cell r="B50" t="str">
            <v>31 августа 2002 года</v>
          </cell>
        </row>
        <row r="54">
          <cell r="C54" t="str">
            <v>Январь</v>
          </cell>
          <cell r="D54" t="str">
            <v>Февраль</v>
          </cell>
          <cell r="E54" t="str">
            <v>Март</v>
          </cell>
          <cell r="F54" t="str">
            <v>Апрель</v>
          </cell>
          <cell r="G54" t="str">
            <v>Май</v>
          </cell>
          <cell r="H54" t="str">
            <v>Июнь</v>
          </cell>
          <cell r="I54" t="str">
            <v>Июль</v>
          </cell>
          <cell r="J54" t="str">
            <v>Август</v>
          </cell>
          <cell r="K54" t="str">
            <v>Сентябрь</v>
          </cell>
          <cell r="L54" t="str">
            <v>Октябрь</v>
          </cell>
          <cell r="M54" t="str">
            <v>Ноябрь</v>
          </cell>
          <cell r="N54" t="str">
            <v>Декабрь</v>
          </cell>
          <cell r="O54" t="str">
            <v>Итого за 2002 г.</v>
          </cell>
        </row>
        <row r="55">
          <cell r="B55" t="str">
            <v>ГОРНЫЙ ОТДЕЛ</v>
          </cell>
        </row>
        <row r="56">
          <cell r="B56" t="str">
            <v>Куб.м.ж</v>
          </cell>
        </row>
        <row r="57">
          <cell r="B57" t="str">
            <v>Лед</v>
          </cell>
          <cell r="C57">
            <v>0</v>
          </cell>
          <cell r="D57">
            <v>0</v>
          </cell>
          <cell r="E57">
            <v>0</v>
          </cell>
          <cell r="F57">
            <v>0</v>
          </cell>
          <cell r="G57">
            <v>0</v>
          </cell>
          <cell r="H57">
            <v>0</v>
          </cell>
          <cell r="I57">
            <v>0</v>
          </cell>
          <cell r="J57">
            <v>195175</v>
          </cell>
          <cell r="K57">
            <v>412325</v>
          </cell>
          <cell r="L57">
            <v>146700</v>
          </cell>
          <cell r="M57">
            <v>59050</v>
          </cell>
          <cell r="N57">
            <v>63450</v>
          </cell>
          <cell r="O57">
            <v>876700</v>
          </cell>
        </row>
        <row r="58">
          <cell r="B58" t="str">
            <v>Пуст. пор. (Вкл. низкосорт. руду)</v>
          </cell>
          <cell r="C58">
            <v>1499723</v>
          </cell>
          <cell r="D58">
            <v>1433688</v>
          </cell>
          <cell r="E58">
            <v>1553722</v>
          </cell>
          <cell r="F58">
            <v>1442519</v>
          </cell>
          <cell r="G58">
            <v>1507844</v>
          </cell>
          <cell r="H58">
            <v>1543820</v>
          </cell>
          <cell r="I58">
            <v>920826</v>
          </cell>
          <cell r="J58">
            <v>979346</v>
          </cell>
          <cell r="K58">
            <v>1186770</v>
          </cell>
          <cell r="L58">
            <v>1597728</v>
          </cell>
          <cell r="M58">
            <v>1631808</v>
          </cell>
          <cell r="N58">
            <v>1862605</v>
          </cell>
          <cell r="O58">
            <v>17160399</v>
          </cell>
        </row>
        <row r="59">
          <cell r="B59" t="str">
            <v>Руда</v>
          </cell>
          <cell r="C59">
            <v>170570</v>
          </cell>
          <cell r="D59">
            <v>150820</v>
          </cell>
          <cell r="E59">
            <v>168233</v>
          </cell>
          <cell r="F59">
            <v>154572</v>
          </cell>
          <cell r="G59">
            <v>138938</v>
          </cell>
          <cell r="H59">
            <v>112721</v>
          </cell>
          <cell r="I59">
            <v>91668</v>
          </cell>
          <cell r="J59">
            <v>96444</v>
          </cell>
          <cell r="K59">
            <v>71450</v>
          </cell>
          <cell r="L59">
            <v>106800</v>
          </cell>
          <cell r="M59">
            <v>197333</v>
          </cell>
          <cell r="N59">
            <v>173750</v>
          </cell>
          <cell r="O59">
            <v>1633299</v>
          </cell>
        </row>
        <row r="60">
          <cell r="B60" t="str">
            <v>Итого куб. м.</v>
          </cell>
          <cell r="C60">
            <v>1670293</v>
          </cell>
          <cell r="D60">
            <v>1584508</v>
          </cell>
          <cell r="E60">
            <v>1721955</v>
          </cell>
          <cell r="F60">
            <v>1597091</v>
          </cell>
          <cell r="G60">
            <v>1646782</v>
          </cell>
          <cell r="H60">
            <v>1656541</v>
          </cell>
          <cell r="I60">
            <v>1012494</v>
          </cell>
          <cell r="J60">
            <v>1270965</v>
          </cell>
          <cell r="K60">
            <v>1670545</v>
          </cell>
          <cell r="L60">
            <v>1851228</v>
          </cell>
          <cell r="M60">
            <v>1888191</v>
          </cell>
          <cell r="N60">
            <v>2099805</v>
          </cell>
          <cell r="O60">
            <v>19670398</v>
          </cell>
        </row>
        <row r="62">
          <cell r="B62" t="str">
            <v>Тонны:</v>
          </cell>
        </row>
        <row r="63">
          <cell r="B63" t="str">
            <v>Всего добыто тонн</v>
          </cell>
          <cell r="C63">
            <v>4760335.05</v>
          </cell>
          <cell r="D63">
            <v>4515847.8</v>
          </cell>
          <cell r="E63">
            <v>4907571.75</v>
          </cell>
          <cell r="F63">
            <v>4551709.3500000006</v>
          </cell>
          <cell r="G63">
            <v>4693328.7</v>
          </cell>
          <cell r="H63">
            <v>4721141.8500000006</v>
          </cell>
          <cell r="I63">
            <v>2885607.9</v>
          </cell>
          <cell r="J63">
            <v>3235803.75</v>
          </cell>
          <cell r="K63">
            <v>3944649.75</v>
          </cell>
          <cell r="L63">
            <v>4985533.8</v>
          </cell>
          <cell r="M63">
            <v>5264425.3500000006</v>
          </cell>
          <cell r="N63">
            <v>5858813.25</v>
          </cell>
          <cell r="O63">
            <v>54324768.299999997</v>
          </cell>
        </row>
        <row r="64">
          <cell r="B64" t="str">
            <v>Тонны добытой руды</v>
          </cell>
          <cell r="C64">
            <v>486125</v>
          </cell>
          <cell r="D64">
            <v>429837</v>
          </cell>
          <cell r="E64">
            <v>479465</v>
          </cell>
          <cell r="F64">
            <v>440530</v>
          </cell>
          <cell r="G64">
            <v>395973</v>
          </cell>
          <cell r="H64">
            <v>321254</v>
          </cell>
          <cell r="I64">
            <v>261254</v>
          </cell>
          <cell r="J64">
            <v>274865</v>
          </cell>
          <cell r="K64">
            <v>203633</v>
          </cell>
          <cell r="L64">
            <v>304380</v>
          </cell>
          <cell r="M64">
            <v>562399</v>
          </cell>
          <cell r="N64">
            <v>495189</v>
          </cell>
          <cell r="O64">
            <v>4654904</v>
          </cell>
        </row>
        <row r="65">
          <cell r="B65" t="str">
            <v>Содержание (г/т)</v>
          </cell>
          <cell r="C65">
            <v>4.6520000000000001</v>
          </cell>
          <cell r="D65">
            <v>4.0339999999999998</v>
          </cell>
          <cell r="E65">
            <v>3.1749999999999998</v>
          </cell>
          <cell r="F65">
            <v>3.952</v>
          </cell>
          <cell r="G65">
            <v>3.5819999999999999</v>
          </cell>
          <cell r="H65">
            <v>2.7530000000000001</v>
          </cell>
          <cell r="I65">
            <v>2.1030000000000002</v>
          </cell>
          <cell r="J65">
            <v>2.7389999999999999</v>
          </cell>
          <cell r="K65">
            <v>2.4529999999999998</v>
          </cell>
          <cell r="L65">
            <v>2.141</v>
          </cell>
          <cell r="M65">
            <v>3.9209999999999998</v>
          </cell>
          <cell r="N65">
            <v>5.8710000000000004</v>
          </cell>
          <cell r="O65">
            <v>3.6794070896843416</v>
          </cell>
        </row>
        <row r="66">
          <cell r="B66" t="str">
            <v>Добытые унции</v>
          </cell>
          <cell r="C66">
            <v>72701</v>
          </cell>
          <cell r="D66">
            <v>55751</v>
          </cell>
          <cell r="E66">
            <v>48939</v>
          </cell>
          <cell r="F66">
            <v>55971</v>
          </cell>
          <cell r="G66">
            <v>45607</v>
          </cell>
          <cell r="H66">
            <v>28432</v>
          </cell>
          <cell r="I66">
            <v>17664</v>
          </cell>
          <cell r="J66">
            <v>24206</v>
          </cell>
          <cell r="K66">
            <v>16060</v>
          </cell>
          <cell r="L66">
            <v>20951</v>
          </cell>
          <cell r="M66">
            <v>70899</v>
          </cell>
          <cell r="N66">
            <v>93474</v>
          </cell>
          <cell r="O66">
            <v>550655</v>
          </cell>
        </row>
        <row r="68">
          <cell r="B68" t="str">
            <v>Себестоимость куб.м. - факт</v>
          </cell>
          <cell r="C68">
            <v>1.6879280070204343</v>
          </cell>
          <cell r="D68">
            <v>1.7779286257910571</v>
          </cell>
          <cell r="E68">
            <v>1.7117032243200416</v>
          </cell>
          <cell r="F68">
            <v>0</v>
          </cell>
          <cell r="G68">
            <v>0</v>
          </cell>
          <cell r="H68">
            <v>0</v>
          </cell>
          <cell r="I68">
            <v>0</v>
          </cell>
          <cell r="J68">
            <v>0</v>
          </cell>
          <cell r="K68">
            <v>0</v>
          </cell>
          <cell r="L68">
            <v>0</v>
          </cell>
          <cell r="M68">
            <v>0</v>
          </cell>
          <cell r="N68">
            <v>0</v>
          </cell>
          <cell r="O68">
            <v>0.43638935985225796</v>
          </cell>
        </row>
        <row r="69">
          <cell r="B69" t="str">
            <v>Себестоимость куб.м. - план</v>
          </cell>
          <cell r="C69" t="e">
            <v>#REF!</v>
          </cell>
          <cell r="D69" t="e">
            <v>#REF!</v>
          </cell>
          <cell r="E69" t="e">
            <v>#REF!</v>
          </cell>
          <cell r="F69" t="e">
            <v>#REF!</v>
          </cell>
          <cell r="G69">
            <v>0</v>
          </cell>
          <cell r="H69">
            <v>0</v>
          </cell>
          <cell r="I69" t="e">
            <v>#REF!</v>
          </cell>
          <cell r="J69" t="e">
            <v>#REF!</v>
          </cell>
          <cell r="K69" t="e">
            <v>#REF!</v>
          </cell>
          <cell r="L69" t="e">
            <v>#REF!</v>
          </cell>
          <cell r="M69" t="e">
            <v>#REF!</v>
          </cell>
          <cell r="N69" t="e">
            <v>#REF!</v>
          </cell>
          <cell r="O69" t="e">
            <v>#REF!</v>
          </cell>
        </row>
        <row r="71">
          <cell r="B71" t="str">
            <v>ПЕРЕРАБОТКА</v>
          </cell>
        </row>
        <row r="72">
          <cell r="B72" t="str">
            <v>Тонны добытой руды</v>
          </cell>
          <cell r="C72">
            <v>505023</v>
          </cell>
          <cell r="D72">
            <v>402802</v>
          </cell>
          <cell r="E72">
            <v>478702</v>
          </cell>
          <cell r="F72">
            <v>438964</v>
          </cell>
          <cell r="G72">
            <v>474012</v>
          </cell>
          <cell r="H72">
            <v>478812</v>
          </cell>
          <cell r="I72">
            <v>478416</v>
          </cell>
          <cell r="J72">
            <v>466167</v>
          </cell>
          <cell r="K72">
            <v>496701</v>
          </cell>
          <cell r="L72">
            <v>470820</v>
          </cell>
          <cell r="M72">
            <v>441313</v>
          </cell>
          <cell r="N72">
            <v>479392</v>
          </cell>
          <cell r="O72">
            <v>5611124</v>
          </cell>
        </row>
        <row r="73">
          <cell r="B73" t="str">
            <v>Содержание (г/т)</v>
          </cell>
          <cell r="C73">
            <v>4.43</v>
          </cell>
          <cell r="D73">
            <v>4.0810000000000004</v>
          </cell>
          <cell r="E73">
            <v>4.024</v>
          </cell>
          <cell r="F73">
            <v>4.0010000000000003</v>
          </cell>
          <cell r="G73">
            <v>3.8839999999999999</v>
          </cell>
          <cell r="H73">
            <v>3.351</v>
          </cell>
          <cell r="I73">
            <v>2.7250000000000001</v>
          </cell>
          <cell r="J73">
            <v>3.0790000000000002</v>
          </cell>
          <cell r="K73">
            <v>3.1850000000000001</v>
          </cell>
          <cell r="L73">
            <v>2.6659999999999999</v>
          </cell>
          <cell r="M73">
            <v>3.952</v>
          </cell>
          <cell r="N73">
            <v>5.1970000000000001</v>
          </cell>
          <cell r="O73">
            <v>3.7110215837325997</v>
          </cell>
        </row>
        <row r="74">
          <cell r="B74" t="str">
            <v>Извлечение</v>
          </cell>
          <cell r="C74">
            <v>0.82340000000000002</v>
          </cell>
          <cell r="D74">
            <v>0.81200000000000006</v>
          </cell>
          <cell r="E74">
            <v>0.80730000000000002</v>
          </cell>
          <cell r="F74">
            <v>0.79359999999999997</v>
          </cell>
          <cell r="G74">
            <v>0.78459999999999996</v>
          </cell>
          <cell r="H74">
            <v>0.75960000000000005</v>
          </cell>
          <cell r="I74">
            <v>0.62039999999999995</v>
          </cell>
          <cell r="J74">
            <v>0.74</v>
          </cell>
          <cell r="K74">
            <v>0.75939999999999996</v>
          </cell>
          <cell r="L74">
            <v>0.76500000000000001</v>
          </cell>
          <cell r="M74">
            <v>0.79159999999999997</v>
          </cell>
          <cell r="N74">
            <v>0.8286</v>
          </cell>
          <cell r="O74">
            <v>0.78126741103103181</v>
          </cell>
        </row>
        <row r="75">
          <cell r="B75" t="str">
            <v>Извлеченные унции</v>
          </cell>
          <cell r="C75">
            <v>59274</v>
          </cell>
          <cell r="D75">
            <v>42915</v>
          </cell>
          <cell r="E75">
            <v>49991</v>
          </cell>
          <cell r="F75">
            <v>44810</v>
          </cell>
          <cell r="G75">
            <v>46444</v>
          </cell>
          <cell r="H75">
            <v>39188</v>
          </cell>
          <cell r="I75">
            <v>26006</v>
          </cell>
          <cell r="J75">
            <v>34150</v>
          </cell>
          <cell r="K75">
            <v>38623</v>
          </cell>
          <cell r="L75">
            <v>30876</v>
          </cell>
          <cell r="M75">
            <v>44392</v>
          </cell>
          <cell r="N75">
            <v>66370</v>
          </cell>
          <cell r="O75">
            <v>523039</v>
          </cell>
        </row>
        <row r="77">
          <cell r="B77" t="str">
            <v xml:space="preserve">Изменение в количестве унций в </v>
          </cell>
          <cell r="C77">
            <v>1561</v>
          </cell>
          <cell r="D77">
            <v>1565</v>
          </cell>
          <cell r="E77">
            <v>-610</v>
          </cell>
          <cell r="F77">
            <v>4186</v>
          </cell>
          <cell r="G77">
            <v>2479</v>
          </cell>
          <cell r="H77">
            <v>-376</v>
          </cell>
          <cell r="I77">
            <v>-5207</v>
          </cell>
          <cell r="J77">
            <v>1446</v>
          </cell>
          <cell r="K77">
            <v>-95</v>
          </cell>
          <cell r="L77">
            <v>10</v>
          </cell>
          <cell r="M77">
            <v>-3301</v>
          </cell>
          <cell r="N77">
            <v>3853</v>
          </cell>
          <cell r="O77">
            <v>5511</v>
          </cell>
        </row>
        <row r="78">
          <cell r="B78" t="str">
            <v>незаверш. пр-ве</v>
          </cell>
        </row>
        <row r="79">
          <cell r="B79" t="str">
            <v>Отлито унций</v>
          </cell>
          <cell r="C79">
            <v>60835</v>
          </cell>
          <cell r="D79">
            <v>44480</v>
          </cell>
          <cell r="E79">
            <v>49381</v>
          </cell>
          <cell r="F79">
            <v>48996</v>
          </cell>
          <cell r="G79">
            <v>48923</v>
          </cell>
          <cell r="H79">
            <v>38812</v>
          </cell>
          <cell r="I79">
            <v>20799</v>
          </cell>
          <cell r="J79">
            <v>35596</v>
          </cell>
          <cell r="K79">
            <v>38528</v>
          </cell>
          <cell r="L79">
            <v>30886</v>
          </cell>
          <cell r="M79">
            <v>41091</v>
          </cell>
          <cell r="N79">
            <v>70223</v>
          </cell>
          <cell r="O79">
            <v>528550</v>
          </cell>
        </row>
        <row r="81">
          <cell r="B81" t="str">
            <v>Себестоимость 1 тонны - факт</v>
          </cell>
          <cell r="C81">
            <v>4.0822461032245565</v>
          </cell>
          <cell r="D81">
            <v>5.0266297184664053</v>
          </cell>
          <cell r="E81">
            <v>5.2823966201434782</v>
          </cell>
          <cell r="F81">
            <v>0</v>
          </cell>
          <cell r="G81">
            <v>0</v>
          </cell>
          <cell r="H81">
            <v>0</v>
          </cell>
          <cell r="I81">
            <v>0</v>
          </cell>
          <cell r="J81">
            <v>0</v>
          </cell>
          <cell r="K81">
            <v>0</v>
          </cell>
          <cell r="L81">
            <v>0</v>
          </cell>
          <cell r="M81">
            <v>0</v>
          </cell>
          <cell r="N81">
            <v>0</v>
          </cell>
          <cell r="O81">
            <v>1.1789186096230277</v>
          </cell>
        </row>
        <row r="82">
          <cell r="B82" t="str">
            <v>Себестоимость 1 тонны - план</v>
          </cell>
          <cell r="C82">
            <v>4.9470037647058831</v>
          </cell>
          <cell r="D82">
            <v>6.4397289519541951</v>
          </cell>
          <cell r="E82">
            <v>5.2761785714285701</v>
          </cell>
          <cell r="F82">
            <v>0</v>
          </cell>
          <cell r="G82">
            <v>0</v>
          </cell>
          <cell r="H82">
            <v>0</v>
          </cell>
          <cell r="I82">
            <v>0</v>
          </cell>
          <cell r="J82">
            <v>-4.498020870816841E-6</v>
          </cell>
          <cell r="K82">
            <v>0</v>
          </cell>
          <cell r="L82">
            <v>0</v>
          </cell>
          <cell r="M82">
            <v>0</v>
          </cell>
          <cell r="N82">
            <v>0</v>
          </cell>
          <cell r="O82">
            <v>1.34</v>
          </cell>
        </row>
        <row r="84">
          <cell r="B84" t="str">
            <v>Средние куб. метры в день</v>
          </cell>
          <cell r="C84">
            <v>53880.419354838712</v>
          </cell>
          <cell r="D84">
            <v>56589.571428571428</v>
          </cell>
          <cell r="E84">
            <v>55546.93548387097</v>
          </cell>
          <cell r="F84">
            <v>53236.366666666669</v>
          </cell>
          <cell r="G84">
            <v>53122</v>
          </cell>
          <cell r="H84">
            <v>55218.033333333333</v>
          </cell>
          <cell r="I84">
            <v>32661.096774193549</v>
          </cell>
          <cell r="J84">
            <v>40998.870967741932</v>
          </cell>
          <cell r="K84">
            <v>55684.833333333336</v>
          </cell>
          <cell r="L84">
            <v>59717.032258064515</v>
          </cell>
          <cell r="M84">
            <v>62939.7</v>
          </cell>
          <cell r="N84">
            <v>67735.645161290318</v>
          </cell>
          <cell r="O84">
            <v>53891.501369863014</v>
          </cell>
        </row>
        <row r="85">
          <cell r="B85" t="str">
            <v>Среднее кол-во тонн в день</v>
          </cell>
          <cell r="C85">
            <v>16291.064516129032</v>
          </cell>
          <cell r="D85">
            <v>14385.785714285714</v>
          </cell>
          <cell r="E85">
            <v>15442</v>
          </cell>
          <cell r="F85">
            <v>14632.133333333333</v>
          </cell>
          <cell r="G85">
            <v>15290.709677419354</v>
          </cell>
          <cell r="H85">
            <v>15960.4</v>
          </cell>
          <cell r="I85">
            <v>15432.774193548386</v>
          </cell>
          <cell r="J85">
            <v>15037.645161290322</v>
          </cell>
          <cell r="K85">
            <v>16556.7</v>
          </cell>
          <cell r="L85">
            <v>15187.741935483871</v>
          </cell>
          <cell r="M85">
            <v>14710.433333333332</v>
          </cell>
          <cell r="N85">
            <v>15464.258064516129</v>
          </cell>
          <cell r="O85">
            <v>15372.942465753425</v>
          </cell>
        </row>
        <row r="86">
          <cell r="B86" t="str">
            <v>Дней в месяце</v>
          </cell>
          <cell r="C86">
            <v>31</v>
          </cell>
          <cell r="D86">
            <v>28</v>
          </cell>
          <cell r="E86">
            <v>31</v>
          </cell>
          <cell r="F86">
            <v>30</v>
          </cell>
          <cell r="G86">
            <v>31</v>
          </cell>
          <cell r="H86">
            <v>30</v>
          </cell>
          <cell r="I86">
            <v>31</v>
          </cell>
          <cell r="J86">
            <v>31</v>
          </cell>
          <cell r="K86">
            <v>30</v>
          </cell>
          <cell r="L86">
            <v>31</v>
          </cell>
          <cell r="M86">
            <v>30</v>
          </cell>
          <cell r="N86">
            <v>31</v>
          </cell>
          <cell r="O86">
            <v>365</v>
          </cell>
        </row>
      </sheetData>
      <sheetData sheetId="17" refreshError="1">
        <row r="1">
          <cell r="A1" t="str">
            <v>KUMTOR OPERATING COMPANY</v>
          </cell>
        </row>
        <row r="2">
          <cell r="A2" t="str">
            <v>2002 TOTAL COSTS, PRODUCTION &amp; PRICE STATISTICS (000s)</v>
          </cell>
        </row>
        <row r="3">
          <cell r="A3" t="str">
            <v>December 31, 2002</v>
          </cell>
        </row>
        <row r="5">
          <cell r="B5" t="str">
            <v>Jan</v>
          </cell>
          <cell r="C5" t="str">
            <v>Feb</v>
          </cell>
          <cell r="D5" t="str">
            <v>Mar</v>
          </cell>
          <cell r="E5" t="str">
            <v>Apr</v>
          </cell>
          <cell r="F5" t="str">
            <v>May</v>
          </cell>
          <cell r="G5" t="str">
            <v>Jun</v>
          </cell>
          <cell r="H5" t="str">
            <v>Jul</v>
          </cell>
          <cell r="I5" t="str">
            <v>Aug</v>
          </cell>
          <cell r="J5" t="str">
            <v>Sep</v>
          </cell>
          <cell r="K5" t="str">
            <v>Oct</v>
          </cell>
          <cell r="L5" t="str">
            <v>Nov</v>
          </cell>
          <cell r="M5" t="str">
            <v>Dec</v>
          </cell>
          <cell r="N5" t="str">
            <v>2002 Total</v>
          </cell>
          <cell r="O5" t="str">
            <v>2002 Avg.</v>
          </cell>
        </row>
        <row r="7">
          <cell r="A7" t="str">
            <v>Mining</v>
          </cell>
          <cell r="B7">
            <v>2819.3343346301826</v>
          </cell>
          <cell r="C7">
            <v>2817.1421309949365</v>
          </cell>
          <cell r="D7">
            <v>2947.4759256340171</v>
          </cell>
          <cell r="E7">
            <v>0</v>
          </cell>
          <cell r="F7">
            <v>0</v>
          </cell>
          <cell r="G7">
            <v>0</v>
          </cell>
          <cell r="H7">
            <v>0</v>
          </cell>
          <cell r="I7">
            <v>0</v>
          </cell>
          <cell r="J7">
            <v>0</v>
          </cell>
          <cell r="K7">
            <v>0</v>
          </cell>
          <cell r="L7">
            <v>0</v>
          </cell>
          <cell r="M7">
            <v>0</v>
          </cell>
          <cell r="N7">
            <v>8583.9523912591358</v>
          </cell>
          <cell r="O7">
            <v>715.32936593826128</v>
          </cell>
        </row>
        <row r="8">
          <cell r="A8" t="str">
            <v>Milling</v>
          </cell>
          <cell r="B8">
            <v>2061.6281737887748</v>
          </cell>
          <cell r="C8">
            <v>2024.7365038577045</v>
          </cell>
          <cell r="D8">
            <v>2528.6938268559225</v>
          </cell>
          <cell r="E8">
            <v>0</v>
          </cell>
          <cell r="F8">
            <v>0</v>
          </cell>
          <cell r="G8">
            <v>0</v>
          </cell>
          <cell r="H8">
            <v>0</v>
          </cell>
          <cell r="I8">
            <v>0</v>
          </cell>
          <cell r="J8">
            <v>0</v>
          </cell>
          <cell r="K8">
            <v>0</v>
          </cell>
          <cell r="L8">
            <v>0</v>
          </cell>
          <cell r="M8">
            <v>0</v>
          </cell>
          <cell r="N8">
            <v>6615.0585045024018</v>
          </cell>
          <cell r="O8">
            <v>551.25487537520019</v>
          </cell>
        </row>
        <row r="9">
          <cell r="A9" t="str">
            <v>Site Services</v>
          </cell>
          <cell r="B9">
            <v>1815.1941157070169</v>
          </cell>
          <cell r="C9">
            <v>2190.0038033736632</v>
          </cell>
          <cell r="D9">
            <v>2020.4077125293636</v>
          </cell>
          <cell r="E9">
            <v>0</v>
          </cell>
          <cell r="F9">
            <v>0</v>
          </cell>
          <cell r="G9">
            <v>0</v>
          </cell>
          <cell r="H9">
            <v>0</v>
          </cell>
          <cell r="I9">
            <v>0</v>
          </cell>
          <cell r="J9">
            <v>0</v>
          </cell>
          <cell r="K9">
            <v>0</v>
          </cell>
          <cell r="L9">
            <v>0</v>
          </cell>
          <cell r="M9">
            <v>0</v>
          </cell>
          <cell r="N9">
            <v>6025.6056316100439</v>
          </cell>
          <cell r="O9">
            <v>502.13380263417031</v>
          </cell>
        </row>
        <row r="10">
          <cell r="A10" t="str">
            <v>Site Indirects</v>
          </cell>
          <cell r="B10">
            <v>25.251942009312664</v>
          </cell>
          <cell r="C10">
            <v>321.74455778346692</v>
          </cell>
          <cell r="D10">
            <v>77.838321557993865</v>
          </cell>
          <cell r="E10">
            <v>0</v>
          </cell>
          <cell r="F10">
            <v>0</v>
          </cell>
          <cell r="G10">
            <v>0</v>
          </cell>
          <cell r="H10">
            <v>0</v>
          </cell>
          <cell r="I10">
            <v>0</v>
          </cell>
          <cell r="J10">
            <v>0</v>
          </cell>
          <cell r="K10">
            <v>0</v>
          </cell>
          <cell r="L10">
            <v>0</v>
          </cell>
          <cell r="M10">
            <v>0</v>
          </cell>
          <cell r="N10">
            <v>424.83482135077344</v>
          </cell>
          <cell r="O10">
            <v>35.402901779231122</v>
          </cell>
        </row>
        <row r="11">
          <cell r="A11" t="str">
            <v>Sub-total</v>
          </cell>
          <cell r="B11">
            <v>6721.4085661352874</v>
          </cell>
          <cell r="C11">
            <v>7353.6269960097716</v>
          </cell>
          <cell r="D11">
            <v>7574.4157865772968</v>
          </cell>
          <cell r="E11">
            <v>0</v>
          </cell>
          <cell r="F11">
            <v>0</v>
          </cell>
          <cell r="G11">
            <v>0</v>
          </cell>
          <cell r="H11">
            <v>0</v>
          </cell>
          <cell r="I11">
            <v>0</v>
          </cell>
          <cell r="J11">
            <v>0</v>
          </cell>
          <cell r="K11">
            <v>0</v>
          </cell>
          <cell r="L11">
            <v>0</v>
          </cell>
          <cell r="M11">
            <v>0</v>
          </cell>
          <cell r="N11">
            <v>21649.451348722356</v>
          </cell>
          <cell r="O11">
            <v>1804.1209457268631</v>
          </cell>
        </row>
        <row r="13">
          <cell r="A13" t="str">
            <v>Bishkek Administration</v>
          </cell>
          <cell r="B13">
            <v>431.6376285382413</v>
          </cell>
          <cell r="C13">
            <v>836.00473737346488</v>
          </cell>
          <cell r="D13">
            <v>601.39120327732792</v>
          </cell>
          <cell r="E13">
            <v>0</v>
          </cell>
          <cell r="F13">
            <v>0</v>
          </cell>
          <cell r="G13">
            <v>0</v>
          </cell>
          <cell r="H13">
            <v>0</v>
          </cell>
          <cell r="I13">
            <v>0</v>
          </cell>
          <cell r="J13">
            <v>0</v>
          </cell>
          <cell r="K13">
            <v>0</v>
          </cell>
          <cell r="L13">
            <v>0</v>
          </cell>
          <cell r="M13">
            <v>0</v>
          </cell>
          <cell r="N13">
            <v>1869.0335691890341</v>
          </cell>
          <cell r="O13">
            <v>155.7527974324195</v>
          </cell>
        </row>
        <row r="14">
          <cell r="A14" t="str">
            <v>Management Fee</v>
          </cell>
          <cell r="B14">
            <v>356.04831999999999</v>
          </cell>
          <cell r="C14">
            <v>395.26711999999998</v>
          </cell>
          <cell r="D14">
            <v>418.56534999999997</v>
          </cell>
          <cell r="E14">
            <v>0</v>
          </cell>
          <cell r="F14">
            <v>0</v>
          </cell>
          <cell r="G14">
            <v>0</v>
          </cell>
          <cell r="H14">
            <v>0</v>
          </cell>
          <cell r="I14">
            <v>0</v>
          </cell>
          <cell r="J14">
            <v>0</v>
          </cell>
          <cell r="K14">
            <v>0</v>
          </cell>
          <cell r="L14">
            <v>0</v>
          </cell>
          <cell r="M14">
            <v>0</v>
          </cell>
          <cell r="N14">
            <v>1169.8807899999999</v>
          </cell>
          <cell r="O14">
            <v>97.490065833333333</v>
          </cell>
        </row>
        <row r="15">
          <cell r="A15" t="str">
            <v>Sub-total</v>
          </cell>
          <cell r="B15">
            <v>787.68594853824129</v>
          </cell>
          <cell r="C15">
            <v>1231.2718573734649</v>
          </cell>
          <cell r="D15">
            <v>1019.9565532773279</v>
          </cell>
          <cell r="E15">
            <v>0</v>
          </cell>
          <cell r="F15">
            <v>0</v>
          </cell>
          <cell r="G15">
            <v>0</v>
          </cell>
          <cell r="H15">
            <v>0</v>
          </cell>
          <cell r="I15">
            <v>0</v>
          </cell>
          <cell r="J15">
            <v>0</v>
          </cell>
          <cell r="K15">
            <v>0</v>
          </cell>
          <cell r="L15">
            <v>0</v>
          </cell>
          <cell r="M15">
            <v>0</v>
          </cell>
          <cell r="N15">
            <v>3038.9143591890343</v>
          </cell>
          <cell r="O15">
            <v>253.24286326575285</v>
          </cell>
        </row>
        <row r="16">
          <cell r="A16" t="str">
            <v>Total Cash Operating Costs</v>
          </cell>
          <cell r="B16">
            <v>7509.0945146735285</v>
          </cell>
          <cell r="C16">
            <v>8584.8988533832362</v>
          </cell>
          <cell r="D16">
            <v>8594.3723398546244</v>
          </cell>
          <cell r="E16">
            <v>0</v>
          </cell>
          <cell r="F16">
            <v>0</v>
          </cell>
          <cell r="G16">
            <v>0</v>
          </cell>
          <cell r="H16">
            <v>0</v>
          </cell>
          <cell r="I16">
            <v>0</v>
          </cell>
          <cell r="J16">
            <v>0</v>
          </cell>
          <cell r="K16">
            <v>0</v>
          </cell>
          <cell r="L16">
            <v>0</v>
          </cell>
          <cell r="M16">
            <v>0</v>
          </cell>
          <cell r="N16">
            <v>24688.365707911391</v>
          </cell>
          <cell r="O16">
            <v>2057.3638089926158</v>
          </cell>
        </row>
        <row r="18">
          <cell r="A18" t="str">
            <v>Concession Tax</v>
          </cell>
          <cell r="B18">
            <v>294.00728999999995</v>
          </cell>
          <cell r="C18">
            <v>165.43754000000001</v>
          </cell>
          <cell r="D18">
            <v>190.07041000000001</v>
          </cell>
          <cell r="E18">
            <v>0</v>
          </cell>
          <cell r="F18">
            <v>0</v>
          </cell>
          <cell r="G18">
            <v>0</v>
          </cell>
          <cell r="H18">
            <v>0</v>
          </cell>
          <cell r="I18">
            <v>0</v>
          </cell>
          <cell r="J18">
            <v>0</v>
          </cell>
          <cell r="K18">
            <v>0</v>
          </cell>
          <cell r="L18">
            <v>0</v>
          </cell>
          <cell r="M18">
            <v>0</v>
          </cell>
          <cell r="N18">
            <v>649.51523999999995</v>
          </cell>
          <cell r="O18">
            <v>54.126269999999998</v>
          </cell>
        </row>
        <row r="19">
          <cell r="A19" t="str">
            <v>Royalty Tax</v>
          </cell>
          <cell r="B19">
            <v>110.25273177254643</v>
          </cell>
          <cell r="C19">
            <v>62.039075624539997</v>
          </cell>
          <cell r="D19">
            <v>71.276404528930001</v>
          </cell>
          <cell r="E19">
            <v>0</v>
          </cell>
          <cell r="F19">
            <v>0</v>
          </cell>
          <cell r="G19">
            <v>0</v>
          </cell>
          <cell r="H19">
            <v>0</v>
          </cell>
          <cell r="I19">
            <v>0</v>
          </cell>
          <cell r="J19">
            <v>0</v>
          </cell>
          <cell r="K19">
            <v>0</v>
          </cell>
          <cell r="L19">
            <v>0</v>
          </cell>
          <cell r="M19">
            <v>0</v>
          </cell>
          <cell r="N19">
            <v>243.5682119260164</v>
          </cell>
          <cell r="O19">
            <v>20.297350993834701</v>
          </cell>
        </row>
        <row r="20">
          <cell r="A20" t="str">
            <v>Social Fund Tax</v>
          </cell>
          <cell r="B20">
            <v>89.793000000000006</v>
          </cell>
          <cell r="C20">
            <v>100.57299999999999</v>
          </cell>
          <cell r="D20">
            <v>-84.549000000000007</v>
          </cell>
          <cell r="E20">
            <v>0</v>
          </cell>
          <cell r="F20">
            <v>0</v>
          </cell>
          <cell r="G20">
            <v>0</v>
          </cell>
          <cell r="H20">
            <v>0</v>
          </cell>
          <cell r="I20">
            <v>0</v>
          </cell>
          <cell r="J20">
            <v>0</v>
          </cell>
          <cell r="K20">
            <v>0</v>
          </cell>
          <cell r="L20">
            <v>0</v>
          </cell>
          <cell r="M20">
            <v>0</v>
          </cell>
          <cell r="N20">
            <v>105.81699999999999</v>
          </cell>
          <cell r="O20">
            <v>8.8180833333333322</v>
          </cell>
        </row>
        <row r="21">
          <cell r="A21" t="str">
            <v>Road Tax</v>
          </cell>
          <cell r="B21">
            <v>206.2001123166884</v>
          </cell>
          <cell r="C21">
            <v>119.57973146995002</v>
          </cell>
          <cell r="D21">
            <v>130.10226189117</v>
          </cell>
          <cell r="E21">
            <v>0</v>
          </cell>
          <cell r="F21">
            <v>0</v>
          </cell>
          <cell r="G21">
            <v>0</v>
          </cell>
          <cell r="H21">
            <v>0</v>
          </cell>
          <cell r="I21">
            <v>0</v>
          </cell>
          <cell r="J21">
            <v>0</v>
          </cell>
          <cell r="K21">
            <v>0</v>
          </cell>
          <cell r="L21">
            <v>0</v>
          </cell>
          <cell r="M21">
            <v>0</v>
          </cell>
          <cell r="N21">
            <v>455.8821056778084</v>
          </cell>
          <cell r="O21">
            <v>37.9901754731507</v>
          </cell>
        </row>
        <row r="22">
          <cell r="A22" t="str">
            <v>Land Tax</v>
          </cell>
          <cell r="B22" t="e">
            <v>#N/A</v>
          </cell>
          <cell r="C22" t="e">
            <v>#N/A</v>
          </cell>
          <cell r="D22" t="e">
            <v>#N/A</v>
          </cell>
          <cell r="E22" t="e">
            <v>#N/A</v>
          </cell>
          <cell r="F22" t="e">
            <v>#N/A</v>
          </cell>
          <cell r="G22" t="e">
            <v>#N/A</v>
          </cell>
          <cell r="H22" t="e">
            <v>#N/A</v>
          </cell>
          <cell r="I22" t="e">
            <v>#N/A</v>
          </cell>
          <cell r="J22" t="e">
            <v>#N/A</v>
          </cell>
          <cell r="K22" t="e">
            <v>#N/A</v>
          </cell>
          <cell r="L22" t="e">
            <v>#N/A</v>
          </cell>
          <cell r="M22" t="e">
            <v>#N/A</v>
          </cell>
          <cell r="N22" t="e">
            <v>#N/A</v>
          </cell>
          <cell r="O22" t="e">
            <v>#N/A</v>
          </cell>
        </row>
        <row r="23">
          <cell r="A23" t="str">
            <v>VAT on Imports of Consumables</v>
          </cell>
          <cell r="B23">
            <v>11.127844993522716</v>
          </cell>
          <cell r="C23">
            <v>8.0729162092999989</v>
          </cell>
          <cell r="D23">
            <v>11.736874204520001</v>
          </cell>
          <cell r="E23">
            <v>0</v>
          </cell>
          <cell r="F23">
            <v>0</v>
          </cell>
          <cell r="G23">
            <v>0</v>
          </cell>
          <cell r="H23">
            <v>0</v>
          </cell>
          <cell r="I23">
            <v>0</v>
          </cell>
          <cell r="J23">
            <v>0</v>
          </cell>
          <cell r="K23">
            <v>0</v>
          </cell>
          <cell r="L23">
            <v>0</v>
          </cell>
          <cell r="M23">
            <v>0</v>
          </cell>
          <cell r="N23">
            <v>30.937635407342718</v>
          </cell>
          <cell r="O23">
            <v>2.5781362839452266</v>
          </cell>
        </row>
        <row r="24">
          <cell r="A24" t="str">
            <v>Exploration Program</v>
          </cell>
          <cell r="B24">
            <v>60.664760000000001</v>
          </cell>
          <cell r="C24">
            <v>215.49751999999998</v>
          </cell>
          <cell r="D24">
            <v>331.04164000000003</v>
          </cell>
          <cell r="E24">
            <v>0</v>
          </cell>
          <cell r="F24">
            <v>0</v>
          </cell>
          <cell r="G24">
            <v>0</v>
          </cell>
          <cell r="H24">
            <v>2.5999999999999999E-2</v>
          </cell>
          <cell r="I24">
            <v>0</v>
          </cell>
          <cell r="J24">
            <v>0</v>
          </cell>
          <cell r="K24">
            <v>0</v>
          </cell>
          <cell r="L24">
            <v>0</v>
          </cell>
          <cell r="M24">
            <v>0</v>
          </cell>
          <cell r="N24">
            <v>607.20391999999993</v>
          </cell>
          <cell r="O24">
            <v>50.60032666666666</v>
          </cell>
        </row>
        <row r="25">
          <cell r="A25" t="str">
            <v>Other Income / Expense</v>
          </cell>
          <cell r="B25">
            <v>166.91404386931777</v>
          </cell>
          <cell r="C25">
            <v>61.12624718420475</v>
          </cell>
          <cell r="D25">
            <v>138.39950234413092</v>
          </cell>
          <cell r="E25">
            <v>0</v>
          </cell>
          <cell r="F25">
            <v>0</v>
          </cell>
          <cell r="G25">
            <v>0</v>
          </cell>
          <cell r="H25">
            <v>0</v>
          </cell>
          <cell r="I25">
            <v>0</v>
          </cell>
          <cell r="J25">
            <v>0</v>
          </cell>
          <cell r="K25">
            <v>0</v>
          </cell>
          <cell r="L25">
            <v>0</v>
          </cell>
          <cell r="M25">
            <v>0</v>
          </cell>
          <cell r="N25">
            <v>366.43979339765343</v>
          </cell>
          <cell r="O25">
            <v>30.536649449804454</v>
          </cell>
        </row>
        <row r="26">
          <cell r="A26" t="str">
            <v>Sub-total</v>
          </cell>
          <cell r="B26" t="e">
            <v>#N/A</v>
          </cell>
          <cell r="C26" t="e">
            <v>#N/A</v>
          </cell>
          <cell r="D26" t="e">
            <v>#N/A</v>
          </cell>
          <cell r="E26" t="e">
            <v>#N/A</v>
          </cell>
          <cell r="F26" t="e">
            <v>#N/A</v>
          </cell>
          <cell r="G26" t="e">
            <v>#N/A</v>
          </cell>
          <cell r="H26" t="e">
            <v>#N/A</v>
          </cell>
          <cell r="I26" t="e">
            <v>#N/A</v>
          </cell>
          <cell r="J26" t="e">
            <v>#N/A</v>
          </cell>
          <cell r="K26" t="e">
            <v>#N/A</v>
          </cell>
          <cell r="L26" t="e">
            <v>#N/A</v>
          </cell>
          <cell r="M26" t="e">
            <v>#N/A</v>
          </cell>
          <cell r="N26" t="e">
            <v>#N/A</v>
          </cell>
          <cell r="O26" t="e">
            <v>#N/A</v>
          </cell>
        </row>
        <row r="27">
          <cell r="A27" t="str">
            <v>TOTAL CASH COSTS</v>
          </cell>
          <cell r="B27" t="e">
            <v>#N/A</v>
          </cell>
          <cell r="C27" t="e">
            <v>#N/A</v>
          </cell>
          <cell r="D27" t="e">
            <v>#N/A</v>
          </cell>
          <cell r="E27" t="e">
            <v>#N/A</v>
          </cell>
          <cell r="F27" t="e">
            <v>#N/A</v>
          </cell>
          <cell r="G27" t="e">
            <v>#N/A</v>
          </cell>
          <cell r="H27" t="e">
            <v>#N/A</v>
          </cell>
          <cell r="I27" t="e">
            <v>#N/A</v>
          </cell>
          <cell r="J27" t="e">
            <v>#N/A</v>
          </cell>
          <cell r="K27" t="e">
            <v>#N/A</v>
          </cell>
          <cell r="L27" t="e">
            <v>#N/A</v>
          </cell>
          <cell r="M27" t="e">
            <v>#N/A</v>
          </cell>
          <cell r="N27" t="e">
            <v>#N/A</v>
          </cell>
          <cell r="O27" t="e">
            <v>#N/A</v>
          </cell>
        </row>
        <row r="29">
          <cell r="A29" t="str">
            <v>Financing Charges</v>
          </cell>
          <cell r="B29">
            <v>882.09042883049847</v>
          </cell>
          <cell r="C29">
            <v>981.70751676566101</v>
          </cell>
          <cell r="D29">
            <v>897.24131829379871</v>
          </cell>
          <cell r="E29">
            <v>0</v>
          </cell>
          <cell r="F29">
            <v>0</v>
          </cell>
          <cell r="G29">
            <v>0</v>
          </cell>
          <cell r="H29">
            <v>609.37587883049844</v>
          </cell>
          <cell r="I29">
            <v>609.37587883049844</v>
          </cell>
          <cell r="J29">
            <v>609.37587883049844</v>
          </cell>
          <cell r="K29">
            <v>609.37587883049844</v>
          </cell>
          <cell r="L29">
            <v>609.37587883049844</v>
          </cell>
          <cell r="M29">
            <v>609.37587883049844</v>
          </cell>
          <cell r="N29">
            <v>6417.2945368729497</v>
          </cell>
          <cell r="O29">
            <v>534.77454473941248</v>
          </cell>
        </row>
        <row r="30">
          <cell r="A30" t="str">
            <v>Depr., Depl., Reclamation</v>
          </cell>
          <cell r="B30">
            <v>3626.1304599999999</v>
          </cell>
          <cell r="C30">
            <v>3086.60583</v>
          </cell>
          <cell r="D30">
            <v>3045.8959199999999</v>
          </cell>
          <cell r="E30">
            <v>0</v>
          </cell>
          <cell r="F30">
            <v>0</v>
          </cell>
          <cell r="G30">
            <v>0</v>
          </cell>
          <cell r="H30">
            <v>0</v>
          </cell>
          <cell r="I30">
            <v>0</v>
          </cell>
          <cell r="J30">
            <v>0</v>
          </cell>
          <cell r="K30">
            <v>0</v>
          </cell>
          <cell r="L30">
            <v>0</v>
          </cell>
          <cell r="M30">
            <v>0</v>
          </cell>
          <cell r="N30">
            <v>9758.6322099999998</v>
          </cell>
          <cell r="O30">
            <v>813.21935083333335</v>
          </cell>
        </row>
        <row r="31">
          <cell r="A31" t="str">
            <v>TOTAL COSTS</v>
          </cell>
          <cell r="B31" t="e">
            <v>#N/A</v>
          </cell>
          <cell r="C31" t="e">
            <v>#N/A</v>
          </cell>
          <cell r="D31" t="e">
            <v>#N/A</v>
          </cell>
          <cell r="E31" t="e">
            <v>#N/A</v>
          </cell>
          <cell r="F31" t="e">
            <v>#N/A</v>
          </cell>
          <cell r="G31" t="e">
            <v>#N/A</v>
          </cell>
          <cell r="H31" t="e">
            <v>#N/A</v>
          </cell>
          <cell r="I31" t="e">
            <v>#N/A</v>
          </cell>
          <cell r="J31" t="e">
            <v>#N/A</v>
          </cell>
          <cell r="K31" t="e">
            <v>#N/A</v>
          </cell>
          <cell r="L31" t="e">
            <v>#N/A</v>
          </cell>
          <cell r="M31" t="e">
            <v>#N/A</v>
          </cell>
          <cell r="N31" t="e">
            <v>#N/A</v>
          </cell>
          <cell r="O31" t="e">
            <v>#N/A</v>
          </cell>
        </row>
        <row r="32">
          <cell r="A32" t="str">
            <v>TOTAL CAPITAL COSTS</v>
          </cell>
          <cell r="B32">
            <v>142.00219000000001</v>
          </cell>
          <cell r="C32">
            <v>287.53434582521163</v>
          </cell>
          <cell r="D32">
            <v>290.06200000000001</v>
          </cell>
          <cell r="E32">
            <v>341.83499999999998</v>
          </cell>
          <cell r="F32">
            <v>553.6241</v>
          </cell>
          <cell r="G32">
            <v>238.91800000000001</v>
          </cell>
          <cell r="H32">
            <v>256.69400000000002</v>
          </cell>
          <cell r="I32">
            <v>1669.096</v>
          </cell>
          <cell r="J32">
            <v>451.952</v>
          </cell>
          <cell r="K32">
            <v>1700.4561041981506</v>
          </cell>
          <cell r="L32">
            <v>107.855</v>
          </cell>
          <cell r="M32">
            <v>2803.444</v>
          </cell>
          <cell r="N32">
            <v>8610.1819090254594</v>
          </cell>
          <cell r="O32">
            <v>717.51515908545491</v>
          </cell>
        </row>
        <row r="35">
          <cell r="A35" t="str">
            <v>Gold Poured (oz.)</v>
          </cell>
          <cell r="B35">
            <v>60835</v>
          </cell>
          <cell r="C35">
            <v>44480</v>
          </cell>
          <cell r="D35">
            <v>49381</v>
          </cell>
          <cell r="E35">
            <v>48996</v>
          </cell>
          <cell r="F35">
            <v>48923</v>
          </cell>
          <cell r="G35">
            <v>38812</v>
          </cell>
          <cell r="H35">
            <v>20799</v>
          </cell>
          <cell r="I35">
            <v>35596</v>
          </cell>
          <cell r="J35">
            <v>38528</v>
          </cell>
          <cell r="K35">
            <v>30886</v>
          </cell>
          <cell r="L35">
            <v>41091</v>
          </cell>
          <cell r="M35">
            <v>70223</v>
          </cell>
          <cell r="N35">
            <v>528550</v>
          </cell>
          <cell r="O35">
            <v>44045.833333333336</v>
          </cell>
        </row>
        <row r="37">
          <cell r="A37" t="str">
            <v>Gold Price/Ounce (London Fix)</v>
          </cell>
          <cell r="B37">
            <v>281.56136363636364</v>
          </cell>
          <cell r="C37">
            <v>295.495</v>
          </cell>
          <cell r="D37">
            <v>294.05500000000001</v>
          </cell>
          <cell r="E37">
            <v>308.2</v>
          </cell>
          <cell r="F37">
            <v>307.97500000000002</v>
          </cell>
          <cell r="G37">
            <v>321.17779999999999</v>
          </cell>
          <cell r="H37">
            <v>313.29130434782599</v>
          </cell>
          <cell r="I37">
            <v>310.25479999999999</v>
          </cell>
          <cell r="J37">
            <v>319.13569999999999</v>
          </cell>
          <cell r="K37">
            <v>316.58</v>
          </cell>
          <cell r="L37">
            <v>319.06666666666672</v>
          </cell>
          <cell r="M37">
            <v>333.11500000000001</v>
          </cell>
          <cell r="N37">
            <v>333.11500000000001</v>
          </cell>
          <cell r="O37">
            <v>309.99230288757138</v>
          </cell>
        </row>
        <row r="39">
          <cell r="A39" t="str">
            <v>Cash Operating Cost/Ounce Poured</v>
          </cell>
          <cell r="B39">
            <v>123.43378835659617</v>
          </cell>
          <cell r="C39">
            <v>193.00581954548642</v>
          </cell>
          <cell r="D39">
            <v>174.04208784460874</v>
          </cell>
          <cell r="E39">
            <v>0</v>
          </cell>
          <cell r="F39">
            <v>0</v>
          </cell>
          <cell r="G39">
            <v>0</v>
          </cell>
          <cell r="H39">
            <v>0</v>
          </cell>
          <cell r="I39">
            <v>0</v>
          </cell>
          <cell r="J39">
            <v>0</v>
          </cell>
          <cell r="K39">
            <v>0</v>
          </cell>
          <cell r="L39">
            <v>0</v>
          </cell>
          <cell r="M39">
            <v>0</v>
          </cell>
          <cell r="N39">
            <v>46.70961253980019</v>
          </cell>
          <cell r="O39">
            <v>46.70961253980019</v>
          </cell>
        </row>
        <row r="40">
          <cell r="A40" t="str">
            <v>Total Cash Costs/Ounce Poured</v>
          </cell>
          <cell r="B40" t="e">
            <v>#N/A</v>
          </cell>
          <cell r="C40" t="e">
            <v>#N/A</v>
          </cell>
          <cell r="D40" t="e">
            <v>#N/A</v>
          </cell>
          <cell r="E40" t="e">
            <v>#N/A</v>
          </cell>
          <cell r="F40" t="e">
            <v>#N/A</v>
          </cell>
          <cell r="G40" t="e">
            <v>#N/A</v>
          </cell>
          <cell r="H40" t="e">
            <v>#N/A</v>
          </cell>
          <cell r="I40" t="e">
            <v>#N/A</v>
          </cell>
          <cell r="J40" t="e">
            <v>#N/A</v>
          </cell>
          <cell r="K40" t="e">
            <v>#N/A</v>
          </cell>
          <cell r="L40" t="e">
            <v>#N/A</v>
          </cell>
          <cell r="M40" t="e">
            <v>#N/A</v>
          </cell>
          <cell r="N40" t="e">
            <v>#N/A</v>
          </cell>
          <cell r="O40" t="e">
            <v>#N/A</v>
          </cell>
        </row>
        <row r="41">
          <cell r="A41" t="str">
            <v>Total Costs/Ounce Poured</v>
          </cell>
          <cell r="B41" t="e">
            <v>#N/A</v>
          </cell>
          <cell r="C41" t="e">
            <v>#N/A</v>
          </cell>
          <cell r="D41" t="e">
            <v>#N/A</v>
          </cell>
          <cell r="E41" t="e">
            <v>#N/A</v>
          </cell>
          <cell r="F41" t="e">
            <v>#N/A</v>
          </cell>
          <cell r="G41" t="e">
            <v>#N/A</v>
          </cell>
          <cell r="H41" t="e">
            <v>#N/A</v>
          </cell>
          <cell r="I41" t="e">
            <v>#N/A</v>
          </cell>
          <cell r="J41" t="e">
            <v>#N/A</v>
          </cell>
          <cell r="K41" t="e">
            <v>#N/A</v>
          </cell>
          <cell r="L41" t="e">
            <v>#N/A</v>
          </cell>
          <cell r="M41" t="e">
            <v>#N/A</v>
          </cell>
          <cell r="N41" t="e">
            <v>#N/A</v>
          </cell>
          <cell r="O41" t="e">
            <v>#N/A</v>
          </cell>
        </row>
        <row r="43">
          <cell r="A43" t="str">
            <v>Total Cash Costs/Ounce Poured (incl. Indemnifiable taxes)</v>
          </cell>
          <cell r="B43" t="e">
            <v>#N/A</v>
          </cell>
          <cell r="C43" t="e">
            <v>#N/A</v>
          </cell>
          <cell r="D43" t="e">
            <v>#N/A</v>
          </cell>
          <cell r="E43" t="e">
            <v>#N/A</v>
          </cell>
          <cell r="F43" t="e">
            <v>#N/A</v>
          </cell>
          <cell r="G43" t="e">
            <v>#N/A</v>
          </cell>
          <cell r="H43" t="e">
            <v>#N/A</v>
          </cell>
          <cell r="I43" t="e">
            <v>#N/A</v>
          </cell>
          <cell r="J43" t="e">
            <v>#N/A</v>
          </cell>
          <cell r="K43" t="e">
            <v>#N/A</v>
          </cell>
          <cell r="L43" t="e">
            <v>#N/A</v>
          </cell>
          <cell r="M43" t="e">
            <v>#N/A</v>
          </cell>
          <cell r="N43" t="e">
            <v>#N/A</v>
          </cell>
          <cell r="O43" t="e">
            <v>#N/A</v>
          </cell>
        </row>
        <row r="45">
          <cell r="A45" t="str">
            <v>Capital Costs/Total Costs</v>
          </cell>
          <cell r="B45">
            <v>1.9851988388630996E-2</v>
          </cell>
          <cell r="C45">
            <v>3.5109557448491972E-2</v>
          </cell>
          <cell r="D45">
            <v>3.5478088017481153E-2</v>
          </cell>
          <cell r="E45" t="str">
            <v/>
          </cell>
          <cell r="F45" t="str">
            <v/>
          </cell>
          <cell r="G45" t="str">
            <v/>
          </cell>
          <cell r="H45" t="str">
            <v/>
          </cell>
          <cell r="I45" t="str">
            <v/>
          </cell>
          <cell r="J45" t="str">
            <v/>
          </cell>
          <cell r="K45" t="str">
            <v/>
          </cell>
          <cell r="L45" t="str">
            <v/>
          </cell>
          <cell r="M45" t="str">
            <v/>
          </cell>
          <cell r="N45">
            <v>0.36610274594976361</v>
          </cell>
          <cell r="O45">
            <v>0.3661027459497635</v>
          </cell>
        </row>
        <row r="47">
          <cell r="A47" t="str">
            <v>US $ / Som</v>
          </cell>
          <cell r="B47">
            <v>48.191899999999997</v>
          </cell>
          <cell r="C47">
            <v>47.867400000000004</v>
          </cell>
          <cell r="D47">
            <v>48.143999999999998</v>
          </cell>
          <cell r="E47">
            <v>48.064399999999999</v>
          </cell>
          <cell r="F47">
            <v>47.879199999999997</v>
          </cell>
          <cell r="G47">
            <v>46.149900000000002</v>
          </cell>
          <cell r="H47">
            <v>46.283200000000001</v>
          </cell>
          <cell r="I47">
            <v>46.194899999999997</v>
          </cell>
          <cell r="J47">
            <v>46.000399999999999</v>
          </cell>
          <cell r="K47">
            <v>46.061199999999999</v>
          </cell>
          <cell r="L47">
            <v>46.012700000000002</v>
          </cell>
          <cell r="M47">
            <v>46.094900000000003</v>
          </cell>
          <cell r="N47">
            <v>46.094900000000003</v>
          </cell>
          <cell r="O47">
            <v>46.912008333333347</v>
          </cell>
        </row>
        <row r="48">
          <cell r="A48" t="str">
            <v>US $ / Cnd $</v>
          </cell>
          <cell r="B48">
            <v>1.5874999999999999</v>
          </cell>
          <cell r="C48">
            <v>1.6084000000000001</v>
          </cell>
          <cell r="D48">
            <v>1.5926</v>
          </cell>
          <cell r="E48">
            <v>1.5616000000000001</v>
          </cell>
          <cell r="F48">
            <v>1.534</v>
          </cell>
          <cell r="G48">
            <v>1.5163</v>
          </cell>
          <cell r="H48">
            <v>1.5712999999999999</v>
          </cell>
          <cell r="I48">
            <v>1.5569999999999999</v>
          </cell>
          <cell r="J48">
            <v>1.5778000000000001</v>
          </cell>
          <cell r="K48">
            <v>1.5658000000000001</v>
          </cell>
          <cell r="L48">
            <v>1.5643199999999999</v>
          </cell>
          <cell r="M48">
            <v>1.5768</v>
          </cell>
          <cell r="N48">
            <v>1.5768</v>
          </cell>
          <cell r="O48">
            <v>1.5677849999999998</v>
          </cell>
        </row>
        <row r="53">
          <cell r="A53" t="str">
            <v>КУМТОР ОПЕРЕЙТИНГ КОМПАНИ</v>
          </cell>
        </row>
        <row r="54">
          <cell r="A54" t="str">
            <v>СТАТИСТИКА ПО ЗАТРАТАМ , ПРОИЗВОДСТВУ И ЦЕНАМ ЗА 2002 Г. (доллары США в тыс.)</v>
          </cell>
        </row>
        <row r="55">
          <cell r="A55" t="str">
            <v>31 августа 2002 года</v>
          </cell>
        </row>
        <row r="57">
          <cell r="B57" t="str">
            <v>Январь</v>
          </cell>
          <cell r="C57" t="str">
            <v>Февраль</v>
          </cell>
          <cell r="D57" t="str">
            <v>Март</v>
          </cell>
          <cell r="E57" t="str">
            <v>Апрель</v>
          </cell>
          <cell r="F57" t="str">
            <v>Май</v>
          </cell>
          <cell r="G57" t="str">
            <v>Июнь</v>
          </cell>
          <cell r="H57" t="str">
            <v>Июль</v>
          </cell>
          <cell r="I57" t="str">
            <v>Август</v>
          </cell>
          <cell r="J57" t="str">
            <v>Сентябрь</v>
          </cell>
          <cell r="K57" t="str">
            <v>Октябрь</v>
          </cell>
          <cell r="L57" t="str">
            <v>Ноябрь</v>
          </cell>
          <cell r="M57" t="str">
            <v>Декабрь</v>
          </cell>
          <cell r="N57" t="str">
            <v>Итого за 2002</v>
          </cell>
          <cell r="O57" t="str">
            <v>В сред. за 2002.</v>
          </cell>
        </row>
        <row r="59">
          <cell r="A59" t="str">
            <v>Добыча</v>
          </cell>
          <cell r="B59">
            <v>2819.3343346301826</v>
          </cell>
          <cell r="C59">
            <v>2817.1421309949365</v>
          </cell>
          <cell r="D59">
            <v>2947.4759256340171</v>
          </cell>
          <cell r="E59">
            <v>0</v>
          </cell>
          <cell r="F59">
            <v>0</v>
          </cell>
          <cell r="G59">
            <v>0</v>
          </cell>
          <cell r="H59">
            <v>0</v>
          </cell>
          <cell r="I59">
            <v>0</v>
          </cell>
          <cell r="J59">
            <v>0</v>
          </cell>
          <cell r="K59">
            <v>0</v>
          </cell>
          <cell r="L59">
            <v>0</v>
          </cell>
          <cell r="M59">
            <v>0</v>
          </cell>
          <cell r="N59">
            <v>8583.9523912591358</v>
          </cell>
          <cell r="O59">
            <v>715.32936593826128</v>
          </cell>
        </row>
        <row r="60">
          <cell r="A60" t="str">
            <v>Переработка</v>
          </cell>
          <cell r="B60">
            <v>2061.6281737887748</v>
          </cell>
          <cell r="C60">
            <v>2024.7365038577045</v>
          </cell>
          <cell r="D60">
            <v>2528.6938268559225</v>
          </cell>
          <cell r="E60">
            <v>0</v>
          </cell>
          <cell r="F60">
            <v>0</v>
          </cell>
          <cell r="G60">
            <v>0</v>
          </cell>
          <cell r="H60">
            <v>0</v>
          </cell>
          <cell r="I60">
            <v>0</v>
          </cell>
          <cell r="J60">
            <v>0</v>
          </cell>
          <cell r="K60">
            <v>0</v>
          </cell>
          <cell r="L60">
            <v>0</v>
          </cell>
          <cell r="M60">
            <v>0</v>
          </cell>
          <cell r="N60">
            <v>6615.0585045024018</v>
          </cell>
          <cell r="O60">
            <v>551.25487537520019</v>
          </cell>
        </row>
        <row r="61">
          <cell r="A61" t="str">
            <v>Услуги на объекте</v>
          </cell>
          <cell r="B61">
            <v>1815.1941157070169</v>
          </cell>
          <cell r="C61">
            <v>2190.0038033736632</v>
          </cell>
          <cell r="D61">
            <v>2020.4077125293636</v>
          </cell>
          <cell r="E61">
            <v>0</v>
          </cell>
          <cell r="F61">
            <v>0</v>
          </cell>
          <cell r="G61">
            <v>0</v>
          </cell>
          <cell r="H61">
            <v>0</v>
          </cell>
          <cell r="I61">
            <v>0</v>
          </cell>
          <cell r="J61">
            <v>0</v>
          </cell>
          <cell r="K61">
            <v>0</v>
          </cell>
          <cell r="L61">
            <v>0</v>
          </cell>
          <cell r="M61">
            <v>0</v>
          </cell>
          <cell r="N61">
            <v>6025.6056316100439</v>
          </cell>
          <cell r="O61">
            <v>502.13380263417031</v>
          </cell>
        </row>
        <row r="62">
          <cell r="A62" t="str">
            <v>Косвенные на объекте</v>
          </cell>
          <cell r="B62">
            <v>25.251942009312664</v>
          </cell>
          <cell r="C62">
            <v>321.74455778346692</v>
          </cell>
          <cell r="D62">
            <v>77.838321557993865</v>
          </cell>
          <cell r="E62">
            <v>0</v>
          </cell>
          <cell r="F62">
            <v>0</v>
          </cell>
          <cell r="G62">
            <v>0</v>
          </cell>
          <cell r="H62">
            <v>0</v>
          </cell>
          <cell r="I62">
            <v>0</v>
          </cell>
          <cell r="J62">
            <v>0</v>
          </cell>
          <cell r="K62">
            <v>0</v>
          </cell>
          <cell r="L62">
            <v>0</v>
          </cell>
          <cell r="M62">
            <v>0</v>
          </cell>
          <cell r="N62">
            <v>424.83482135077344</v>
          </cell>
          <cell r="O62">
            <v>35.402901779231122</v>
          </cell>
        </row>
        <row r="63">
          <cell r="A63" t="str">
            <v>Предварит. итог</v>
          </cell>
          <cell r="B63">
            <v>6721.4085661352874</v>
          </cell>
          <cell r="C63">
            <v>7353.6269960097716</v>
          </cell>
          <cell r="D63">
            <v>7574.4157865772968</v>
          </cell>
          <cell r="E63">
            <v>0</v>
          </cell>
          <cell r="F63">
            <v>0</v>
          </cell>
          <cell r="G63">
            <v>0</v>
          </cell>
          <cell r="H63">
            <v>0</v>
          </cell>
          <cell r="I63">
            <v>0</v>
          </cell>
          <cell r="J63">
            <v>0</v>
          </cell>
          <cell r="K63">
            <v>0</v>
          </cell>
          <cell r="L63">
            <v>0</v>
          </cell>
          <cell r="M63">
            <v>0</v>
          </cell>
          <cell r="N63">
            <v>21649.451348722356</v>
          </cell>
          <cell r="O63">
            <v>1804.1209457268631</v>
          </cell>
        </row>
        <row r="65">
          <cell r="A65" t="str">
            <v>Администрация в Бишкеке</v>
          </cell>
          <cell r="B65">
            <v>431.6376285382413</v>
          </cell>
          <cell r="C65">
            <v>836.00473737346488</v>
          </cell>
          <cell r="D65">
            <v>601.39120327732792</v>
          </cell>
          <cell r="E65">
            <v>0</v>
          </cell>
          <cell r="F65">
            <v>0</v>
          </cell>
          <cell r="G65">
            <v>0</v>
          </cell>
          <cell r="H65">
            <v>0</v>
          </cell>
          <cell r="I65">
            <v>0</v>
          </cell>
          <cell r="J65">
            <v>0</v>
          </cell>
          <cell r="K65">
            <v>0</v>
          </cell>
          <cell r="L65">
            <v>0</v>
          </cell>
          <cell r="M65">
            <v>0</v>
          </cell>
          <cell r="N65">
            <v>1869.0335691890341</v>
          </cell>
          <cell r="O65">
            <v>155.7527974324195</v>
          </cell>
        </row>
        <row r="66">
          <cell r="A66" t="str">
            <v>Гонорар за менеджмент</v>
          </cell>
          <cell r="B66">
            <v>356.04831999999999</v>
          </cell>
          <cell r="C66">
            <v>395.26711999999998</v>
          </cell>
          <cell r="D66">
            <v>418.56534999999997</v>
          </cell>
          <cell r="E66">
            <v>0</v>
          </cell>
          <cell r="F66">
            <v>0</v>
          </cell>
          <cell r="G66">
            <v>0</v>
          </cell>
          <cell r="H66">
            <v>0</v>
          </cell>
          <cell r="I66">
            <v>0</v>
          </cell>
          <cell r="J66">
            <v>0</v>
          </cell>
          <cell r="K66">
            <v>0</v>
          </cell>
          <cell r="L66">
            <v>0</v>
          </cell>
          <cell r="M66">
            <v>0</v>
          </cell>
          <cell r="N66">
            <v>1169.8807899999999</v>
          </cell>
          <cell r="O66">
            <v>97.490065833333333</v>
          </cell>
        </row>
        <row r="67">
          <cell r="A67" t="str">
            <v>Предварит. итог</v>
          </cell>
          <cell r="B67">
            <v>787.68594853824129</v>
          </cell>
          <cell r="C67">
            <v>1231.2718573734649</v>
          </cell>
          <cell r="D67">
            <v>1019.9565532773279</v>
          </cell>
          <cell r="E67">
            <v>0</v>
          </cell>
          <cell r="F67">
            <v>0</v>
          </cell>
          <cell r="G67">
            <v>0</v>
          </cell>
          <cell r="H67">
            <v>0</v>
          </cell>
          <cell r="I67">
            <v>0</v>
          </cell>
          <cell r="J67">
            <v>0</v>
          </cell>
          <cell r="K67">
            <v>0</v>
          </cell>
          <cell r="L67">
            <v>0</v>
          </cell>
          <cell r="M67">
            <v>0</v>
          </cell>
          <cell r="N67">
            <v>3038.9143591890343</v>
          </cell>
          <cell r="O67">
            <v>253.24286326575285</v>
          </cell>
        </row>
        <row r="69">
          <cell r="A69" t="str">
            <v>Всего ден. производствен. затрат</v>
          </cell>
          <cell r="B69">
            <v>7509.0945146735285</v>
          </cell>
          <cell r="C69">
            <v>8584.8988533832362</v>
          </cell>
          <cell r="D69">
            <v>8594.3723398546244</v>
          </cell>
          <cell r="E69">
            <v>0</v>
          </cell>
          <cell r="F69">
            <v>0</v>
          </cell>
          <cell r="G69">
            <v>0</v>
          </cell>
          <cell r="H69">
            <v>8608</v>
          </cell>
          <cell r="I69">
            <v>8577</v>
          </cell>
          <cell r="J69">
            <v>0</v>
          </cell>
          <cell r="K69">
            <v>0</v>
          </cell>
          <cell r="L69">
            <v>0</v>
          </cell>
          <cell r="M69">
            <v>0</v>
          </cell>
          <cell r="N69">
            <v>24688.365707911391</v>
          </cell>
          <cell r="O69">
            <v>2057.3638089926158</v>
          </cell>
        </row>
        <row r="71">
          <cell r="A71" t="str">
            <v>Концессия</v>
          </cell>
          <cell r="B71">
            <v>294.00728999999995</v>
          </cell>
          <cell r="C71">
            <v>165.43754000000001</v>
          </cell>
          <cell r="D71">
            <v>190.07041000000001</v>
          </cell>
          <cell r="E71">
            <v>0</v>
          </cell>
          <cell r="F71">
            <v>0</v>
          </cell>
          <cell r="G71">
            <v>0</v>
          </cell>
          <cell r="H71">
            <v>0</v>
          </cell>
          <cell r="I71">
            <v>0</v>
          </cell>
          <cell r="J71">
            <v>0</v>
          </cell>
          <cell r="K71">
            <v>0</v>
          </cell>
          <cell r="L71">
            <v>0</v>
          </cell>
          <cell r="M71">
            <v>0</v>
          </cell>
          <cell r="N71">
            <v>649.51523999999995</v>
          </cell>
          <cell r="O71">
            <v>54.126269999999998</v>
          </cell>
        </row>
        <row r="72">
          <cell r="A72" t="str">
            <v>Роялти</v>
          </cell>
          <cell r="B72">
            <v>110.25273177254643</v>
          </cell>
          <cell r="C72">
            <v>62.039075624539997</v>
          </cell>
          <cell r="D72">
            <v>71.276404528930001</v>
          </cell>
          <cell r="E72">
            <v>0</v>
          </cell>
          <cell r="F72">
            <v>0</v>
          </cell>
          <cell r="G72">
            <v>0</v>
          </cell>
          <cell r="H72">
            <v>0</v>
          </cell>
          <cell r="I72">
            <v>0</v>
          </cell>
          <cell r="J72">
            <v>0</v>
          </cell>
          <cell r="K72">
            <v>0</v>
          </cell>
          <cell r="L72">
            <v>0</v>
          </cell>
          <cell r="M72">
            <v>0</v>
          </cell>
          <cell r="N72">
            <v>243.5682119260164</v>
          </cell>
          <cell r="O72">
            <v>20.297350993834701</v>
          </cell>
        </row>
        <row r="73">
          <cell r="A73" t="str">
            <v>Налог в соцфонд</v>
          </cell>
          <cell r="B73">
            <v>89.793000000000006</v>
          </cell>
          <cell r="C73">
            <v>100.57299999999999</v>
          </cell>
          <cell r="D73">
            <v>-84.549000000000007</v>
          </cell>
          <cell r="E73">
            <v>0</v>
          </cell>
          <cell r="F73">
            <v>0</v>
          </cell>
          <cell r="G73">
            <v>0</v>
          </cell>
          <cell r="H73">
            <v>0</v>
          </cell>
          <cell r="I73">
            <v>0</v>
          </cell>
          <cell r="J73">
            <v>0</v>
          </cell>
          <cell r="K73">
            <v>0</v>
          </cell>
          <cell r="L73">
            <v>0</v>
          </cell>
          <cell r="M73">
            <v>0</v>
          </cell>
          <cell r="N73">
            <v>105.81699999999999</v>
          </cell>
          <cell r="O73">
            <v>8.8180833333333322</v>
          </cell>
        </row>
        <row r="74">
          <cell r="A74" t="str">
            <v>Дорожный налог</v>
          </cell>
          <cell r="B74">
            <v>206.2001123166884</v>
          </cell>
          <cell r="C74">
            <v>119.57973146995002</v>
          </cell>
          <cell r="D74">
            <v>130.10226189117</v>
          </cell>
          <cell r="E74">
            <v>0</v>
          </cell>
          <cell r="F74">
            <v>0</v>
          </cell>
          <cell r="G74">
            <v>0</v>
          </cell>
          <cell r="H74">
            <v>0</v>
          </cell>
          <cell r="I74">
            <v>0</v>
          </cell>
          <cell r="J74">
            <v>0</v>
          </cell>
          <cell r="K74">
            <v>0</v>
          </cell>
          <cell r="L74">
            <v>0</v>
          </cell>
          <cell r="M74">
            <v>0</v>
          </cell>
          <cell r="N74">
            <v>455.8821056778084</v>
          </cell>
          <cell r="O74">
            <v>37.9901754731507</v>
          </cell>
        </row>
        <row r="75">
          <cell r="A75" t="str">
            <v>Земельный налог</v>
          </cell>
          <cell r="B75" t="e">
            <v>#N/A</v>
          </cell>
          <cell r="C75" t="e">
            <v>#N/A</v>
          </cell>
          <cell r="D75" t="e">
            <v>#N/A</v>
          </cell>
          <cell r="E75" t="e">
            <v>#N/A</v>
          </cell>
          <cell r="F75" t="e">
            <v>#N/A</v>
          </cell>
          <cell r="G75" t="e">
            <v>#N/A</v>
          </cell>
          <cell r="H75" t="e">
            <v>#N/A</v>
          </cell>
          <cell r="I75" t="e">
            <v>#N/A</v>
          </cell>
          <cell r="J75" t="e">
            <v>#N/A</v>
          </cell>
          <cell r="K75" t="e">
            <v>#N/A</v>
          </cell>
          <cell r="L75" t="e">
            <v>#N/A</v>
          </cell>
          <cell r="M75" t="e">
            <v>#N/A</v>
          </cell>
          <cell r="N75" t="e">
            <v>#N/A</v>
          </cell>
          <cell r="O75" t="e">
            <v>#N/A</v>
          </cell>
        </row>
        <row r="76">
          <cell r="A76" t="str">
            <v>Гелого-развед. программа</v>
          </cell>
          <cell r="B76">
            <v>60.664760000000001</v>
          </cell>
          <cell r="C76">
            <v>215.49751999999998</v>
          </cell>
          <cell r="D76">
            <v>331.04164000000003</v>
          </cell>
          <cell r="E76">
            <v>0</v>
          </cell>
          <cell r="F76">
            <v>0</v>
          </cell>
          <cell r="G76">
            <v>0</v>
          </cell>
          <cell r="H76">
            <v>2.5999999999999999E-2</v>
          </cell>
          <cell r="I76">
            <v>0</v>
          </cell>
          <cell r="J76">
            <v>0</v>
          </cell>
          <cell r="K76">
            <v>0</v>
          </cell>
          <cell r="L76">
            <v>0</v>
          </cell>
          <cell r="M76">
            <v>0</v>
          </cell>
          <cell r="N76">
            <v>607.20391999999993</v>
          </cell>
          <cell r="O76">
            <v>50.60032666666666</v>
          </cell>
        </row>
        <row r="77">
          <cell r="A77" t="str">
            <v>Прочие прибыль/расходы</v>
          </cell>
          <cell r="B77">
            <v>166.91404386931777</v>
          </cell>
          <cell r="C77">
            <v>61.12624718420475</v>
          </cell>
          <cell r="D77">
            <v>138.39950234413092</v>
          </cell>
          <cell r="E77">
            <v>0</v>
          </cell>
          <cell r="F77">
            <v>0</v>
          </cell>
          <cell r="G77">
            <v>0</v>
          </cell>
          <cell r="H77">
            <v>0</v>
          </cell>
          <cell r="I77">
            <v>0</v>
          </cell>
          <cell r="J77">
            <v>0</v>
          </cell>
          <cell r="K77">
            <v>0</v>
          </cell>
          <cell r="L77">
            <v>0</v>
          </cell>
          <cell r="M77">
            <v>0</v>
          </cell>
          <cell r="N77">
            <v>366.43979339765343</v>
          </cell>
          <cell r="O77">
            <v>30.536649449804454</v>
          </cell>
        </row>
        <row r="78">
          <cell r="A78" t="str">
            <v>Предварит. итог</v>
          </cell>
          <cell r="B78" t="e">
            <v>#N/A</v>
          </cell>
          <cell r="C78" t="e">
            <v>#N/A</v>
          </cell>
          <cell r="D78" t="e">
            <v>#N/A</v>
          </cell>
          <cell r="E78" t="e">
            <v>#N/A</v>
          </cell>
          <cell r="F78" t="e">
            <v>#N/A</v>
          </cell>
          <cell r="G78" t="e">
            <v>#N/A</v>
          </cell>
          <cell r="H78" t="e">
            <v>#N/A</v>
          </cell>
          <cell r="I78" t="e">
            <v>#N/A</v>
          </cell>
          <cell r="J78" t="e">
            <v>#N/A</v>
          </cell>
          <cell r="K78" t="e">
            <v>#N/A</v>
          </cell>
          <cell r="L78" t="e">
            <v>#N/A</v>
          </cell>
          <cell r="M78" t="e">
            <v>#N/A</v>
          </cell>
          <cell r="N78" t="e">
            <v>#N/A</v>
          </cell>
          <cell r="O78" t="e">
            <v>#N/A</v>
          </cell>
        </row>
        <row r="80">
          <cell r="A80" t="str">
            <v>ИТОГО ДЕНЕЖНЫХ ЗАТРАТ</v>
          </cell>
          <cell r="B80" t="e">
            <v>#N/A</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row>
        <row r="83">
          <cell r="A83" t="str">
            <v>Финансовые начисления</v>
          </cell>
          <cell r="B83">
            <v>882.09042883049847</v>
          </cell>
          <cell r="C83">
            <v>981.70751676566101</v>
          </cell>
          <cell r="D83">
            <v>897.24131829379871</v>
          </cell>
          <cell r="E83">
            <v>0</v>
          </cell>
          <cell r="F83">
            <v>0</v>
          </cell>
          <cell r="G83">
            <v>0</v>
          </cell>
          <cell r="H83">
            <v>609.37587883049844</v>
          </cell>
          <cell r="I83">
            <v>609.37587883049844</v>
          </cell>
          <cell r="J83">
            <v>609.37587883049844</v>
          </cell>
          <cell r="K83">
            <v>609.37587883049844</v>
          </cell>
          <cell r="L83">
            <v>609.37587883049844</v>
          </cell>
          <cell r="M83">
            <v>609.37587883049844</v>
          </cell>
          <cell r="N83">
            <v>6417.2945368729497</v>
          </cell>
          <cell r="O83">
            <v>534.77454473941248</v>
          </cell>
        </row>
        <row r="84">
          <cell r="A84" t="str">
            <v>Амортиз., износ, рекультивация</v>
          </cell>
          <cell r="B84">
            <v>3626.1304599999999</v>
          </cell>
          <cell r="C84">
            <v>3086.60583</v>
          </cell>
          <cell r="D84">
            <v>3045.8959199999999</v>
          </cell>
          <cell r="E84">
            <v>0</v>
          </cell>
          <cell r="F84">
            <v>0</v>
          </cell>
          <cell r="G84">
            <v>0</v>
          </cell>
          <cell r="H84">
            <v>0</v>
          </cell>
          <cell r="I84">
            <v>0</v>
          </cell>
          <cell r="J84">
            <v>0</v>
          </cell>
          <cell r="K84">
            <v>0</v>
          </cell>
          <cell r="L84">
            <v>0</v>
          </cell>
          <cell r="M84">
            <v>0</v>
          </cell>
          <cell r="N84">
            <v>9758.6322099999998</v>
          </cell>
          <cell r="O84">
            <v>813.21935083333335</v>
          </cell>
        </row>
        <row r="85">
          <cell r="A85" t="str">
            <v>ИТОГО ЗАТРАТ</v>
          </cell>
          <cell r="B85" t="e">
            <v>#N/A</v>
          </cell>
          <cell r="C85" t="e">
            <v>#N/A</v>
          </cell>
          <cell r="D85" t="e">
            <v>#N/A</v>
          </cell>
          <cell r="E85" t="e">
            <v>#N/A</v>
          </cell>
          <cell r="F85" t="e">
            <v>#N/A</v>
          </cell>
          <cell r="G85" t="e">
            <v>#N/A</v>
          </cell>
          <cell r="H85" t="e">
            <v>#N/A</v>
          </cell>
          <cell r="I85" t="e">
            <v>#N/A</v>
          </cell>
          <cell r="J85" t="e">
            <v>#N/A</v>
          </cell>
          <cell r="K85" t="e">
            <v>#N/A</v>
          </cell>
          <cell r="L85" t="e">
            <v>#N/A</v>
          </cell>
          <cell r="M85" t="e">
            <v>#N/A</v>
          </cell>
          <cell r="N85" t="e">
            <v>#N/A</v>
          </cell>
          <cell r="O85" t="e">
            <v>#N/A</v>
          </cell>
        </row>
        <row r="86">
          <cell r="A86" t="str">
            <v>ИТОГО КАПИТАЛЬНЫХ ЗАТРАТ</v>
          </cell>
          <cell r="B86">
            <v>142.00219000000001</v>
          </cell>
          <cell r="C86">
            <v>287.53434582521163</v>
          </cell>
          <cell r="D86">
            <v>290.06200000000001</v>
          </cell>
          <cell r="E86">
            <v>341.83499999999998</v>
          </cell>
          <cell r="F86">
            <v>553.6241</v>
          </cell>
          <cell r="G86">
            <v>238.91800000000001</v>
          </cell>
          <cell r="H86">
            <v>256.69400000000002</v>
          </cell>
          <cell r="I86">
            <v>1669.096</v>
          </cell>
          <cell r="J86">
            <v>451.952</v>
          </cell>
          <cell r="K86">
            <v>1700.4561041981506</v>
          </cell>
          <cell r="L86">
            <v>107.855</v>
          </cell>
          <cell r="M86">
            <v>2803.444</v>
          </cell>
          <cell r="N86">
            <v>8610.1819090254594</v>
          </cell>
          <cell r="O86">
            <v>717.51515908545491</v>
          </cell>
        </row>
        <row r="89">
          <cell r="A89" t="str">
            <v>Унции отлитого золота</v>
          </cell>
          <cell r="B89">
            <v>60835</v>
          </cell>
          <cell r="C89">
            <v>44480</v>
          </cell>
          <cell r="D89">
            <v>49381</v>
          </cell>
          <cell r="E89">
            <v>48996</v>
          </cell>
          <cell r="F89">
            <v>48923</v>
          </cell>
          <cell r="G89">
            <v>38812</v>
          </cell>
          <cell r="H89">
            <v>20799</v>
          </cell>
          <cell r="I89">
            <v>35596</v>
          </cell>
          <cell r="J89">
            <v>38528</v>
          </cell>
          <cell r="K89">
            <v>30886</v>
          </cell>
          <cell r="L89">
            <v>41091</v>
          </cell>
          <cell r="M89">
            <v>70223</v>
          </cell>
          <cell r="N89">
            <v>528550</v>
          </cell>
          <cell r="O89">
            <v>44045.833333333336</v>
          </cell>
        </row>
        <row r="91">
          <cell r="A91" t="str">
            <v>Цена за унцию золота (Лондон фикс)</v>
          </cell>
          <cell r="B91">
            <v>281.56136363636364</v>
          </cell>
          <cell r="C91">
            <v>295.495</v>
          </cell>
          <cell r="D91">
            <v>294.05500000000001</v>
          </cell>
          <cell r="E91">
            <v>308.2</v>
          </cell>
          <cell r="F91">
            <v>307.97500000000002</v>
          </cell>
          <cell r="G91">
            <v>321.17779999999999</v>
          </cell>
          <cell r="H91">
            <v>313.29130434782599</v>
          </cell>
          <cell r="I91">
            <v>310.25479999999999</v>
          </cell>
          <cell r="J91">
            <v>319.13569999999999</v>
          </cell>
          <cell r="K91">
            <v>316.58</v>
          </cell>
          <cell r="L91">
            <v>319.06666666666672</v>
          </cell>
          <cell r="M91">
            <v>333.11500000000001</v>
          </cell>
          <cell r="N91">
            <v>333.11500000000001</v>
          </cell>
          <cell r="O91">
            <v>309.99230288757138</v>
          </cell>
        </row>
        <row r="93">
          <cell r="A93" t="str">
            <v>Наличн. производств. затраты/отл. унция</v>
          </cell>
          <cell r="B93">
            <v>123.43378835659617</v>
          </cell>
          <cell r="C93">
            <v>193.00581954548642</v>
          </cell>
          <cell r="D93">
            <v>174.04208784460874</v>
          </cell>
          <cell r="E93">
            <v>0</v>
          </cell>
          <cell r="F93">
            <v>0</v>
          </cell>
          <cell r="G93">
            <v>0</v>
          </cell>
          <cell r="H93">
            <v>0</v>
          </cell>
          <cell r="I93">
            <v>0</v>
          </cell>
          <cell r="J93">
            <v>0</v>
          </cell>
          <cell r="K93">
            <v>0</v>
          </cell>
          <cell r="L93">
            <v>0</v>
          </cell>
          <cell r="M93">
            <v>0</v>
          </cell>
          <cell r="N93">
            <v>46.70961253980019</v>
          </cell>
          <cell r="O93">
            <v>46.70961253980019</v>
          </cell>
        </row>
        <row r="94">
          <cell r="A94" t="str">
            <v>Всего ден. затрат/отлитая унция</v>
          </cell>
          <cell r="B94" t="e">
            <v>#N/A</v>
          </cell>
          <cell r="C94" t="e">
            <v>#N/A</v>
          </cell>
          <cell r="D94" t="e">
            <v>#N/A</v>
          </cell>
          <cell r="E94" t="e">
            <v>#N/A</v>
          </cell>
          <cell r="F94" t="e">
            <v>#N/A</v>
          </cell>
          <cell r="G94" t="e">
            <v>#N/A</v>
          </cell>
          <cell r="H94" t="e">
            <v>#N/A</v>
          </cell>
          <cell r="I94" t="e">
            <v>#N/A</v>
          </cell>
          <cell r="J94" t="e">
            <v>#N/A</v>
          </cell>
          <cell r="K94" t="e">
            <v>#N/A</v>
          </cell>
          <cell r="L94" t="e">
            <v>#N/A</v>
          </cell>
          <cell r="M94" t="e">
            <v>#N/A</v>
          </cell>
          <cell r="N94" t="e">
            <v>#N/A</v>
          </cell>
          <cell r="O94" t="e">
            <v>#N/A</v>
          </cell>
        </row>
        <row r="95">
          <cell r="A95" t="str">
            <v>Всего затрат/отлитая унция</v>
          </cell>
          <cell r="B95" t="e">
            <v>#N/A</v>
          </cell>
          <cell r="C95" t="e">
            <v>#N/A</v>
          </cell>
          <cell r="D95" t="e">
            <v>#N/A</v>
          </cell>
          <cell r="E95" t="e">
            <v>#N/A</v>
          </cell>
          <cell r="F95" t="e">
            <v>#N/A</v>
          </cell>
          <cell r="G95" t="e">
            <v>#N/A</v>
          </cell>
          <cell r="H95" t="e">
            <v>#N/A</v>
          </cell>
          <cell r="I95" t="e">
            <v>#N/A</v>
          </cell>
          <cell r="J95" t="e">
            <v>#N/A</v>
          </cell>
          <cell r="K95" t="e">
            <v>#N/A</v>
          </cell>
          <cell r="L95" t="e">
            <v>#N/A</v>
          </cell>
          <cell r="M95" t="e">
            <v>#N/A</v>
          </cell>
          <cell r="N95" t="e">
            <v>#N/A</v>
          </cell>
          <cell r="O95" t="e">
            <v>#N/A</v>
          </cell>
        </row>
        <row r="97">
          <cell r="A97" t="str">
            <v>Всего ден. затрат/отлитая унция (в т.ч. возмещаемые налоги)</v>
          </cell>
          <cell r="B97" t="e">
            <v>#N/A</v>
          </cell>
          <cell r="C97" t="e">
            <v>#N/A</v>
          </cell>
          <cell r="D97" t="e">
            <v>#N/A</v>
          </cell>
          <cell r="E97" t="e">
            <v>#N/A</v>
          </cell>
          <cell r="F97" t="e">
            <v>#N/A</v>
          </cell>
          <cell r="G97" t="e">
            <v>#N/A</v>
          </cell>
          <cell r="H97" t="e">
            <v>#N/A</v>
          </cell>
          <cell r="I97" t="e">
            <v>#N/A</v>
          </cell>
          <cell r="J97" t="e">
            <v>#N/A</v>
          </cell>
          <cell r="K97" t="e">
            <v>#N/A</v>
          </cell>
          <cell r="L97" t="e">
            <v>#N/A</v>
          </cell>
          <cell r="M97" t="e">
            <v>#N/A</v>
          </cell>
          <cell r="N97" t="e">
            <v>#N/A</v>
          </cell>
          <cell r="O97" t="e">
            <v>#N/A</v>
          </cell>
        </row>
        <row r="99">
          <cell r="A99" t="str">
            <v>Капитальные затр./всего затрат</v>
          </cell>
          <cell r="B99">
            <v>1.9851988388630996E-2</v>
          </cell>
          <cell r="C99">
            <v>3.5109557448491972E-2</v>
          </cell>
          <cell r="D99">
            <v>3.5478088017481153E-2</v>
          </cell>
          <cell r="E99" t="str">
            <v/>
          </cell>
          <cell r="F99" t="str">
            <v/>
          </cell>
          <cell r="G99" t="str">
            <v/>
          </cell>
          <cell r="H99" t="str">
            <v/>
          </cell>
          <cell r="I99" t="str">
            <v/>
          </cell>
          <cell r="J99" t="str">
            <v/>
          </cell>
          <cell r="K99" t="str">
            <v/>
          </cell>
          <cell r="L99" t="str">
            <v/>
          </cell>
          <cell r="M99" t="str">
            <v/>
          </cell>
          <cell r="N99">
            <v>0.36610274594976361</v>
          </cell>
          <cell r="O99">
            <v>0.3661027459497635</v>
          </cell>
        </row>
        <row r="101">
          <cell r="A101" t="str">
            <v>US $/сом</v>
          </cell>
          <cell r="B101">
            <v>48.191899999999997</v>
          </cell>
          <cell r="C101">
            <v>49.0899</v>
          </cell>
          <cell r="D101">
            <v>48.143999999999998</v>
          </cell>
          <cell r="E101">
            <v>48.064399999999999</v>
          </cell>
          <cell r="F101">
            <v>47.879199999999997</v>
          </cell>
          <cell r="G101">
            <v>46.149900000000002</v>
          </cell>
          <cell r="H101">
            <v>46.283200000000001</v>
          </cell>
          <cell r="I101">
            <v>46.194899999999997</v>
          </cell>
          <cell r="J101">
            <v>46.000399999999999</v>
          </cell>
          <cell r="K101">
            <v>46.061199999999999</v>
          </cell>
          <cell r="L101">
            <v>46.012700000000002</v>
          </cell>
          <cell r="M101">
            <v>46.094900000000003</v>
          </cell>
          <cell r="N101">
            <v>46.094900000000003</v>
          </cell>
          <cell r="O101">
            <v>46.912008333333347</v>
          </cell>
        </row>
        <row r="102">
          <cell r="A102" t="str">
            <v>US $/канадский доллар</v>
          </cell>
          <cell r="B102">
            <v>1.5874999999999999</v>
          </cell>
          <cell r="C102">
            <v>1.6084000000000001</v>
          </cell>
          <cell r="D102">
            <v>1.5926</v>
          </cell>
          <cell r="E102">
            <v>1.5616000000000001</v>
          </cell>
          <cell r="F102">
            <v>1.534</v>
          </cell>
          <cell r="G102">
            <v>1.5163</v>
          </cell>
          <cell r="H102">
            <v>1.5712999999999999</v>
          </cell>
          <cell r="I102">
            <v>1.5569999999999999</v>
          </cell>
          <cell r="J102">
            <v>1.5778000000000001</v>
          </cell>
          <cell r="K102">
            <v>1.5658000000000001</v>
          </cell>
          <cell r="L102">
            <v>1.5643199999999999</v>
          </cell>
          <cell r="M102">
            <v>1.5768</v>
          </cell>
          <cell r="N102">
            <v>1.5768</v>
          </cell>
          <cell r="O102">
            <v>1.5677849999999998</v>
          </cell>
        </row>
      </sheetData>
      <sheetData sheetId="18" refreshError="1">
        <row r="1">
          <cell r="A1" t="str">
            <v>KUMTOR OPERATING COMPANY</v>
          </cell>
        </row>
        <row r="2">
          <cell r="A2" t="str">
            <v>MONTHLY AVERAGE COSTS, PRODUCTION &amp; PRICE STATISTICS</v>
          </cell>
        </row>
        <row r="3">
          <cell r="A3" t="str">
            <v>December 31, 2002</v>
          </cell>
        </row>
        <row r="5">
          <cell r="B5" t="str">
            <v>Monthly Average</v>
          </cell>
          <cell r="J5" t="str">
            <v>Yearly Total Actual</v>
          </cell>
        </row>
        <row r="6">
          <cell r="B6" t="str">
            <v>1997</v>
          </cell>
          <cell r="C6" t="str">
            <v xml:space="preserve">1998 </v>
          </cell>
          <cell r="D6" t="str">
            <v xml:space="preserve">1999 </v>
          </cell>
          <cell r="E6" t="str">
            <v>2000</v>
          </cell>
          <cell r="F6" t="str">
            <v>2001</v>
          </cell>
          <cell r="G6" t="str">
            <v>2002 YTD</v>
          </cell>
          <cell r="H6" t="str">
            <v>2002       Budget</v>
          </cell>
          <cell r="J6" t="str">
            <v>1997</v>
          </cell>
          <cell r="K6" t="str">
            <v xml:space="preserve">1998 </v>
          </cell>
          <cell r="L6" t="str">
            <v xml:space="preserve">1999 </v>
          </cell>
          <cell r="M6" t="str">
            <v>2000</v>
          </cell>
          <cell r="N6" t="str">
            <v>2001</v>
          </cell>
          <cell r="O6" t="str">
            <v>2002 YTD</v>
          </cell>
        </row>
        <row r="8">
          <cell r="A8" t="str">
            <v>Mining</v>
          </cell>
          <cell r="B8">
            <v>1829.3333333333333</v>
          </cell>
          <cell r="C8">
            <v>2145.4635000000003</v>
          </cell>
          <cell r="D8">
            <v>2321.3235</v>
          </cell>
          <cell r="E8">
            <v>2164.6787399999998</v>
          </cell>
          <cell r="F8">
            <v>2411.139036</v>
          </cell>
          <cell r="G8">
            <v>715.32936593826128</v>
          </cell>
          <cell r="H8" t="e">
            <v>#REF!</v>
          </cell>
          <cell r="J8">
            <v>21952</v>
          </cell>
          <cell r="K8">
            <v>25745.562000000002</v>
          </cell>
          <cell r="L8">
            <v>27855.882000000001</v>
          </cell>
          <cell r="M8">
            <v>25976.14488</v>
          </cell>
          <cell r="N8">
            <v>28933.668432000002</v>
          </cell>
          <cell r="O8">
            <v>8583.9523912591358</v>
          </cell>
        </row>
        <row r="9">
          <cell r="A9" t="str">
            <v>Milling</v>
          </cell>
          <cell r="B9">
            <v>2195.1417500000002</v>
          </cell>
          <cell r="C9">
            <v>2798.2278333333329</v>
          </cell>
          <cell r="D9">
            <v>2416.6590833333335</v>
          </cell>
          <cell r="E9">
            <v>2431.4068333333335</v>
          </cell>
          <cell r="F9">
            <v>2575.2711583333335</v>
          </cell>
          <cell r="G9">
            <v>551.25487537520019</v>
          </cell>
          <cell r="H9">
            <v>608.96760666666671</v>
          </cell>
          <cell r="J9">
            <v>26341.701000000001</v>
          </cell>
          <cell r="K9">
            <v>33578.733999999997</v>
          </cell>
          <cell r="L9">
            <v>28999.909</v>
          </cell>
          <cell r="M9">
            <v>29176.882000000001</v>
          </cell>
          <cell r="N9">
            <v>30903.253899999996</v>
          </cell>
          <cell r="O9">
            <v>6615.0585045024018</v>
          </cell>
        </row>
        <row r="10">
          <cell r="A10" t="str">
            <v>Site Services</v>
          </cell>
          <cell r="B10">
            <v>3130.7883333333334</v>
          </cell>
          <cell r="C10">
            <v>3089.4574166666666</v>
          </cell>
          <cell r="D10">
            <v>2561.5218333333332</v>
          </cell>
          <cell r="E10">
            <v>2393.1046666666666</v>
          </cell>
          <cell r="F10">
            <v>2238.2563450000002</v>
          </cell>
          <cell r="G10">
            <v>502.13380263417031</v>
          </cell>
          <cell r="H10">
            <v>555.10045833333322</v>
          </cell>
          <cell r="J10">
            <v>37569.46</v>
          </cell>
          <cell r="K10">
            <v>37073.489000000001</v>
          </cell>
          <cell r="L10">
            <v>30738.476999999999</v>
          </cell>
          <cell r="M10">
            <v>28717.256000000001</v>
          </cell>
          <cell r="N10">
            <v>26859.076140000001</v>
          </cell>
          <cell r="O10">
            <v>6025.6056316100439</v>
          </cell>
        </row>
        <row r="11">
          <cell r="A11" t="str">
            <v>Site Indirects</v>
          </cell>
          <cell r="B11">
            <v>0</v>
          </cell>
          <cell r="C11">
            <v>0</v>
          </cell>
          <cell r="D11">
            <v>1.3416666666666667E-2</v>
          </cell>
          <cell r="E11">
            <v>12.511166666666659</v>
          </cell>
          <cell r="F11">
            <v>2.0495833333331583E-2</v>
          </cell>
          <cell r="G11">
            <v>35.402901779231122</v>
          </cell>
          <cell r="H11">
            <v>0</v>
          </cell>
          <cell r="J11">
            <v>0</v>
          </cell>
          <cell r="K11">
            <v>0</v>
          </cell>
          <cell r="L11">
            <v>0.161</v>
          </cell>
          <cell r="M11">
            <v>150.1339999999999</v>
          </cell>
          <cell r="N11">
            <v>0.24594999999997924</v>
          </cell>
          <cell r="O11">
            <v>424.83482135077344</v>
          </cell>
        </row>
        <row r="12">
          <cell r="A12" t="str">
            <v>Sub-total</v>
          </cell>
          <cell r="B12">
            <v>7155.2634166666667</v>
          </cell>
          <cell r="C12">
            <v>8033.1487500000003</v>
          </cell>
          <cell r="D12">
            <v>7299.5178333333333</v>
          </cell>
          <cell r="E12">
            <v>7001.7014066666661</v>
          </cell>
          <cell r="F12">
            <v>7224.6870351666666</v>
          </cell>
          <cell r="G12">
            <v>1804.1209457268631</v>
          </cell>
          <cell r="H12" t="e">
            <v>#REF!</v>
          </cell>
          <cell r="J12">
            <v>85863.160999999993</v>
          </cell>
          <cell r="K12">
            <v>96397.785000000003</v>
          </cell>
          <cell r="L12">
            <v>87594.428999999989</v>
          </cell>
          <cell r="M12">
            <v>84020.416880000019</v>
          </cell>
          <cell r="N12">
            <v>86696.244422000003</v>
          </cell>
          <cell r="O12">
            <v>21649.451348722356</v>
          </cell>
        </row>
        <row r="14">
          <cell r="A14" t="str">
            <v>Bishkek Administration</v>
          </cell>
          <cell r="B14">
            <v>332.3723333333333</v>
          </cell>
          <cell r="C14">
            <v>613.18925000000002</v>
          </cell>
          <cell r="D14">
            <v>509.33350000000002</v>
          </cell>
          <cell r="E14">
            <v>577.66258333333326</v>
          </cell>
          <cell r="F14">
            <v>531.86078166666664</v>
          </cell>
          <cell r="G14">
            <v>155.7527974324195</v>
          </cell>
          <cell r="H14">
            <v>143.23929583333333</v>
          </cell>
          <cell r="J14">
            <v>3988.4679999999998</v>
          </cell>
          <cell r="K14">
            <v>7358.2709999999997</v>
          </cell>
          <cell r="L14">
            <v>6112.1450000000004</v>
          </cell>
          <cell r="M14">
            <v>6931.9509999999991</v>
          </cell>
          <cell r="N14">
            <v>6382.3293800000001</v>
          </cell>
          <cell r="O14">
            <v>1869.0335691890341</v>
          </cell>
        </row>
        <row r="15">
          <cell r="A15" t="str">
            <v>Management Fee</v>
          </cell>
          <cell r="B15">
            <v>460.25</v>
          </cell>
          <cell r="C15">
            <v>464.5124166666667</v>
          </cell>
          <cell r="D15">
            <v>412.63291666666669</v>
          </cell>
          <cell r="E15">
            <v>458.96291666666662</v>
          </cell>
          <cell r="F15">
            <v>444.4324933333333</v>
          </cell>
          <cell r="G15">
            <v>97.490065833333333</v>
          </cell>
          <cell r="H15">
            <v>0</v>
          </cell>
          <cell r="J15">
            <v>5523</v>
          </cell>
          <cell r="K15">
            <v>5574.1490000000003</v>
          </cell>
          <cell r="L15">
            <v>4951.7430000000004</v>
          </cell>
          <cell r="M15">
            <v>5507.5549999999994</v>
          </cell>
          <cell r="N15">
            <v>5333.1899199999998</v>
          </cell>
          <cell r="O15">
            <v>1169.8807899999999</v>
          </cell>
        </row>
        <row r="16">
          <cell r="A16" t="str">
            <v>Delineation Drilling and Audit Adjustment</v>
          </cell>
          <cell r="D16">
            <v>153</v>
          </cell>
          <cell r="L16">
            <v>1840</v>
          </cell>
        </row>
        <row r="17">
          <cell r="A17" t="str">
            <v>Sub-total</v>
          </cell>
          <cell r="B17">
            <v>792.62233333333324</v>
          </cell>
          <cell r="C17">
            <v>1077.7016666666668</v>
          </cell>
          <cell r="D17">
            <v>1074.9664166666666</v>
          </cell>
          <cell r="E17">
            <v>1036.6254999999999</v>
          </cell>
          <cell r="F17">
            <v>976.29327499999999</v>
          </cell>
          <cell r="G17">
            <v>253.24286326575285</v>
          </cell>
          <cell r="H17">
            <v>143.23929583333333</v>
          </cell>
          <cell r="J17">
            <v>9511.4680000000008</v>
          </cell>
          <cell r="K17">
            <v>12932.42</v>
          </cell>
          <cell r="L17">
            <v>12903.888000000001</v>
          </cell>
          <cell r="M17">
            <v>12439.505999999998</v>
          </cell>
          <cell r="N17">
            <v>11715.5193</v>
          </cell>
          <cell r="O17">
            <v>3038.9143591890343</v>
          </cell>
        </row>
        <row r="19">
          <cell r="A19" t="str">
            <v>Total Cash Operating Costs</v>
          </cell>
          <cell r="B19">
            <v>7947.8857499999995</v>
          </cell>
          <cell r="C19">
            <v>9110.850416666668</v>
          </cell>
          <cell r="D19">
            <v>8374.4842499999995</v>
          </cell>
          <cell r="E19">
            <v>8038.3269066666662</v>
          </cell>
          <cell r="F19">
            <v>8200.9803101666657</v>
          </cell>
          <cell r="G19">
            <v>2057.3638089926158</v>
          </cell>
          <cell r="H19" t="e">
            <v>#REF!</v>
          </cell>
          <cell r="J19">
            <v>95374.628999999986</v>
          </cell>
          <cell r="K19">
            <v>109330.205</v>
          </cell>
          <cell r="L19">
            <v>100498.317</v>
          </cell>
          <cell r="M19">
            <v>96459.922880000013</v>
          </cell>
          <cell r="N19">
            <v>98411.763722000003</v>
          </cell>
          <cell r="O19">
            <v>24688.365707911391</v>
          </cell>
        </row>
        <row r="21">
          <cell r="A21" t="str">
            <v>Concession Tax</v>
          </cell>
          <cell r="B21">
            <v>161.33333333333334</v>
          </cell>
          <cell r="C21">
            <v>218.02866666666668</v>
          </cell>
          <cell r="D21">
            <v>429.01549999999997</v>
          </cell>
          <cell r="E21">
            <v>224.56269166666667</v>
          </cell>
          <cell r="F21">
            <v>243.27998500000001</v>
          </cell>
          <cell r="G21">
            <v>54.126269999999998</v>
          </cell>
          <cell r="H21">
            <v>220.73027916666669</v>
          </cell>
          <cell r="J21">
            <v>1936</v>
          </cell>
          <cell r="K21">
            <v>2616.3440000000001</v>
          </cell>
          <cell r="L21">
            <v>5148.3860000000004</v>
          </cell>
          <cell r="M21">
            <v>2694.7523000000001</v>
          </cell>
          <cell r="N21">
            <v>2919.3598200000001</v>
          </cell>
          <cell r="O21">
            <v>649.51523999999995</v>
          </cell>
        </row>
        <row r="22">
          <cell r="A22" t="str">
            <v>Royalty Tax</v>
          </cell>
          <cell r="B22">
            <v>57.5</v>
          </cell>
          <cell r="C22">
            <v>81.760750000000002</v>
          </cell>
          <cell r="D22">
            <v>76.591916666666663</v>
          </cell>
          <cell r="E22">
            <v>84.210936283333339</v>
          </cell>
          <cell r="F22">
            <v>91.229984166666668</v>
          </cell>
          <cell r="G22">
            <v>20.297350993834701</v>
          </cell>
          <cell r="H22">
            <v>82.773854999999998</v>
          </cell>
          <cell r="J22">
            <v>690</v>
          </cell>
          <cell r="K22">
            <v>981.12900000000002</v>
          </cell>
          <cell r="L22">
            <v>918.17100000000005</v>
          </cell>
          <cell r="M22">
            <v>1010.5312354</v>
          </cell>
          <cell r="N22">
            <v>1094.75981</v>
          </cell>
          <cell r="O22">
            <v>243.5682119260164</v>
          </cell>
        </row>
        <row r="23">
          <cell r="A23" t="str">
            <v>Social Fund Tax</v>
          </cell>
          <cell r="B23">
            <v>33.034583333333337</v>
          </cell>
          <cell r="C23">
            <v>0.85333333333333339</v>
          </cell>
          <cell r="D23">
            <v>8.3333333333333331E-5</v>
          </cell>
          <cell r="E23">
            <v>6.25</v>
          </cell>
          <cell r="F23">
            <v>45.583926666666663</v>
          </cell>
          <cell r="G23">
            <v>8.8180833333333322</v>
          </cell>
          <cell r="H23">
            <v>25.275090000000002</v>
          </cell>
          <cell r="J23">
            <v>396.1</v>
          </cell>
          <cell r="K23">
            <v>10.24</v>
          </cell>
          <cell r="L23">
            <v>1E-3</v>
          </cell>
          <cell r="M23">
            <v>75</v>
          </cell>
          <cell r="N23">
            <v>547.00711999999987</v>
          </cell>
          <cell r="O23">
            <v>105.81699999999999</v>
          </cell>
        </row>
        <row r="24">
          <cell r="A24" t="str">
            <v>Road Tax</v>
          </cell>
          <cell r="B24">
            <v>104.66666666666667</v>
          </cell>
          <cell r="C24">
            <v>127.57675</v>
          </cell>
          <cell r="D24">
            <v>113.01941666666666</v>
          </cell>
          <cell r="E24">
            <v>124.12507833333332</v>
          </cell>
          <cell r="F24">
            <v>130.52211750000001</v>
          </cell>
          <cell r="G24">
            <v>37.9901754731507</v>
          </cell>
          <cell r="H24">
            <v>123.60895666666666</v>
          </cell>
          <cell r="J24">
            <v>1256</v>
          </cell>
          <cell r="K24">
            <v>1530.921</v>
          </cell>
          <cell r="L24">
            <v>1356.85</v>
          </cell>
          <cell r="M24">
            <v>1489.5009399999999</v>
          </cell>
          <cell r="N24">
            <v>1566.2654100000002</v>
          </cell>
          <cell r="O24">
            <v>455.8821056778084</v>
          </cell>
        </row>
        <row r="25">
          <cell r="A25" t="str">
            <v>Land Tax</v>
          </cell>
          <cell r="B25">
            <v>5.7500000000000008E-3</v>
          </cell>
          <cell r="C25">
            <v>0.22175</v>
          </cell>
          <cell r="D25">
            <v>0.13241666666666665</v>
          </cell>
          <cell r="E25">
            <v>1.6999999999999998E-2</v>
          </cell>
          <cell r="F25">
            <v>0</v>
          </cell>
          <cell r="G25" t="e">
            <v>#N/A</v>
          </cell>
          <cell r="H25">
            <v>0</v>
          </cell>
          <cell r="J25">
            <v>6.9000000000000006E-2</v>
          </cell>
          <cell r="K25">
            <v>2.661</v>
          </cell>
          <cell r="L25">
            <v>1.589</v>
          </cell>
          <cell r="M25">
            <v>0.20399999999999999</v>
          </cell>
          <cell r="N25">
            <v>1.39456</v>
          </cell>
          <cell r="O25" t="e">
            <v>#N/A</v>
          </cell>
        </row>
        <row r="26">
          <cell r="A26" t="str">
            <v>VAT on Imports of Consumables</v>
          </cell>
          <cell r="B26">
            <v>0</v>
          </cell>
          <cell r="C26">
            <v>0</v>
          </cell>
          <cell r="D26">
            <v>0</v>
          </cell>
          <cell r="E26">
            <v>0</v>
          </cell>
          <cell r="F26">
            <v>0</v>
          </cell>
          <cell r="G26">
            <v>2.5781362839452266</v>
          </cell>
          <cell r="H26">
            <v>0</v>
          </cell>
          <cell r="J26">
            <v>0</v>
          </cell>
          <cell r="K26">
            <v>0</v>
          </cell>
          <cell r="L26">
            <v>0</v>
          </cell>
          <cell r="M26">
            <v>0</v>
          </cell>
          <cell r="N26">
            <v>0</v>
          </cell>
          <cell r="O26">
            <v>30.937635407342718</v>
          </cell>
        </row>
        <row r="27">
          <cell r="A27" t="str">
            <v>Exploration Program</v>
          </cell>
          <cell r="B27">
            <v>0</v>
          </cell>
          <cell r="C27">
            <v>14.710500000000001</v>
          </cell>
          <cell r="D27">
            <v>60.882916666666667</v>
          </cell>
          <cell r="E27">
            <v>37.183785833333332</v>
          </cell>
          <cell r="F27">
            <v>168.15787083333333</v>
          </cell>
          <cell r="G27">
            <v>50.60032666666666</v>
          </cell>
          <cell r="H27">
            <v>144.70308333333332</v>
          </cell>
          <cell r="J27">
            <v>0.4</v>
          </cell>
          <cell r="K27">
            <v>176.52600000000001</v>
          </cell>
          <cell r="L27">
            <v>729.66300000000001</v>
          </cell>
          <cell r="M27">
            <v>446.20542999999998</v>
          </cell>
          <cell r="N27">
            <v>2017.8944500000002</v>
          </cell>
          <cell r="O27">
            <v>607.20391999999993</v>
          </cell>
        </row>
        <row r="28">
          <cell r="A28" t="str">
            <v>Other Income / Expense</v>
          </cell>
          <cell r="B28">
            <v>-68.337166666666675</v>
          </cell>
          <cell r="C28">
            <v>166.03908333333334</v>
          </cell>
          <cell r="D28">
            <v>63.820833333333333</v>
          </cell>
          <cell r="E28">
            <v>25.741330833333336</v>
          </cell>
          <cell r="F28">
            <v>40.593654999999998</v>
          </cell>
          <cell r="G28">
            <v>30.536649449804454</v>
          </cell>
          <cell r="H28">
            <v>0</v>
          </cell>
          <cell r="J28">
            <v>-820.04600000000005</v>
          </cell>
          <cell r="K28">
            <v>1092.5</v>
          </cell>
          <cell r="L28">
            <v>765.70600000000002</v>
          </cell>
          <cell r="M28">
            <v>308.89597000000003</v>
          </cell>
          <cell r="N28">
            <v>487.12386000000004</v>
          </cell>
          <cell r="O28">
            <v>366.43979339765343</v>
          </cell>
        </row>
        <row r="29">
          <cell r="A29" t="str">
            <v>Sub-total</v>
          </cell>
          <cell r="B29">
            <v>288.20316666666662</v>
          </cell>
          <cell r="C29">
            <v>609.19083333333333</v>
          </cell>
          <cell r="D29">
            <v>743.46308333333332</v>
          </cell>
          <cell r="E29">
            <v>502.09082294999996</v>
          </cell>
          <cell r="F29">
            <v>719.36753916666669</v>
          </cell>
          <cell r="G29" t="e">
            <v>#N/A</v>
          </cell>
          <cell r="H29">
            <v>597.09126416666675</v>
          </cell>
          <cell r="J29">
            <v>3458.5230000000001</v>
          </cell>
          <cell r="K29">
            <v>6410.3209999999999</v>
          </cell>
          <cell r="L29">
            <v>8920.3660000000018</v>
          </cell>
          <cell r="M29">
            <v>6025.0898753999991</v>
          </cell>
          <cell r="N29">
            <v>8633.8050299999995</v>
          </cell>
          <cell r="O29" t="e">
            <v>#N/A</v>
          </cell>
        </row>
        <row r="31">
          <cell r="A31" t="str">
            <v>TOTAL CASH COSTS</v>
          </cell>
          <cell r="B31">
            <v>8236.0889166666657</v>
          </cell>
          <cell r="C31">
            <v>9720.041250000002</v>
          </cell>
          <cell r="D31">
            <v>9117.9473333333335</v>
          </cell>
          <cell r="E31">
            <v>8540.4177296166654</v>
          </cell>
          <cell r="F31">
            <v>8920.3478493333332</v>
          </cell>
          <cell r="G31" t="e">
            <v>#N/A</v>
          </cell>
          <cell r="H31" t="e">
            <v>#REF!</v>
          </cell>
          <cell r="J31">
            <v>98833.151999999987</v>
          </cell>
          <cell r="K31">
            <v>115740.526</v>
          </cell>
          <cell r="L31">
            <v>109418.68299999999</v>
          </cell>
          <cell r="M31">
            <v>102485.01275540001</v>
          </cell>
          <cell r="N31">
            <v>107045.56875200001</v>
          </cell>
          <cell r="O31" t="e">
            <v>#N/A</v>
          </cell>
        </row>
        <row r="33">
          <cell r="A33" t="str">
            <v>Financing Charges</v>
          </cell>
          <cell r="B33">
            <v>3548.7273333333337</v>
          </cell>
          <cell r="C33">
            <v>3769.9070833333335</v>
          </cell>
          <cell r="D33">
            <v>2907.5333333333333</v>
          </cell>
          <cell r="E33">
            <v>3010.2176650000001</v>
          </cell>
          <cell r="F33">
            <v>1848.8887341666666</v>
          </cell>
          <cell r="G33">
            <v>534.77454473941248</v>
          </cell>
          <cell r="H33">
            <v>1701.8496783333333</v>
          </cell>
          <cell r="J33">
            <v>42584.728000000003</v>
          </cell>
          <cell r="K33">
            <v>46139.4</v>
          </cell>
          <cell r="L33">
            <v>34889.953000000001</v>
          </cell>
          <cell r="M33">
            <v>36122.611980000001</v>
          </cell>
          <cell r="N33">
            <v>22186.664810000002</v>
          </cell>
          <cell r="O33">
            <v>6417.2945368729497</v>
          </cell>
        </row>
        <row r="34">
          <cell r="A34" t="str">
            <v>Depr., Depl., Reclamation</v>
          </cell>
          <cell r="B34">
            <v>3573.4715833333335</v>
          </cell>
          <cell r="C34">
            <v>4486.0575833333332</v>
          </cell>
          <cell r="D34">
            <v>5338.9441666666671</v>
          </cell>
          <cell r="E34">
            <v>5564.083370477405</v>
          </cell>
          <cell r="F34">
            <v>5508.397551666666</v>
          </cell>
          <cell r="G34">
            <v>813.21935083333335</v>
          </cell>
          <cell r="H34">
            <v>4159.9559166666668</v>
          </cell>
          <cell r="J34">
            <v>42881.659</v>
          </cell>
          <cell r="K34">
            <v>53832.690999999999</v>
          </cell>
          <cell r="L34">
            <v>64068.904999999999</v>
          </cell>
          <cell r="M34">
            <v>66769.00044572886</v>
          </cell>
          <cell r="N34">
            <v>66100.770619999996</v>
          </cell>
          <cell r="O34">
            <v>9758.6322099999998</v>
          </cell>
        </row>
        <row r="35">
          <cell r="A35" t="str">
            <v>TOTAL COSTS</v>
          </cell>
          <cell r="B35">
            <v>15358.287833333334</v>
          </cell>
          <cell r="C35">
            <v>17976.005916666669</v>
          </cell>
          <cell r="D35">
            <v>17364.424833333334</v>
          </cell>
          <cell r="E35">
            <v>17114.718765094069</v>
          </cell>
          <cell r="F35">
            <v>16277.634135166667</v>
          </cell>
          <cell r="G35" t="e">
            <v>#N/A</v>
          </cell>
          <cell r="H35" t="e">
            <v>#REF!</v>
          </cell>
          <cell r="J35">
            <v>184299.53899999999</v>
          </cell>
          <cell r="K35">
            <v>215712.617</v>
          </cell>
          <cell r="L35">
            <v>208377.541</v>
          </cell>
          <cell r="M35">
            <v>205376.62518112888</v>
          </cell>
          <cell r="N35">
            <v>195333.004182</v>
          </cell>
          <cell r="O35" t="e">
            <v>#N/A</v>
          </cell>
        </row>
        <row r="37">
          <cell r="A37" t="str">
            <v>TOTAL CAPITAL COSTS</v>
          </cell>
          <cell r="B37">
            <v>1642.7304999999999</v>
          </cell>
          <cell r="C37">
            <v>682.65033333333338</v>
          </cell>
          <cell r="D37">
            <v>553.77525000000003</v>
          </cell>
          <cell r="E37">
            <v>887.10858333333329</v>
          </cell>
          <cell r="F37">
            <v>385.51493583333331</v>
          </cell>
          <cell r="G37">
            <v>717.51515908545491</v>
          </cell>
          <cell r="H37">
            <v>413.375</v>
          </cell>
          <cell r="J37">
            <v>19712.766</v>
          </cell>
          <cell r="K37">
            <v>8191.8040000000001</v>
          </cell>
          <cell r="L37">
            <v>6645.3029999999999</v>
          </cell>
          <cell r="M37">
            <v>10645.303000000002</v>
          </cell>
          <cell r="N37">
            <v>4626.1792300000006</v>
          </cell>
          <cell r="O37">
            <v>8610.1819090254594</v>
          </cell>
        </row>
        <row r="39">
          <cell r="A39" t="str">
            <v>Gold Poured (oz.)</v>
          </cell>
          <cell r="B39">
            <v>41848</v>
          </cell>
          <cell r="C39">
            <v>53763.416666666664</v>
          </cell>
          <cell r="D39">
            <v>50876.916666666664</v>
          </cell>
          <cell r="E39">
            <v>55834.633906294941</v>
          </cell>
          <cell r="F39">
            <v>62726.544398033082</v>
          </cell>
          <cell r="G39">
            <v>44045.833333333336</v>
          </cell>
          <cell r="H39">
            <v>55509.666666666664</v>
          </cell>
          <cell r="J39">
            <v>502176</v>
          </cell>
          <cell r="K39">
            <v>645161</v>
          </cell>
          <cell r="L39">
            <v>610523</v>
          </cell>
          <cell r="M39">
            <v>670015.60687553929</v>
          </cell>
          <cell r="N39">
            <v>752718.53277639672</v>
          </cell>
          <cell r="O39">
            <v>528550</v>
          </cell>
        </row>
        <row r="40">
          <cell r="A40" t="str">
            <v>Gold Price/Ounce (London AM Fix)</v>
          </cell>
          <cell r="B40">
            <v>331.3</v>
          </cell>
          <cell r="C40">
            <v>294.18</v>
          </cell>
          <cell r="D40">
            <v>278.98750000000001</v>
          </cell>
          <cell r="E40">
            <v>257.17171666666667</v>
          </cell>
          <cell r="F40">
            <v>275.97890000000001</v>
          </cell>
          <cell r="G40">
            <v>309.99230288757138</v>
          </cell>
          <cell r="H40">
            <v>290</v>
          </cell>
          <cell r="J40">
            <v>331.3</v>
          </cell>
          <cell r="K40">
            <v>294.18</v>
          </cell>
          <cell r="L40">
            <v>278.98750000000001</v>
          </cell>
          <cell r="M40">
            <v>271.77</v>
          </cell>
          <cell r="N40">
            <v>275.97890000000001</v>
          </cell>
          <cell r="O40">
            <v>333.11500000000001</v>
          </cell>
        </row>
        <row r="41">
          <cell r="A41" t="str">
            <v>Cash Operating Cost/Ounce Poured</v>
          </cell>
          <cell r="B41">
            <v>189.92271434716116</v>
          </cell>
          <cell r="C41">
            <v>169.46189400785232</v>
          </cell>
          <cell r="D41">
            <v>164.60282577396757</v>
          </cell>
          <cell r="E41">
            <v>143.96668061184161</v>
          </cell>
          <cell r="F41">
            <v>130.74178386309808</v>
          </cell>
          <cell r="G41">
            <v>46.70961253980019</v>
          </cell>
          <cell r="H41" t="e">
            <v>#REF!</v>
          </cell>
          <cell r="J41">
            <v>189.92271434716113</v>
          </cell>
          <cell r="K41">
            <v>169.46189400785229</v>
          </cell>
          <cell r="L41">
            <v>164.610206331293</v>
          </cell>
          <cell r="M41">
            <v>143.96668061184164</v>
          </cell>
          <cell r="N41">
            <v>130.74178386309814</v>
          </cell>
          <cell r="O41">
            <v>46.70961253980019</v>
          </cell>
        </row>
        <row r="42">
          <cell r="A42" t="str">
            <v>Total Cash Costs/Ounce Poured</v>
          </cell>
          <cell r="B42">
            <v>196.80961854011338</v>
          </cell>
          <cell r="C42">
            <v>180.79284860678192</v>
          </cell>
          <cell r="D42">
            <v>179.2158002237426</v>
          </cell>
          <cell r="E42">
            <v>152.95914259865501</v>
          </cell>
          <cell r="F42">
            <v>142.21009518281463</v>
          </cell>
          <cell r="G42" t="e">
            <v>#N/A</v>
          </cell>
          <cell r="H42" t="e">
            <v>#REF!</v>
          </cell>
          <cell r="J42">
            <v>196.80978780347925</v>
          </cell>
          <cell r="K42">
            <v>179.39789602905321</v>
          </cell>
          <cell r="L42">
            <v>179.22122999461115</v>
          </cell>
          <cell r="M42">
            <v>152.95914259865503</v>
          </cell>
          <cell r="N42">
            <v>142.21194788065498</v>
          </cell>
          <cell r="O42" t="e">
            <v>#N/A</v>
          </cell>
        </row>
        <row r="43">
          <cell r="A43" t="str">
            <v>Total Costs/Ounce Poured</v>
          </cell>
          <cell r="B43">
            <v>367.00171652966293</v>
          </cell>
          <cell r="C43">
            <v>334.35386050923728</v>
          </cell>
          <cell r="D43">
            <v>341.30261759180246</v>
          </cell>
          <cell r="E43">
            <v>306.52513624101169</v>
          </cell>
          <cell r="F43">
            <v>259.50152828245206</v>
          </cell>
          <cell r="G43" t="e">
            <v>#N/A</v>
          </cell>
          <cell r="H43" t="e">
            <v>#REF!</v>
          </cell>
          <cell r="J43">
            <v>367.00188579302875</v>
          </cell>
          <cell r="K43">
            <v>334.35470680961805</v>
          </cell>
          <cell r="L43">
            <v>341.30989495891231</v>
          </cell>
          <cell r="M43">
            <v>306.52513624101181</v>
          </cell>
          <cell r="N43">
            <v>259.50338098029243</v>
          </cell>
          <cell r="O43" t="e">
            <v>#N/A</v>
          </cell>
        </row>
        <row r="45">
          <cell r="A45" t="str">
            <v>Total Cash Costs/Ounce Poured (incl. Indemnifiable taxes)</v>
          </cell>
          <cell r="B45">
            <v>196.80961854011338</v>
          </cell>
          <cell r="C45">
            <v>180.79284860678192</v>
          </cell>
          <cell r="D45">
            <v>179.2158002237426</v>
          </cell>
          <cell r="E45">
            <v>152.95914259865501</v>
          </cell>
          <cell r="F45">
            <v>142.21009518281463</v>
          </cell>
          <cell r="G45" t="e">
            <v>#N/A</v>
          </cell>
          <cell r="H45">
            <v>0</v>
          </cell>
          <cell r="J45">
            <v>196.80978780347925</v>
          </cell>
          <cell r="K45">
            <v>179.39789602905321</v>
          </cell>
          <cell r="L45">
            <v>179.22122999461115</v>
          </cell>
          <cell r="M45">
            <v>152.95914259865503</v>
          </cell>
          <cell r="N45">
            <v>142.21194788065498</v>
          </cell>
          <cell r="O45" t="e">
            <v>#N/A</v>
          </cell>
        </row>
        <row r="47">
          <cell r="A47" t="str">
            <v>Capital Costs/Total Costs</v>
          </cell>
          <cell r="B47">
            <v>0.10696052306264564</v>
          </cell>
          <cell r="C47">
            <v>3.7975640222748588E-2</v>
          </cell>
          <cell r="D47">
            <v>3.189136728197034E-2</v>
          </cell>
          <cell r="E47">
            <v>5.1833079789930014E-2</v>
          </cell>
          <cell r="F47">
            <v>2.3683720412443463E-2</v>
          </cell>
          <cell r="G47">
            <v>0.3661027459497635</v>
          </cell>
          <cell r="H47" t="e">
            <v>#REF!</v>
          </cell>
          <cell r="J47">
            <v>0.10696047373184152</v>
          </cell>
          <cell r="K47">
            <v>3.797554410088122E-2</v>
          </cell>
          <cell r="L47">
            <v>3.1890687298205517E-2</v>
          </cell>
          <cell r="M47">
            <v>5.1833079789930007E-2</v>
          </cell>
          <cell r="N47">
            <v>2.3683551324944523E-2</v>
          </cell>
          <cell r="O47">
            <v>0.36610274594976361</v>
          </cell>
        </row>
        <row r="49">
          <cell r="A49" t="str">
            <v>US $ / Som - exhange rate</v>
          </cell>
          <cell r="B49">
            <v>17.363399999999999</v>
          </cell>
          <cell r="C49">
            <v>20.729299999999999</v>
          </cell>
          <cell r="D49">
            <v>38.868200000000002</v>
          </cell>
          <cell r="E49">
            <v>43.755240286999992</v>
          </cell>
          <cell r="F49">
            <v>48.436608333333339</v>
          </cell>
          <cell r="G49">
            <v>46.912008333333347</v>
          </cell>
          <cell r="H49">
            <v>50</v>
          </cell>
          <cell r="J49">
            <v>17.363399999999999</v>
          </cell>
          <cell r="K49">
            <v>20.729299999999999</v>
          </cell>
          <cell r="L49">
            <v>38.868200000000002</v>
          </cell>
          <cell r="M49">
            <v>48.430999999999997</v>
          </cell>
          <cell r="N49">
            <v>47.718600000000002</v>
          </cell>
          <cell r="O49">
            <v>46.094900000000003</v>
          </cell>
        </row>
        <row r="50">
          <cell r="A50" t="str">
            <v>US $ / Cnd $ - exchange rate</v>
          </cell>
          <cell r="B50">
            <v>1.3804000000000001</v>
          </cell>
          <cell r="C50">
            <v>1.4827999999999999</v>
          </cell>
          <cell r="D50">
            <v>1.4867999999999999</v>
          </cell>
          <cell r="E50">
            <v>1.36158326075</v>
          </cell>
          <cell r="F50">
            <v>1.5513666666666668</v>
          </cell>
          <cell r="G50">
            <v>1.5677849999999998</v>
          </cell>
          <cell r="H50">
            <v>1.5</v>
          </cell>
          <cell r="J50">
            <v>1.3804000000000001</v>
          </cell>
          <cell r="K50">
            <v>1.4827999999999999</v>
          </cell>
          <cell r="L50">
            <v>1.4867999999999999</v>
          </cell>
          <cell r="M50">
            <v>1.5004999999999999</v>
          </cell>
          <cell r="N50">
            <v>1.5898000000000001</v>
          </cell>
          <cell r="O50">
            <v>1.5768</v>
          </cell>
        </row>
        <row r="54">
          <cell r="A54" t="str">
            <v xml:space="preserve">                             КУМТОР ОПЕРЕЙТИНГ КОМПАНИ</v>
          </cell>
        </row>
        <row r="55">
          <cell r="A55" t="str">
            <v xml:space="preserve"> СТАТИСТИКА ПО ОБЩИМ ЗАТРАТАМ, ПРОИЗВОДСТВУ И ЦЕНАМ ПО МЕСЯЦАМ </v>
          </cell>
        </row>
        <row r="56">
          <cell r="A56" t="str">
            <v>31 августа 2002 года</v>
          </cell>
        </row>
        <row r="57">
          <cell r="B57" t="str">
            <v>Средние ежемесячные показатели</v>
          </cell>
          <cell r="J57" t="str">
            <v>Годовые итоговые  данные</v>
          </cell>
        </row>
        <row r="58">
          <cell r="B58">
            <v>1997</v>
          </cell>
          <cell r="C58">
            <v>1998</v>
          </cell>
          <cell r="D58">
            <v>1999</v>
          </cell>
          <cell r="E58" t="str">
            <v>2000</v>
          </cell>
          <cell r="F58" t="str">
            <v>2001</v>
          </cell>
          <cell r="G58" t="str">
            <v>за весь 2002</v>
          </cell>
          <cell r="H58" t="str">
            <v>Бюджет 2002</v>
          </cell>
          <cell r="J58" t="str">
            <v>1997</v>
          </cell>
          <cell r="K58" t="str">
            <v xml:space="preserve">1998 </v>
          </cell>
          <cell r="L58" t="str">
            <v xml:space="preserve">1999 </v>
          </cell>
          <cell r="M58" t="str">
            <v>2000</v>
          </cell>
          <cell r="N58" t="str">
            <v>2001</v>
          </cell>
          <cell r="O58" t="str">
            <v>За весь 2002</v>
          </cell>
        </row>
        <row r="60">
          <cell r="A60" t="str">
            <v>Добыча</v>
          </cell>
          <cell r="B60">
            <v>1829.3333333333333</v>
          </cell>
          <cell r="C60">
            <v>2145.4635000000003</v>
          </cell>
          <cell r="D60">
            <v>2321.3235</v>
          </cell>
          <cell r="E60">
            <v>2164.6787399999998</v>
          </cell>
          <cell r="F60">
            <v>2411.139036</v>
          </cell>
          <cell r="G60">
            <v>715.32936593826128</v>
          </cell>
          <cell r="H60" t="e">
            <v>#REF!</v>
          </cell>
          <cell r="J60">
            <v>21952</v>
          </cell>
          <cell r="K60">
            <v>25745.562000000002</v>
          </cell>
          <cell r="L60">
            <v>27855.882000000001</v>
          </cell>
          <cell r="M60">
            <v>25976.14488</v>
          </cell>
          <cell r="N60">
            <v>28933.668432000002</v>
          </cell>
          <cell r="O60">
            <v>8583.9523912591358</v>
          </cell>
        </row>
        <row r="61">
          <cell r="A61" t="str">
            <v>Переработка</v>
          </cell>
          <cell r="B61">
            <v>2195.1417500000002</v>
          </cell>
          <cell r="C61">
            <v>2798.2278333333329</v>
          </cell>
          <cell r="D61">
            <v>2416.6590833333335</v>
          </cell>
          <cell r="E61">
            <v>2431.4068333333335</v>
          </cell>
          <cell r="F61">
            <v>2575.2711583333335</v>
          </cell>
          <cell r="G61">
            <v>551.25487537520019</v>
          </cell>
          <cell r="H61">
            <v>608.96760666666671</v>
          </cell>
          <cell r="J61">
            <v>26341.701000000001</v>
          </cell>
          <cell r="K61">
            <v>33578.733999999997</v>
          </cell>
          <cell r="L61">
            <v>28999.909</v>
          </cell>
          <cell r="M61">
            <v>29176.882000000001</v>
          </cell>
          <cell r="N61">
            <v>30903.253899999996</v>
          </cell>
          <cell r="O61">
            <v>6615.0585045024018</v>
          </cell>
        </row>
        <row r="62">
          <cell r="A62" t="str">
            <v>Услуги на объекте</v>
          </cell>
          <cell r="B62">
            <v>3130.7883333333334</v>
          </cell>
          <cell r="C62">
            <v>3089.4574166666666</v>
          </cell>
          <cell r="D62">
            <v>2561.5218333333332</v>
          </cell>
          <cell r="E62">
            <v>2393.1046666666666</v>
          </cell>
          <cell r="F62">
            <v>2238.2563450000002</v>
          </cell>
          <cell r="G62">
            <v>502.13380263417031</v>
          </cell>
          <cell r="H62">
            <v>555.10045833333322</v>
          </cell>
          <cell r="J62">
            <v>37569.46</v>
          </cell>
          <cell r="K62">
            <v>37073.489000000001</v>
          </cell>
          <cell r="L62">
            <v>30738.476999999999</v>
          </cell>
          <cell r="M62">
            <v>28717.256000000001</v>
          </cell>
          <cell r="N62">
            <v>26859.076140000001</v>
          </cell>
          <cell r="O62">
            <v>6025.6056316100439</v>
          </cell>
        </row>
        <row r="63">
          <cell r="A63" t="str">
            <v>Косвенные на объекте</v>
          </cell>
          <cell r="B63">
            <v>0</v>
          </cell>
          <cell r="C63">
            <v>0</v>
          </cell>
          <cell r="D63">
            <v>1.3416666666666667E-2</v>
          </cell>
          <cell r="E63">
            <v>12.511166666666659</v>
          </cell>
          <cell r="F63">
            <v>2.0495833333331583E-2</v>
          </cell>
          <cell r="G63">
            <v>35.402901779231122</v>
          </cell>
          <cell r="H63">
            <v>0</v>
          </cell>
          <cell r="J63">
            <v>0</v>
          </cell>
          <cell r="K63">
            <v>0</v>
          </cell>
          <cell r="L63">
            <v>0.161</v>
          </cell>
          <cell r="M63">
            <v>150.1339999999999</v>
          </cell>
          <cell r="N63">
            <v>0.24594999999997924</v>
          </cell>
          <cell r="O63">
            <v>424.83482135077344</v>
          </cell>
        </row>
        <row r="64">
          <cell r="A64" t="str">
            <v>Предварит. итог</v>
          </cell>
          <cell r="B64">
            <v>7155.2634166666667</v>
          </cell>
          <cell r="C64">
            <v>8033.1487500000003</v>
          </cell>
          <cell r="D64">
            <v>7299.5178333333333</v>
          </cell>
          <cell r="E64">
            <v>7001.7014066666661</v>
          </cell>
          <cell r="F64">
            <v>7224.6870351666666</v>
          </cell>
          <cell r="G64">
            <v>1804.1209457268631</v>
          </cell>
          <cell r="H64" t="e">
            <v>#REF!</v>
          </cell>
          <cell r="J64">
            <v>85863.160999999993</v>
          </cell>
          <cell r="K64">
            <v>96397.785000000003</v>
          </cell>
          <cell r="L64">
            <v>87594.428999999989</v>
          </cell>
          <cell r="M64">
            <v>84020.416880000019</v>
          </cell>
          <cell r="N64">
            <v>86696.244422000003</v>
          </cell>
          <cell r="O64">
            <v>21649.451348722356</v>
          </cell>
        </row>
        <row r="66">
          <cell r="A66" t="str">
            <v>Администрация в Бишкеке</v>
          </cell>
          <cell r="B66">
            <v>332.3723333333333</v>
          </cell>
          <cell r="C66">
            <v>613.18925000000002</v>
          </cell>
          <cell r="D66">
            <v>509.33350000000002</v>
          </cell>
          <cell r="E66">
            <v>577.66258333333326</v>
          </cell>
          <cell r="F66">
            <v>531.86078166666664</v>
          </cell>
          <cell r="G66">
            <v>155.7527974324195</v>
          </cell>
          <cell r="H66">
            <v>143.23929583333333</v>
          </cell>
          <cell r="J66">
            <v>3988.4679999999998</v>
          </cell>
          <cell r="K66">
            <v>7358.2709999999997</v>
          </cell>
          <cell r="L66">
            <v>6112.1450000000004</v>
          </cell>
          <cell r="M66">
            <v>6931.9509999999991</v>
          </cell>
          <cell r="N66">
            <v>6382.3293800000001</v>
          </cell>
          <cell r="O66">
            <v>1869.0335691890341</v>
          </cell>
        </row>
        <row r="67">
          <cell r="A67" t="str">
            <v>Гонорар за менеджмент</v>
          </cell>
          <cell r="B67">
            <v>460.25</v>
          </cell>
          <cell r="C67">
            <v>464.5124166666667</v>
          </cell>
          <cell r="D67">
            <v>412.63291666666669</v>
          </cell>
          <cell r="E67">
            <v>458.96291666666662</v>
          </cell>
          <cell r="F67">
            <v>444.4324933333333</v>
          </cell>
          <cell r="G67">
            <v>97.490065833333333</v>
          </cell>
          <cell r="H67">
            <v>0</v>
          </cell>
          <cell r="J67">
            <v>5523</v>
          </cell>
          <cell r="K67">
            <v>5574.1490000000003</v>
          </cell>
          <cell r="L67">
            <v>4951.7430000000004</v>
          </cell>
          <cell r="M67">
            <v>5507.5549999999994</v>
          </cell>
          <cell r="N67">
            <v>5333.1899199999998</v>
          </cell>
          <cell r="O67">
            <v>1169.8807899999999</v>
          </cell>
        </row>
        <row r="68">
          <cell r="A68" t="str">
            <v>Конт. бурение и корректировка</v>
          </cell>
          <cell r="B68">
            <v>0</v>
          </cell>
          <cell r="C68">
            <v>0</v>
          </cell>
          <cell r="D68">
            <v>153</v>
          </cell>
          <cell r="E68">
            <v>0</v>
          </cell>
          <cell r="F68">
            <v>0</v>
          </cell>
          <cell r="G68">
            <v>0</v>
          </cell>
          <cell r="H68">
            <v>0</v>
          </cell>
          <cell r="J68">
            <v>0</v>
          </cell>
          <cell r="K68">
            <v>0</v>
          </cell>
          <cell r="L68">
            <v>1840</v>
          </cell>
          <cell r="M68">
            <v>0</v>
          </cell>
          <cell r="N68">
            <v>0</v>
          </cell>
          <cell r="O68">
            <v>0</v>
          </cell>
        </row>
        <row r="69">
          <cell r="A69" t="str">
            <v>Предварит. итог</v>
          </cell>
          <cell r="B69">
            <v>792.62233333333324</v>
          </cell>
          <cell r="C69">
            <v>1077.7016666666668</v>
          </cell>
          <cell r="D69">
            <v>1074.9664166666666</v>
          </cell>
          <cell r="E69">
            <v>1036.6254999999999</v>
          </cell>
          <cell r="F69">
            <v>976.29327499999999</v>
          </cell>
          <cell r="G69">
            <v>253.24286326575285</v>
          </cell>
          <cell r="H69">
            <v>143.23929583333333</v>
          </cell>
          <cell r="J69">
            <v>9511.4680000000008</v>
          </cell>
          <cell r="K69">
            <v>12932.42</v>
          </cell>
          <cell r="L69">
            <v>12903.888000000001</v>
          </cell>
          <cell r="M69">
            <v>12439.505999999998</v>
          </cell>
          <cell r="N69">
            <v>11715.5193</v>
          </cell>
          <cell r="O69">
            <v>3038.9143591890343</v>
          </cell>
        </row>
        <row r="71">
          <cell r="A71" t="str">
            <v>Всего ден. произв. Затрат</v>
          </cell>
          <cell r="B71">
            <v>7947.8857499999995</v>
          </cell>
          <cell r="C71">
            <v>9110.850416666668</v>
          </cell>
          <cell r="D71">
            <v>8374.4842499999995</v>
          </cell>
          <cell r="E71">
            <v>8038.3269066666662</v>
          </cell>
          <cell r="F71">
            <v>8200.9803101666657</v>
          </cell>
          <cell r="G71">
            <v>2057.3638089926158</v>
          </cell>
          <cell r="H71" t="e">
            <v>#REF!</v>
          </cell>
          <cell r="J71">
            <v>95374.628999999986</v>
          </cell>
          <cell r="K71">
            <v>109330.205</v>
          </cell>
          <cell r="L71">
            <v>100498.317</v>
          </cell>
          <cell r="M71">
            <v>96459.922880000013</v>
          </cell>
          <cell r="N71">
            <v>98411.763722000003</v>
          </cell>
          <cell r="O71">
            <v>24688.365707911391</v>
          </cell>
        </row>
        <row r="73">
          <cell r="A73" t="str">
            <v>Концессия</v>
          </cell>
          <cell r="B73">
            <v>161.33333333333334</v>
          </cell>
          <cell r="C73">
            <v>218.02866666666668</v>
          </cell>
          <cell r="D73">
            <v>429.01549999999997</v>
          </cell>
          <cell r="E73">
            <v>224.56269166666667</v>
          </cell>
          <cell r="F73">
            <v>243.27998500000001</v>
          </cell>
          <cell r="G73">
            <v>54.126269999999998</v>
          </cell>
          <cell r="H73">
            <v>220.73027916666669</v>
          </cell>
          <cell r="J73">
            <v>1936</v>
          </cell>
          <cell r="K73">
            <v>2616.3440000000001</v>
          </cell>
          <cell r="L73">
            <v>5148.3860000000004</v>
          </cell>
          <cell r="M73">
            <v>2694.7523000000001</v>
          </cell>
          <cell r="N73">
            <v>2919.3598200000001</v>
          </cell>
          <cell r="O73">
            <v>649.51523999999995</v>
          </cell>
        </row>
        <row r="74">
          <cell r="A74" t="str">
            <v>Роялти</v>
          </cell>
          <cell r="B74">
            <v>57.5</v>
          </cell>
          <cell r="C74">
            <v>81.760750000000002</v>
          </cell>
          <cell r="D74">
            <v>76.591916666666663</v>
          </cell>
          <cell r="E74">
            <v>84.210936283333339</v>
          </cell>
          <cell r="F74">
            <v>91.229984166666668</v>
          </cell>
          <cell r="G74">
            <v>20.297350993834701</v>
          </cell>
          <cell r="H74">
            <v>82.773854999999998</v>
          </cell>
          <cell r="J74">
            <v>690</v>
          </cell>
          <cell r="K74">
            <v>981.12900000000002</v>
          </cell>
          <cell r="L74">
            <v>918.17100000000005</v>
          </cell>
          <cell r="M74">
            <v>1010.5312354</v>
          </cell>
          <cell r="N74">
            <v>1094.75981</v>
          </cell>
          <cell r="O74">
            <v>243.5682119260164</v>
          </cell>
        </row>
        <row r="75">
          <cell r="A75" t="str">
            <v>Налог в соцфонд</v>
          </cell>
          <cell r="B75">
            <v>33.034583333333337</v>
          </cell>
          <cell r="C75">
            <v>0.85333333333333339</v>
          </cell>
          <cell r="D75">
            <v>8.3333333333333331E-5</v>
          </cell>
          <cell r="E75">
            <v>6.25</v>
          </cell>
          <cell r="F75">
            <v>45.583926666666663</v>
          </cell>
          <cell r="G75">
            <v>8.8180833333333322</v>
          </cell>
          <cell r="H75">
            <v>25.275090000000002</v>
          </cell>
          <cell r="J75">
            <v>396.1</v>
          </cell>
          <cell r="K75">
            <v>10.24</v>
          </cell>
          <cell r="L75">
            <v>1E-3</v>
          </cell>
          <cell r="M75">
            <v>75</v>
          </cell>
          <cell r="N75">
            <v>547.00711999999987</v>
          </cell>
          <cell r="O75">
            <v>105.81699999999999</v>
          </cell>
        </row>
        <row r="76">
          <cell r="A76" t="str">
            <v>Дорожный налог</v>
          </cell>
          <cell r="B76">
            <v>104.66666666666667</v>
          </cell>
          <cell r="C76">
            <v>127.57675</v>
          </cell>
          <cell r="D76">
            <v>113.01941666666666</v>
          </cell>
          <cell r="E76">
            <v>124.12507833333332</v>
          </cell>
          <cell r="F76">
            <v>130.52211750000001</v>
          </cell>
          <cell r="G76">
            <v>37.9901754731507</v>
          </cell>
          <cell r="H76">
            <v>123.60895666666666</v>
          </cell>
          <cell r="J76">
            <v>1256</v>
          </cell>
          <cell r="K76">
            <v>1530.921</v>
          </cell>
          <cell r="L76">
            <v>1356.85</v>
          </cell>
          <cell r="M76">
            <v>1489.5009399999999</v>
          </cell>
          <cell r="N76">
            <v>1566.2654100000002</v>
          </cell>
          <cell r="O76">
            <v>455.8821056778084</v>
          </cell>
        </row>
        <row r="77">
          <cell r="A77" t="str">
            <v>Земельный налог</v>
          </cell>
          <cell r="B77">
            <v>5.7500000000000008E-3</v>
          </cell>
          <cell r="C77">
            <v>0.22175</v>
          </cell>
          <cell r="D77">
            <v>0.13241666666666665</v>
          </cell>
          <cell r="E77">
            <v>1.6999999999999998E-2</v>
          </cell>
          <cell r="F77">
            <v>0</v>
          </cell>
          <cell r="G77" t="e">
            <v>#N/A</v>
          </cell>
          <cell r="H77">
            <v>0</v>
          </cell>
          <cell r="J77">
            <v>6.9000000000000006E-2</v>
          </cell>
          <cell r="K77">
            <v>2.661</v>
          </cell>
          <cell r="L77">
            <v>1.589</v>
          </cell>
          <cell r="M77">
            <v>0.20399999999999999</v>
          </cell>
          <cell r="N77">
            <v>1.39456</v>
          </cell>
          <cell r="O77" t="e">
            <v>#N/A</v>
          </cell>
        </row>
        <row r="78">
          <cell r="A78" t="str">
            <v>Гелого-развед. программа</v>
          </cell>
          <cell r="B78">
            <v>0</v>
          </cell>
          <cell r="C78">
            <v>14.710500000000001</v>
          </cell>
          <cell r="D78">
            <v>60.882916666666667</v>
          </cell>
          <cell r="E78">
            <v>37.183785833333332</v>
          </cell>
          <cell r="F78">
            <v>168.15787083333333</v>
          </cell>
          <cell r="G78">
            <v>50.60032666666666</v>
          </cell>
          <cell r="H78">
            <v>144.70308333333332</v>
          </cell>
          <cell r="J78">
            <v>0.4</v>
          </cell>
          <cell r="K78">
            <v>176.52600000000001</v>
          </cell>
          <cell r="L78">
            <v>729.66300000000001</v>
          </cell>
          <cell r="M78">
            <v>446.20542999999998</v>
          </cell>
          <cell r="N78">
            <v>2017.8944500000002</v>
          </cell>
          <cell r="O78">
            <v>607.20391999999993</v>
          </cell>
        </row>
        <row r="79">
          <cell r="A79" t="str">
            <v>Прочие прибыль/расходы</v>
          </cell>
          <cell r="B79">
            <v>-68.337166666666675</v>
          </cell>
          <cell r="C79">
            <v>166.03908333333334</v>
          </cell>
          <cell r="D79">
            <v>63.820833333333333</v>
          </cell>
          <cell r="E79">
            <v>25.741330833333336</v>
          </cell>
          <cell r="F79">
            <v>40.593654999999998</v>
          </cell>
          <cell r="G79">
            <v>30.536649449804454</v>
          </cell>
          <cell r="H79">
            <v>0</v>
          </cell>
          <cell r="J79">
            <v>-820.04600000000005</v>
          </cell>
          <cell r="K79">
            <v>1092.5</v>
          </cell>
          <cell r="L79">
            <v>765.70600000000002</v>
          </cell>
          <cell r="M79">
            <v>308.89597000000003</v>
          </cell>
          <cell r="N79">
            <v>487.12386000000004</v>
          </cell>
          <cell r="O79">
            <v>366.43979339765343</v>
          </cell>
        </row>
        <row r="80">
          <cell r="A80" t="str">
            <v>Предварит. итог</v>
          </cell>
          <cell r="B80">
            <v>288.20316666666662</v>
          </cell>
          <cell r="C80">
            <v>609.19083333333333</v>
          </cell>
          <cell r="D80">
            <v>743.46308333333332</v>
          </cell>
          <cell r="E80">
            <v>502.09082294999996</v>
          </cell>
          <cell r="F80">
            <v>719.36753916666669</v>
          </cell>
          <cell r="G80" t="e">
            <v>#N/A</v>
          </cell>
          <cell r="H80">
            <v>597.09126416666675</v>
          </cell>
          <cell r="J80">
            <v>3458.5230000000001</v>
          </cell>
          <cell r="K80">
            <v>6410.3209999999999</v>
          </cell>
          <cell r="L80">
            <v>8920.3660000000018</v>
          </cell>
          <cell r="M80">
            <v>6025.0898753999991</v>
          </cell>
          <cell r="N80">
            <v>8633.8050299999995</v>
          </cell>
          <cell r="O80" t="e">
            <v>#N/A</v>
          </cell>
        </row>
        <row r="82">
          <cell r="A82" t="str">
            <v>ИТОГО ДЕНЕЖНЫХ ЗАТРАТ</v>
          </cell>
          <cell r="B82">
            <v>8236.0889166666657</v>
          </cell>
          <cell r="C82">
            <v>9720.041250000002</v>
          </cell>
          <cell r="D82">
            <v>9117.9473333333335</v>
          </cell>
          <cell r="E82">
            <v>8540.4177296166654</v>
          </cell>
          <cell r="F82">
            <v>8920.3478493333332</v>
          </cell>
          <cell r="G82" t="e">
            <v>#N/A</v>
          </cell>
          <cell r="H82" t="e">
            <v>#REF!</v>
          </cell>
          <cell r="J82">
            <v>98833.151999999987</v>
          </cell>
          <cell r="K82">
            <v>115740.526</v>
          </cell>
          <cell r="L82">
            <v>109418.68299999999</v>
          </cell>
          <cell r="M82">
            <v>102485.01275540001</v>
          </cell>
          <cell r="N82">
            <v>107045.56875200001</v>
          </cell>
          <cell r="O82" t="e">
            <v>#N/A</v>
          </cell>
        </row>
        <row r="84">
          <cell r="A84" t="str">
            <v>Финансовые начисления</v>
          </cell>
          <cell r="B84">
            <v>3548.7273333333337</v>
          </cell>
          <cell r="C84">
            <v>3769.9070833333335</v>
          </cell>
          <cell r="D84">
            <v>2907.5333333333333</v>
          </cell>
          <cell r="E84">
            <v>3010.2176650000001</v>
          </cell>
          <cell r="F84">
            <v>1848.8887341666666</v>
          </cell>
          <cell r="G84">
            <v>534.77454473941248</v>
          </cell>
          <cell r="H84">
            <v>1701.8496783333333</v>
          </cell>
          <cell r="J84">
            <v>42584.728000000003</v>
          </cell>
          <cell r="K84">
            <v>46139.4</v>
          </cell>
          <cell r="L84">
            <v>34889.953000000001</v>
          </cell>
          <cell r="M84">
            <v>36122.611980000001</v>
          </cell>
          <cell r="N84">
            <v>22186.664810000002</v>
          </cell>
          <cell r="O84">
            <v>6417.2945368729497</v>
          </cell>
        </row>
        <row r="85">
          <cell r="A85" t="str">
            <v>Амортиз., износ, рекультивация</v>
          </cell>
          <cell r="B85">
            <v>3573.4715833333335</v>
          </cell>
          <cell r="C85">
            <v>4486.0575833333332</v>
          </cell>
          <cell r="D85">
            <v>5338.9441666666671</v>
          </cell>
          <cell r="E85">
            <v>5564.083370477405</v>
          </cell>
          <cell r="F85">
            <v>5508.397551666666</v>
          </cell>
          <cell r="G85">
            <v>813.21935083333335</v>
          </cell>
          <cell r="H85">
            <v>4159.9559166666668</v>
          </cell>
          <cell r="J85">
            <v>42881.659</v>
          </cell>
          <cell r="K85">
            <v>53832.690999999999</v>
          </cell>
          <cell r="L85">
            <v>64068.904999999999</v>
          </cell>
          <cell r="M85">
            <v>66769.00044572886</v>
          </cell>
          <cell r="N85">
            <v>66100.770619999996</v>
          </cell>
          <cell r="O85">
            <v>9758.6322099999998</v>
          </cell>
        </row>
        <row r="86">
          <cell r="A86" t="str">
            <v>ИТОГО ЗАТРАТ</v>
          </cell>
          <cell r="B86">
            <v>15358.287833333334</v>
          </cell>
          <cell r="C86">
            <v>17976.005916666669</v>
          </cell>
          <cell r="D86">
            <v>17364.424833333334</v>
          </cell>
          <cell r="E86">
            <v>17114.718765094069</v>
          </cell>
          <cell r="F86">
            <v>16277.634135166667</v>
          </cell>
          <cell r="G86" t="e">
            <v>#N/A</v>
          </cell>
          <cell r="H86" t="e">
            <v>#REF!</v>
          </cell>
          <cell r="J86">
            <v>184299.53899999999</v>
          </cell>
          <cell r="K86">
            <v>215712.617</v>
          </cell>
          <cell r="L86">
            <v>208377.541</v>
          </cell>
          <cell r="M86">
            <v>205376.62518112888</v>
          </cell>
          <cell r="N86">
            <v>195333.004182</v>
          </cell>
          <cell r="O86" t="e">
            <v>#N/A</v>
          </cell>
        </row>
        <row r="88">
          <cell r="A88" t="str">
            <v>ИТОГО КАПИТАЛЬНЫХ ЗАТРАТ</v>
          </cell>
          <cell r="B88">
            <v>1642.7304999999999</v>
          </cell>
          <cell r="C88">
            <v>682.65033333333338</v>
          </cell>
          <cell r="D88">
            <v>553.77525000000003</v>
          </cell>
          <cell r="E88">
            <v>887.10858333333329</v>
          </cell>
          <cell r="F88">
            <v>385.51493583333331</v>
          </cell>
          <cell r="G88">
            <v>717.51515908545491</v>
          </cell>
          <cell r="H88">
            <v>413.375</v>
          </cell>
          <cell r="J88">
            <v>19712.766</v>
          </cell>
          <cell r="K88">
            <v>8191.8040000000001</v>
          </cell>
          <cell r="L88">
            <v>6645.3029999999999</v>
          </cell>
          <cell r="M88">
            <v>10645.303000000002</v>
          </cell>
          <cell r="N88">
            <v>4626.1792300000006</v>
          </cell>
          <cell r="O88">
            <v>8610.1819090254594</v>
          </cell>
        </row>
        <row r="90">
          <cell r="A90" t="str">
            <v>Унции отлитого золота</v>
          </cell>
          <cell r="B90">
            <v>41848</v>
          </cell>
          <cell r="C90">
            <v>53763.416666666664</v>
          </cell>
          <cell r="D90">
            <v>50876.916666666664</v>
          </cell>
          <cell r="E90">
            <v>55834.633906294941</v>
          </cell>
          <cell r="F90">
            <v>62726.544398033082</v>
          </cell>
          <cell r="G90">
            <v>44045.833333333336</v>
          </cell>
          <cell r="H90">
            <v>55509.666666666664</v>
          </cell>
          <cell r="J90">
            <v>502176</v>
          </cell>
          <cell r="K90">
            <v>645161</v>
          </cell>
          <cell r="L90">
            <v>610523</v>
          </cell>
          <cell r="M90">
            <v>670015.60687553929</v>
          </cell>
          <cell r="N90">
            <v>752718.53277639672</v>
          </cell>
          <cell r="O90">
            <v>528550</v>
          </cell>
        </row>
        <row r="91">
          <cell r="A91" t="str">
            <v>Цена за унцию золота (Лондон фикс)</v>
          </cell>
          <cell r="B91">
            <v>331.3</v>
          </cell>
          <cell r="C91">
            <v>294.18</v>
          </cell>
          <cell r="D91">
            <v>278.98750000000001</v>
          </cell>
          <cell r="E91">
            <v>257.17171666666667</v>
          </cell>
          <cell r="F91">
            <v>275.97890000000001</v>
          </cell>
          <cell r="G91">
            <v>309.99230288757138</v>
          </cell>
          <cell r="H91">
            <v>290</v>
          </cell>
          <cell r="J91">
            <v>331.3</v>
          </cell>
          <cell r="K91">
            <v>294.18</v>
          </cell>
          <cell r="L91">
            <v>278.98750000000001</v>
          </cell>
          <cell r="M91">
            <v>271.77</v>
          </cell>
          <cell r="N91">
            <v>275.97890000000001</v>
          </cell>
          <cell r="O91">
            <v>333.11500000000001</v>
          </cell>
        </row>
        <row r="93">
          <cell r="A93" t="str">
            <v>Наличн. производств. затраты/отлитая унция</v>
          </cell>
          <cell r="B93">
            <v>189.92271434716116</v>
          </cell>
          <cell r="C93">
            <v>169.46189400785232</v>
          </cell>
          <cell r="D93">
            <v>164.60282577396757</v>
          </cell>
          <cell r="E93">
            <v>143.96668061184161</v>
          </cell>
          <cell r="F93">
            <v>130.74178386309808</v>
          </cell>
          <cell r="G93">
            <v>46.70961253980019</v>
          </cell>
          <cell r="H93" t="e">
            <v>#REF!</v>
          </cell>
          <cell r="J93">
            <v>189.92271434716113</v>
          </cell>
          <cell r="K93">
            <v>169.46189400785229</v>
          </cell>
          <cell r="L93">
            <v>164.610206331293</v>
          </cell>
          <cell r="M93">
            <v>143.96668061184164</v>
          </cell>
          <cell r="N93">
            <v>130.74178386309814</v>
          </cell>
          <cell r="O93">
            <v>46.70961253980019</v>
          </cell>
        </row>
        <row r="94">
          <cell r="A94" t="str">
            <v>Всего ден. затрат/отлитая унция</v>
          </cell>
          <cell r="B94">
            <v>196.80961854011338</v>
          </cell>
          <cell r="C94">
            <v>180.79284860678192</v>
          </cell>
          <cell r="D94">
            <v>179.2158002237426</v>
          </cell>
          <cell r="E94">
            <v>152.95914259865501</v>
          </cell>
          <cell r="F94">
            <v>142.21009518281463</v>
          </cell>
          <cell r="G94" t="e">
            <v>#N/A</v>
          </cell>
          <cell r="H94" t="e">
            <v>#REF!</v>
          </cell>
          <cell r="J94">
            <v>196.80978780347925</v>
          </cell>
          <cell r="K94">
            <v>179.39789602905321</v>
          </cell>
          <cell r="L94">
            <v>179.22122999461115</v>
          </cell>
          <cell r="M94">
            <v>152.95914259865503</v>
          </cell>
          <cell r="N94">
            <v>142.21194788065498</v>
          </cell>
          <cell r="O94" t="e">
            <v>#N/A</v>
          </cell>
        </row>
        <row r="95">
          <cell r="A95" t="str">
            <v>Всего затрат/отлитая унция</v>
          </cell>
          <cell r="B95">
            <v>367.00171652966293</v>
          </cell>
          <cell r="C95">
            <v>334.35386050923728</v>
          </cell>
          <cell r="D95">
            <v>341.30261759180246</v>
          </cell>
          <cell r="E95">
            <v>306.52513624101169</v>
          </cell>
          <cell r="F95">
            <v>259.50152828245206</v>
          </cell>
          <cell r="G95" t="e">
            <v>#N/A</v>
          </cell>
          <cell r="H95" t="e">
            <v>#REF!</v>
          </cell>
          <cell r="J95">
            <v>367.00188579302875</v>
          </cell>
          <cell r="K95">
            <v>334.35470680961805</v>
          </cell>
          <cell r="L95">
            <v>341.30989495891231</v>
          </cell>
          <cell r="M95">
            <v>306.52513624101181</v>
          </cell>
          <cell r="N95">
            <v>259.50338098029243</v>
          </cell>
          <cell r="O95" t="e">
            <v>#N/A</v>
          </cell>
        </row>
        <row r="96">
          <cell r="A96" t="str">
            <v>Всего ден. затрат/отл. унц(вкл.возмещ.налоги)</v>
          </cell>
          <cell r="B96">
            <v>196.81</v>
          </cell>
          <cell r="C96">
            <v>180.79</v>
          </cell>
          <cell r="D96">
            <v>179.22</v>
          </cell>
          <cell r="E96">
            <v>152.96</v>
          </cell>
          <cell r="F96">
            <v>142.21</v>
          </cell>
          <cell r="G96">
            <v>189.77</v>
          </cell>
          <cell r="H96">
            <v>0</v>
          </cell>
          <cell r="J96">
            <v>196.81</v>
          </cell>
          <cell r="K96">
            <v>179.4</v>
          </cell>
          <cell r="L96">
            <v>179.22</v>
          </cell>
          <cell r="M96">
            <v>152.96</v>
          </cell>
          <cell r="N96">
            <v>142.21</v>
          </cell>
          <cell r="O96">
            <v>189.77</v>
          </cell>
        </row>
        <row r="97">
          <cell r="A97" t="str">
            <v>Капитальные затр./всего затрат</v>
          </cell>
          <cell r="B97">
            <v>0.10696052306264564</v>
          </cell>
          <cell r="C97">
            <v>3.7975640222748588E-2</v>
          </cell>
          <cell r="D97">
            <v>3.189136728197034E-2</v>
          </cell>
          <cell r="E97">
            <v>5.1833079789930014E-2</v>
          </cell>
          <cell r="F97">
            <v>2.3683720412443463E-2</v>
          </cell>
          <cell r="G97">
            <v>0.3661027459497635</v>
          </cell>
          <cell r="H97" t="e">
            <v>#REF!</v>
          </cell>
          <cell r="J97">
            <v>0.10696047373184152</v>
          </cell>
          <cell r="K97">
            <v>3.797554410088122E-2</v>
          </cell>
          <cell r="L97">
            <v>3.1890687298205517E-2</v>
          </cell>
          <cell r="M97">
            <v>5.1833079789930007E-2</v>
          </cell>
          <cell r="N97">
            <v>2.3683551324944523E-2</v>
          </cell>
          <cell r="O97">
            <v>0.36610274594976361</v>
          </cell>
        </row>
        <row r="99">
          <cell r="A99" t="str">
            <v>US $/сом - обменный курс</v>
          </cell>
          <cell r="B99">
            <v>17.363399999999999</v>
          </cell>
          <cell r="C99">
            <v>20.729299999999999</v>
          </cell>
          <cell r="D99">
            <v>38.868200000000002</v>
          </cell>
          <cell r="E99">
            <v>43.755240286999992</v>
          </cell>
          <cell r="F99">
            <v>48.436608333333339</v>
          </cell>
          <cell r="G99">
            <v>46.912008333333347</v>
          </cell>
          <cell r="H99">
            <v>50</v>
          </cell>
          <cell r="J99">
            <v>17.363399999999999</v>
          </cell>
          <cell r="K99">
            <v>20.729299999999999</v>
          </cell>
          <cell r="L99">
            <v>38.868200000000002</v>
          </cell>
          <cell r="M99">
            <v>48.430999999999997</v>
          </cell>
          <cell r="N99">
            <v>47.718600000000002</v>
          </cell>
          <cell r="O99">
            <v>46.094900000000003</v>
          </cell>
        </row>
        <row r="100">
          <cell r="A100" t="str">
            <v>US $/Cnd $ - обменный курс</v>
          </cell>
          <cell r="B100">
            <v>1.3804000000000001</v>
          </cell>
          <cell r="C100">
            <v>1.4827999999999999</v>
          </cell>
          <cell r="D100">
            <v>1.4867999999999999</v>
          </cell>
          <cell r="E100">
            <v>1.36158326075</v>
          </cell>
          <cell r="F100">
            <v>1.5513666666666668</v>
          </cell>
          <cell r="G100">
            <v>1.5677849999999998</v>
          </cell>
          <cell r="H100">
            <v>1.5</v>
          </cell>
          <cell r="J100">
            <v>1.3804000000000001</v>
          </cell>
          <cell r="K100">
            <v>1.4827999999999999</v>
          </cell>
          <cell r="L100">
            <v>1.4867999999999999</v>
          </cell>
          <cell r="M100">
            <v>1.5004999999999999</v>
          </cell>
          <cell r="N100">
            <v>1.5898000000000001</v>
          </cell>
          <cell r="O100">
            <v>1.5768</v>
          </cell>
        </row>
      </sheetData>
      <sheetData sheetId="19" refreshError="1">
        <row r="2">
          <cell r="B2" t="str">
            <v>Total Cash Costs - Trend 2002</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Total Cash Costs-  2002 Actual</v>
          </cell>
          <cell r="C3" t="e">
            <v>#N/A</v>
          </cell>
          <cell r="D3" t="e">
            <v>#N/A</v>
          </cell>
          <cell r="E3" t="e">
            <v>#N/A</v>
          </cell>
          <cell r="F3" t="e">
            <v>#N/A</v>
          </cell>
          <cell r="G3" t="e">
            <v>#N/A</v>
          </cell>
          <cell r="H3" t="e">
            <v>#N/A</v>
          </cell>
          <cell r="I3" t="e">
            <v>#N/A</v>
          </cell>
          <cell r="J3" t="e">
            <v>#N/A</v>
          </cell>
          <cell r="K3" t="e">
            <v>#N/A</v>
          </cell>
          <cell r="L3" t="e">
            <v>#N/A</v>
          </cell>
          <cell r="M3" t="e">
            <v>#N/A</v>
          </cell>
          <cell r="N3" t="e">
            <v>#N/A</v>
          </cell>
        </row>
        <row r="4">
          <cell r="B4" t="str">
            <v>Total Cash Costs-  2002 Average</v>
          </cell>
          <cell r="C4" t="e">
            <v>#N/A</v>
          </cell>
          <cell r="D4" t="e">
            <v>#N/A</v>
          </cell>
          <cell r="E4" t="e">
            <v>#N/A</v>
          </cell>
          <cell r="F4" t="e">
            <v>#N/A</v>
          </cell>
          <cell r="G4" t="e">
            <v>#N/A</v>
          </cell>
          <cell r="H4" t="e">
            <v>#N/A</v>
          </cell>
          <cell r="I4" t="e">
            <v>#N/A</v>
          </cell>
          <cell r="J4" t="e">
            <v>#N/A</v>
          </cell>
          <cell r="K4" t="e">
            <v>#N/A</v>
          </cell>
          <cell r="L4" t="e">
            <v>#N/A</v>
          </cell>
          <cell r="M4" t="e">
            <v>#N/A</v>
          </cell>
          <cell r="N4" t="e">
            <v>#N/A</v>
          </cell>
        </row>
        <row r="5">
          <cell r="B5" t="str">
            <v>Total Cash Costs - 2001 Average</v>
          </cell>
          <cell r="C5">
            <v>8920.3478493333332</v>
          </cell>
          <cell r="D5">
            <v>8920.3478493333332</v>
          </cell>
          <cell r="E5">
            <v>8920.3478493333332</v>
          </cell>
          <cell r="F5">
            <v>8920.3478493333332</v>
          </cell>
          <cell r="G5">
            <v>8920.3478493333332</v>
          </cell>
          <cell r="H5">
            <v>8920.3478493333332</v>
          </cell>
          <cell r="I5">
            <v>8920.3478493333332</v>
          </cell>
          <cell r="J5">
            <v>8920.3478493333332</v>
          </cell>
          <cell r="K5">
            <v>8920.3478493333332</v>
          </cell>
          <cell r="L5">
            <v>8920.3478493333332</v>
          </cell>
          <cell r="M5">
            <v>8920.3478493333332</v>
          </cell>
          <cell r="N5">
            <v>8920.3478493333332</v>
          </cell>
        </row>
        <row r="6">
          <cell r="B6" t="str">
            <v>Total Cash Costs - 2000 Average</v>
          </cell>
          <cell r="C6">
            <v>8540.4177296166654</v>
          </cell>
          <cell r="D6">
            <v>8540.4177296166654</v>
          </cell>
          <cell r="E6">
            <v>8540.4177296166654</v>
          </cell>
          <cell r="F6">
            <v>8540.4177296166654</v>
          </cell>
          <cell r="G6">
            <v>8540.4177296166654</v>
          </cell>
          <cell r="H6">
            <v>8540.4177296166654</v>
          </cell>
          <cell r="I6">
            <v>8540.4177296166654</v>
          </cell>
          <cell r="J6">
            <v>8540.4177296166654</v>
          </cell>
          <cell r="K6">
            <v>8540.4177296166654</v>
          </cell>
          <cell r="L6">
            <v>8540.4177296166654</v>
          </cell>
          <cell r="M6">
            <v>8540.4177296166654</v>
          </cell>
          <cell r="N6">
            <v>8540.4177296166654</v>
          </cell>
        </row>
        <row r="7">
          <cell r="B7" t="str">
            <v>Total Cash Costs - 1999 Average</v>
          </cell>
          <cell r="C7">
            <v>9117.9473333333335</v>
          </cell>
          <cell r="D7">
            <v>9117.9473333333335</v>
          </cell>
          <cell r="E7">
            <v>9117.9473333333335</v>
          </cell>
          <cell r="F7">
            <v>9117.9473333333335</v>
          </cell>
          <cell r="G7">
            <v>9117.9473333333335</v>
          </cell>
          <cell r="H7">
            <v>9117.9473333333335</v>
          </cell>
          <cell r="I7">
            <v>9117.9473333333335</v>
          </cell>
          <cell r="J7">
            <v>9117.9473333333335</v>
          </cell>
          <cell r="K7">
            <v>9117.9473333333335</v>
          </cell>
          <cell r="L7">
            <v>9117.9473333333335</v>
          </cell>
          <cell r="M7">
            <v>9117.9473333333335</v>
          </cell>
          <cell r="N7">
            <v>9117.9473333333335</v>
          </cell>
        </row>
        <row r="8">
          <cell r="B8" t="str">
            <v>Total Cash Costs - 1998 Average</v>
          </cell>
          <cell r="C8">
            <v>9720.041250000002</v>
          </cell>
          <cell r="D8">
            <v>9720.041250000002</v>
          </cell>
          <cell r="E8">
            <v>9720.041250000002</v>
          </cell>
          <cell r="F8">
            <v>9720.041250000002</v>
          </cell>
          <cell r="G8">
            <v>9720.041250000002</v>
          </cell>
          <cell r="H8">
            <v>9720.041250000002</v>
          </cell>
          <cell r="I8">
            <v>9720.041250000002</v>
          </cell>
          <cell r="J8">
            <v>9720.041250000002</v>
          </cell>
          <cell r="K8">
            <v>9720.041250000002</v>
          </cell>
          <cell r="L8">
            <v>9720.041250000002</v>
          </cell>
          <cell r="M8">
            <v>9720.041250000002</v>
          </cell>
          <cell r="N8">
            <v>9720.041250000002</v>
          </cell>
        </row>
        <row r="9">
          <cell r="B9" t="str">
            <v>Total Cash Costs - 1997  12 Month Average</v>
          </cell>
          <cell r="C9">
            <v>8236.0889166666657</v>
          </cell>
          <cell r="D9">
            <v>8236.0889166666657</v>
          </cell>
          <cell r="E9">
            <v>8236.0889166666657</v>
          </cell>
          <cell r="F9">
            <v>8236.0889166666657</v>
          </cell>
          <cell r="G9">
            <v>8236.0889166666657</v>
          </cell>
          <cell r="H9">
            <v>8236.0889166666657</v>
          </cell>
          <cell r="I9">
            <v>8236.0889166666657</v>
          </cell>
          <cell r="J9">
            <v>8236.0889166666657</v>
          </cell>
          <cell r="K9">
            <v>8236.0889166666657</v>
          </cell>
          <cell r="L9">
            <v>8236.0889166666657</v>
          </cell>
          <cell r="M9">
            <v>8236.0889166666657</v>
          </cell>
          <cell r="N9">
            <v>8236.0889166666657</v>
          </cell>
        </row>
        <row r="10">
          <cell r="B10" t="str">
            <v>Total Cash Costs - 1997 8 Month Average</v>
          </cell>
          <cell r="C10">
            <v>9142</v>
          </cell>
          <cell r="D10">
            <v>9142</v>
          </cell>
          <cell r="E10">
            <v>9142</v>
          </cell>
          <cell r="F10">
            <v>9142</v>
          </cell>
          <cell r="G10">
            <v>9142</v>
          </cell>
          <cell r="H10">
            <v>9142</v>
          </cell>
          <cell r="I10">
            <v>9142</v>
          </cell>
          <cell r="J10">
            <v>9142</v>
          </cell>
          <cell r="K10">
            <v>9142</v>
          </cell>
          <cell r="L10">
            <v>9142</v>
          </cell>
          <cell r="M10">
            <v>9142</v>
          </cell>
          <cell r="N10">
            <v>9142</v>
          </cell>
        </row>
        <row r="11">
          <cell r="B11" t="str">
            <v>Target Cash Costs - 2000 (Budget less 5%)</v>
          </cell>
          <cell r="C11">
            <v>8162.2339874999998</v>
          </cell>
          <cell r="D11">
            <v>8162.2339874999998</v>
          </cell>
          <cell r="E11">
            <v>8162.2339874999998</v>
          </cell>
          <cell r="F11">
            <v>8162.2339874999998</v>
          </cell>
          <cell r="G11">
            <v>8162.2339874999998</v>
          </cell>
          <cell r="H11">
            <v>8162.2339874999998</v>
          </cell>
          <cell r="I11">
            <v>8162.2339874999998</v>
          </cell>
          <cell r="J11">
            <v>8162.2339874999998</v>
          </cell>
          <cell r="K11">
            <v>8162.2339874999998</v>
          </cell>
          <cell r="L11">
            <v>8162.2339874999998</v>
          </cell>
          <cell r="M11">
            <v>8162.2339874999998</v>
          </cell>
          <cell r="N11">
            <v>8162.2339874999998</v>
          </cell>
        </row>
        <row r="38">
          <cell r="B38" t="str">
            <v>Total Cash Costs per Ounce - Trend 2001</v>
          </cell>
          <cell r="C38" t="str">
            <v>Jan</v>
          </cell>
          <cell r="D38" t="str">
            <v>Feb</v>
          </cell>
          <cell r="E38" t="str">
            <v>Mar</v>
          </cell>
          <cell r="F38" t="str">
            <v>Apr</v>
          </cell>
          <cell r="G38" t="str">
            <v>May</v>
          </cell>
          <cell r="H38" t="str">
            <v>Jun</v>
          </cell>
          <cell r="I38" t="str">
            <v>Jul</v>
          </cell>
          <cell r="J38" t="str">
            <v>Aug</v>
          </cell>
          <cell r="K38" t="str">
            <v>Sep</v>
          </cell>
          <cell r="L38" t="str">
            <v>Oct</v>
          </cell>
          <cell r="M38" t="str">
            <v>Nov</v>
          </cell>
          <cell r="N38" t="str">
            <v>Dec</v>
          </cell>
        </row>
        <row r="39">
          <cell r="B39" t="str">
            <v>Total Cash Costs/oz -  2002Actual</v>
          </cell>
          <cell r="C39" t="e">
            <v>#N/A</v>
          </cell>
          <cell r="D39" t="e">
            <v>#N/A</v>
          </cell>
          <cell r="E39" t="e">
            <v>#N/A</v>
          </cell>
          <cell r="F39" t="e">
            <v>#N/A</v>
          </cell>
          <cell r="G39" t="e">
            <v>#N/A</v>
          </cell>
          <cell r="H39" t="e">
            <v>#N/A</v>
          </cell>
          <cell r="I39" t="e">
            <v>#N/A</v>
          </cell>
          <cell r="J39" t="e">
            <v>#N/A</v>
          </cell>
          <cell r="K39" t="e">
            <v>#N/A</v>
          </cell>
          <cell r="L39" t="e">
            <v>#N/A</v>
          </cell>
          <cell r="M39" t="e">
            <v>#N/A</v>
          </cell>
        </row>
        <row r="40">
          <cell r="B40" t="str">
            <v>Total Cash Costs/oz -  2001 Actual</v>
          </cell>
          <cell r="C40">
            <v>142.21009518281463</v>
          </cell>
          <cell r="D40">
            <v>142.21009518281463</v>
          </cell>
          <cell r="E40">
            <v>142.21009518281463</v>
          </cell>
          <cell r="F40">
            <v>142.21009518281463</v>
          </cell>
          <cell r="G40">
            <v>142.21009518281463</v>
          </cell>
          <cell r="H40">
            <v>142.21009518281463</v>
          </cell>
          <cell r="I40">
            <v>142.21009518281463</v>
          </cell>
          <cell r="J40">
            <v>142.21009518281463</v>
          </cell>
          <cell r="K40">
            <v>142.21009518281463</v>
          </cell>
          <cell r="L40">
            <v>142.21009518281463</v>
          </cell>
          <cell r="M40">
            <v>142.21009518281463</v>
          </cell>
          <cell r="N40">
            <v>142.21009518281463</v>
          </cell>
        </row>
        <row r="41">
          <cell r="B41" t="str">
            <v>Total Cash Costs/oz -  2000 Avarage</v>
          </cell>
          <cell r="C41">
            <v>152.95914259865501</v>
          </cell>
          <cell r="D41">
            <v>152.95914259865501</v>
          </cell>
          <cell r="E41">
            <v>152.95914259865501</v>
          </cell>
          <cell r="F41">
            <v>152.95914259865501</v>
          </cell>
          <cell r="G41">
            <v>152.95914259865501</v>
          </cell>
          <cell r="H41">
            <v>152.95914259865501</v>
          </cell>
          <cell r="I41">
            <v>152.95914259865501</v>
          </cell>
          <cell r="J41">
            <v>152.95914259865501</v>
          </cell>
          <cell r="K41">
            <v>152.95914259865501</v>
          </cell>
          <cell r="L41">
            <v>152.95914259865501</v>
          </cell>
          <cell r="M41">
            <v>152.95914259865501</v>
          </cell>
          <cell r="N41">
            <v>152.95914259865501</v>
          </cell>
        </row>
        <row r="42">
          <cell r="B42" t="str">
            <v>Total Cash Costs/oz  - 1999 Average</v>
          </cell>
          <cell r="C42">
            <v>179.2158002237426</v>
          </cell>
          <cell r="D42">
            <v>179.2158002237426</v>
          </cell>
          <cell r="E42">
            <v>179.2158002237426</v>
          </cell>
          <cell r="F42">
            <v>179.2158002237426</v>
          </cell>
          <cell r="G42">
            <v>179.2158002237426</v>
          </cell>
          <cell r="H42">
            <v>179.2158002237426</v>
          </cell>
          <cell r="I42">
            <v>179.2158002237426</v>
          </cell>
          <cell r="J42">
            <v>179.2158002237426</v>
          </cell>
          <cell r="K42">
            <v>179.2158002237426</v>
          </cell>
          <cell r="L42">
            <v>179.2158002237426</v>
          </cell>
          <cell r="M42">
            <v>179.2158002237426</v>
          </cell>
          <cell r="N42">
            <v>179.2158002237426</v>
          </cell>
        </row>
        <row r="43">
          <cell r="B43" t="str">
            <v>Total Cash Costs/oz - 1998 Average</v>
          </cell>
          <cell r="C43">
            <v>180.79284860678192</v>
          </cell>
          <cell r="D43">
            <v>180.79284860678192</v>
          </cell>
          <cell r="E43">
            <v>180.79284860678192</v>
          </cell>
          <cell r="F43">
            <v>180.79284860678192</v>
          </cell>
          <cell r="G43">
            <v>180.79284860678192</v>
          </cell>
          <cell r="H43">
            <v>180.79284860678192</v>
          </cell>
          <cell r="I43">
            <v>180.79284860678192</v>
          </cell>
          <cell r="J43">
            <v>180.79284860678192</v>
          </cell>
          <cell r="K43">
            <v>180.79284860678192</v>
          </cell>
          <cell r="L43">
            <v>180.79284860678192</v>
          </cell>
          <cell r="M43">
            <v>180.79284860678192</v>
          </cell>
          <cell r="N43">
            <v>180.79284860678192</v>
          </cell>
        </row>
        <row r="44">
          <cell r="B44" t="str">
            <v>Total Cash Costs/oz - 1997 12 Month Average</v>
          </cell>
          <cell r="C44">
            <v>196.80961854011338</v>
          </cell>
          <cell r="D44">
            <v>196.80961854011338</v>
          </cell>
          <cell r="E44">
            <v>196.80961854011338</v>
          </cell>
          <cell r="F44">
            <v>196.80961854011338</v>
          </cell>
          <cell r="G44">
            <v>196.80961854011338</v>
          </cell>
          <cell r="H44">
            <v>196.80961854011338</v>
          </cell>
          <cell r="I44">
            <v>196.80961854011338</v>
          </cell>
          <cell r="J44">
            <v>196.80961854011338</v>
          </cell>
          <cell r="K44">
            <v>196.80961854011338</v>
          </cell>
          <cell r="L44">
            <v>196.80961854011338</v>
          </cell>
          <cell r="M44">
            <v>196.80961854011338</v>
          </cell>
          <cell r="N44">
            <v>196.80961854011338</v>
          </cell>
        </row>
        <row r="45">
          <cell r="B45" t="str">
            <v>Total Cash Costs/oz - 1997 8 Month Average</v>
          </cell>
          <cell r="C45">
            <v>172.76</v>
          </cell>
          <cell r="D45">
            <v>172.76</v>
          </cell>
          <cell r="E45">
            <v>172.76</v>
          </cell>
          <cell r="F45">
            <v>172.76</v>
          </cell>
          <cell r="G45">
            <v>172.76</v>
          </cell>
          <cell r="H45">
            <v>172.76</v>
          </cell>
          <cell r="I45">
            <v>172.76</v>
          </cell>
          <cell r="J45">
            <v>172.76</v>
          </cell>
          <cell r="K45">
            <v>172.76</v>
          </cell>
          <cell r="L45">
            <v>172.76</v>
          </cell>
          <cell r="M45">
            <v>172.76</v>
          </cell>
          <cell r="N45">
            <v>172.76</v>
          </cell>
        </row>
        <row r="46">
          <cell r="B46" t="str">
            <v>Target Cash Costs/oz - 2000 (Budget less 5%)</v>
          </cell>
          <cell r="C46">
            <v>150.95540058812105</v>
          </cell>
          <cell r="D46">
            <v>150.95540058812105</v>
          </cell>
          <cell r="E46">
            <v>150.95540058812105</v>
          </cell>
          <cell r="F46">
            <v>150.95540058812105</v>
          </cell>
          <cell r="G46">
            <v>150.95540058812105</v>
          </cell>
          <cell r="H46">
            <v>150.95540058812105</v>
          </cell>
          <cell r="I46">
            <v>150.95540058812105</v>
          </cell>
          <cell r="J46">
            <v>150.95540058812105</v>
          </cell>
          <cell r="K46">
            <v>150.95540058812105</v>
          </cell>
          <cell r="L46">
            <v>150.95540058812105</v>
          </cell>
          <cell r="M46">
            <v>150.95540058812105</v>
          </cell>
          <cell r="N46">
            <v>150.95540058812105</v>
          </cell>
        </row>
      </sheetData>
      <sheetData sheetId="20" refreshError="1">
        <row r="1">
          <cell r="A1" t="str">
            <v>Kumtor Operating Company</v>
          </cell>
        </row>
        <row r="2">
          <cell r="A2" t="str">
            <v>Nature Of Expense Summary</v>
          </cell>
        </row>
        <row r="3">
          <cell r="A3" t="str">
            <v>(excl. mgt. fees)</v>
          </cell>
        </row>
        <row r="4">
          <cell r="A4" t="str">
            <v>December 31, 2002</v>
          </cell>
        </row>
        <row r="5">
          <cell r="A5" t="str">
            <v>($000's)</v>
          </cell>
        </row>
        <row r="6">
          <cell r="A6" t="str">
            <v>Table 1.3</v>
          </cell>
        </row>
        <row r="8">
          <cell r="A8" t="str">
            <v>Current Month</v>
          </cell>
          <cell r="G8" t="str">
            <v>Year To Date</v>
          </cell>
          <cell r="K8" t="str">
            <v>Annual</v>
          </cell>
          <cell r="L8" t="str">
            <v>Latest</v>
          </cell>
        </row>
        <row r="9">
          <cell r="A9" t="str">
            <v>Actual</v>
          </cell>
          <cell r="B9" t="str">
            <v>Budget</v>
          </cell>
          <cell r="C9" t="str">
            <v>Variance</v>
          </cell>
          <cell r="G9" t="str">
            <v>Actual</v>
          </cell>
          <cell r="H9" t="str">
            <v>Budget</v>
          </cell>
          <cell r="I9" t="str">
            <v>Variance</v>
          </cell>
          <cell r="K9" t="str">
            <v>Budget</v>
          </cell>
          <cell r="L9" t="str">
            <v>Forecast</v>
          </cell>
        </row>
        <row r="10">
          <cell r="A10">
            <v>3272.8333399999997</v>
          </cell>
          <cell r="B10">
            <v>1779.6747600000001</v>
          </cell>
          <cell r="C10">
            <v>-1493.1585799999996</v>
          </cell>
          <cell r="E10" t="str">
            <v>Employee Costs</v>
          </cell>
          <cell r="G10">
            <v>25012.982010000003</v>
          </cell>
          <cell r="H10">
            <v>22072.20952</v>
          </cell>
          <cell r="I10">
            <v>-2940.772490000003</v>
          </cell>
          <cell r="K10">
            <v>22072.210520000001</v>
          </cell>
          <cell r="L10">
            <v>0</v>
          </cell>
        </row>
        <row r="11">
          <cell r="A11">
            <v>3031.7338</v>
          </cell>
          <cell r="B11">
            <v>2975.68959</v>
          </cell>
          <cell r="C11">
            <v>-56.044210000000021</v>
          </cell>
          <cell r="E11" t="str">
            <v>Operating Materials &amp; Supplies</v>
          </cell>
          <cell r="G11">
            <v>35103.802230000001</v>
          </cell>
          <cell r="H11">
            <v>37039.764060000001</v>
          </cell>
          <cell r="I11">
            <v>1935.9618300000002</v>
          </cell>
          <cell r="K11">
            <v>37039.75806</v>
          </cell>
          <cell r="L11">
            <v>0</v>
          </cell>
        </row>
        <row r="12">
          <cell r="A12">
            <v>358.11601000000002</v>
          </cell>
          <cell r="B12">
            <v>1141.9960000000001</v>
          </cell>
          <cell r="C12">
            <v>783.87999000000013</v>
          </cell>
          <cell r="E12" t="str">
            <v>Maintenance Materials &amp; Supplies</v>
          </cell>
          <cell r="G12">
            <v>19878.732629999999</v>
          </cell>
          <cell r="H12">
            <v>17930.23</v>
          </cell>
          <cell r="I12">
            <v>-1948.502629999999</v>
          </cell>
          <cell r="K12">
            <v>17930.227999999999</v>
          </cell>
          <cell r="L12">
            <v>0</v>
          </cell>
        </row>
        <row r="13">
          <cell r="A13">
            <v>-1.8042499999999999</v>
          </cell>
          <cell r="B13">
            <v>8.1509999999999998</v>
          </cell>
          <cell r="C13">
            <v>9.9552499999999995</v>
          </cell>
          <cell r="E13" t="str">
            <v>Procurement</v>
          </cell>
          <cell r="G13">
            <v>60.918479999999995</v>
          </cell>
          <cell r="H13">
            <v>97.804000000000002</v>
          </cell>
          <cell r="I13">
            <v>36.885520000000007</v>
          </cell>
          <cell r="K13">
            <v>97.804000000000002</v>
          </cell>
          <cell r="L13">
            <v>0</v>
          </cell>
        </row>
        <row r="14">
          <cell r="A14">
            <v>219.34842999999998</v>
          </cell>
          <cell r="B14">
            <v>311.12599999999998</v>
          </cell>
          <cell r="C14">
            <v>91.777569999999997</v>
          </cell>
          <cell r="E14" t="str">
            <v>Camp Catering</v>
          </cell>
          <cell r="G14">
            <v>2520.7168700000007</v>
          </cell>
          <cell r="H14">
            <v>3785.61</v>
          </cell>
          <cell r="I14">
            <v>1264.8931299999995</v>
          </cell>
          <cell r="K14">
            <v>3785.61</v>
          </cell>
          <cell r="L14">
            <v>0</v>
          </cell>
        </row>
        <row r="15">
          <cell r="A15">
            <v>1318.5993700000001</v>
          </cell>
          <cell r="B15">
            <v>890.35199999999998</v>
          </cell>
          <cell r="C15">
            <v>-428.24737000000016</v>
          </cell>
          <cell r="E15" t="str">
            <v>General and Administration</v>
          </cell>
          <cell r="G15">
            <v>12407.506649999999</v>
          </cell>
          <cell r="H15">
            <v>11096.376</v>
          </cell>
          <cell r="I15">
            <v>-1311.1306499999992</v>
          </cell>
          <cell r="K15">
            <v>11096.376</v>
          </cell>
          <cell r="L15">
            <v>0</v>
          </cell>
        </row>
        <row r="16">
          <cell r="A16">
            <v>8198.8266999999996</v>
          </cell>
          <cell r="B16">
            <v>7106.9893499999998</v>
          </cell>
          <cell r="C16">
            <v>-1091.8373499999998</v>
          </cell>
          <cell r="E16" t="str">
            <v>Total Operating Costs</v>
          </cell>
          <cell r="G16">
            <v>94984.658869999999</v>
          </cell>
          <cell r="H16">
            <v>92021.993580000009</v>
          </cell>
          <cell r="I16">
            <v>-2962.6652899999899</v>
          </cell>
          <cell r="K16">
            <v>92021.986580000012</v>
          </cell>
          <cell r="L16">
            <v>0</v>
          </cell>
        </row>
        <row r="18">
          <cell r="A18">
            <v>-148.95555999999999</v>
          </cell>
          <cell r="B18">
            <v>-1.258</v>
          </cell>
          <cell r="C18">
            <v>147.69755999999998</v>
          </cell>
          <cell r="E18" t="str">
            <v xml:space="preserve">Allocations </v>
          </cell>
          <cell r="G18">
            <v>-1098.0132699999997</v>
          </cell>
          <cell r="H18">
            <v>-828.452</v>
          </cell>
          <cell r="I18">
            <v>269.56126999999969</v>
          </cell>
          <cell r="K18">
            <v>-828.45699999999999</v>
          </cell>
          <cell r="L18">
            <v>0</v>
          </cell>
        </row>
        <row r="20">
          <cell r="A20">
            <v>8049.8711399999993</v>
          </cell>
          <cell r="B20">
            <v>7105.73135</v>
          </cell>
          <cell r="C20">
            <v>-944.13978999999983</v>
          </cell>
          <cell r="E20" t="str">
            <v>Net Operating Costs</v>
          </cell>
          <cell r="G20">
            <v>93886.645600000003</v>
          </cell>
          <cell r="H20">
            <v>91193.541580000005</v>
          </cell>
          <cell r="I20">
            <v>-2693.1040199999902</v>
          </cell>
          <cell r="K20">
            <v>91193.529580000017</v>
          </cell>
          <cell r="L20">
            <v>0</v>
          </cell>
        </row>
        <row r="23">
          <cell r="A23" t="str">
            <v>Balance check</v>
          </cell>
        </row>
        <row r="24">
          <cell r="A24">
            <v>0</v>
          </cell>
          <cell r="B24">
            <v>0</v>
          </cell>
          <cell r="C24">
            <v>0</v>
          </cell>
          <cell r="E24" t="str">
            <v>Mngt Fees</v>
          </cell>
          <cell r="G24">
            <v>1169.8807899999999</v>
          </cell>
          <cell r="H24">
            <v>0</v>
          </cell>
          <cell r="I24">
            <v>-1169.8807899999999</v>
          </cell>
          <cell r="K24">
            <v>0</v>
          </cell>
          <cell r="L24">
            <v>0</v>
          </cell>
        </row>
        <row r="26">
          <cell r="A26">
            <v>8049.8711399999993</v>
          </cell>
          <cell r="B26">
            <v>7105.73135</v>
          </cell>
          <cell r="C26">
            <v>-944.13978999999983</v>
          </cell>
          <cell r="E26" t="str">
            <v>Total of  2002 oper</v>
          </cell>
          <cell r="G26">
            <v>95056.526389999999</v>
          </cell>
          <cell r="H26">
            <v>91193.541580000005</v>
          </cell>
          <cell r="I26">
            <v>-3862.9848099999899</v>
          </cell>
          <cell r="K26">
            <v>91193.529580000017</v>
          </cell>
          <cell r="L26">
            <v>0</v>
          </cell>
        </row>
        <row r="34">
          <cell r="A34" t="str">
            <v>Кумтор Оперейтинг Компани</v>
          </cell>
        </row>
        <row r="35">
          <cell r="A35" t="str">
            <v>Свод по видам затрат</v>
          </cell>
        </row>
        <row r="36">
          <cell r="A36" t="str">
            <v>(без гонорара за менеджмент)</v>
          </cell>
        </row>
        <row r="37">
          <cell r="A37" t="str">
            <v>28 февраля 2001 г.</v>
          </cell>
        </row>
        <row r="38">
          <cell r="A38" t="str">
            <v>($000's)</v>
          </cell>
        </row>
        <row r="39">
          <cell r="A39" t="str">
            <v>Table 1.3</v>
          </cell>
        </row>
        <row r="41">
          <cell r="A41" t="str">
            <v>Текущий месяц</v>
          </cell>
          <cell r="G41" t="str">
            <v>За период с начала года</v>
          </cell>
          <cell r="K41" t="str">
            <v xml:space="preserve">Годовой </v>
          </cell>
          <cell r="L41" t="str">
            <v>Прогноз</v>
          </cell>
        </row>
        <row r="42">
          <cell r="A42" t="str">
            <v>Фактически</v>
          </cell>
          <cell r="B42" t="str">
            <v>Бюджет</v>
          </cell>
          <cell r="C42" t="str">
            <v>Расхож.</v>
          </cell>
          <cell r="E42" t="str">
            <v>Горный отдел</v>
          </cell>
          <cell r="G42" t="str">
            <v>Фактически</v>
          </cell>
          <cell r="H42" t="str">
            <v>Бюджет</v>
          </cell>
          <cell r="I42" t="str">
            <v>Расхож.</v>
          </cell>
          <cell r="K42" t="str">
            <v>бюджет</v>
          </cell>
          <cell r="L42" t="str">
            <v>2000 г.</v>
          </cell>
        </row>
        <row r="43">
          <cell r="A43">
            <v>3272.8333399999997</v>
          </cell>
          <cell r="B43">
            <v>1779.6747600000001</v>
          </cell>
          <cell r="C43">
            <v>-1493.1585799999996</v>
          </cell>
          <cell r="E43" t="str">
            <v>Затраты на сотрудников</v>
          </cell>
          <cell r="G43">
            <v>25012.982010000003</v>
          </cell>
          <cell r="H43">
            <v>22072.20952</v>
          </cell>
          <cell r="I43">
            <v>-2940.772490000003</v>
          </cell>
          <cell r="K43">
            <v>22072.210520000001</v>
          </cell>
          <cell r="L43">
            <v>0</v>
          </cell>
        </row>
        <row r="44">
          <cell r="A44">
            <v>3031.7338</v>
          </cell>
          <cell r="B44">
            <v>2975.68959</v>
          </cell>
          <cell r="C44">
            <v>-56.044210000000021</v>
          </cell>
          <cell r="E44" t="str">
            <v>Производственные запасы</v>
          </cell>
          <cell r="G44">
            <v>35103.802230000001</v>
          </cell>
          <cell r="H44">
            <v>37039.764060000001</v>
          </cell>
          <cell r="I44">
            <v>1935.9618300000002</v>
          </cell>
          <cell r="K44">
            <v>37039.75806</v>
          </cell>
          <cell r="L44">
            <v>0</v>
          </cell>
        </row>
        <row r="45">
          <cell r="A45">
            <v>358.11601000000002</v>
          </cell>
          <cell r="B45">
            <v>1141.9960000000001</v>
          </cell>
          <cell r="C45">
            <v>783.87999000000013</v>
          </cell>
          <cell r="E45" t="str">
            <v>Материальные запасы</v>
          </cell>
          <cell r="G45">
            <v>19878.732629999999</v>
          </cell>
          <cell r="H45">
            <v>17930.23</v>
          </cell>
          <cell r="I45">
            <v>-1948.502629999999</v>
          </cell>
          <cell r="K45">
            <v>17930.227999999999</v>
          </cell>
          <cell r="L45">
            <v>0</v>
          </cell>
        </row>
        <row r="46">
          <cell r="A46">
            <v>-1.8042499999999999</v>
          </cell>
          <cell r="B46">
            <v>8.1509999999999998</v>
          </cell>
          <cell r="C46">
            <v>9.9552499999999995</v>
          </cell>
          <cell r="E46" t="str">
            <v>Непроизводственные затраты</v>
          </cell>
          <cell r="G46">
            <v>60.918479999999995</v>
          </cell>
          <cell r="H46">
            <v>97.804000000000002</v>
          </cell>
          <cell r="I46">
            <v>36.885520000000007</v>
          </cell>
          <cell r="K46">
            <v>97.804000000000002</v>
          </cell>
          <cell r="L46">
            <v>0</v>
          </cell>
        </row>
        <row r="47">
          <cell r="A47">
            <v>219.34842999999998</v>
          </cell>
          <cell r="B47">
            <v>311.12599999999998</v>
          </cell>
          <cell r="C47">
            <v>91.777569999999997</v>
          </cell>
          <cell r="E47" t="str">
            <v>Внешние услуги</v>
          </cell>
          <cell r="G47">
            <v>2520.7168700000007</v>
          </cell>
          <cell r="H47">
            <v>3785.61</v>
          </cell>
          <cell r="I47">
            <v>1264.8931299999995</v>
          </cell>
          <cell r="K47">
            <v>3785.61</v>
          </cell>
          <cell r="L47">
            <v>0</v>
          </cell>
        </row>
        <row r="48">
          <cell r="A48">
            <v>1318.5993700000001</v>
          </cell>
          <cell r="B48">
            <v>890.35199999999998</v>
          </cell>
          <cell r="C48">
            <v>-428.24737000000016</v>
          </cell>
          <cell r="E48" t="str">
            <v>Коммуникации</v>
          </cell>
          <cell r="G48">
            <v>12407.506649999999</v>
          </cell>
          <cell r="H48">
            <v>11096.376</v>
          </cell>
          <cell r="I48">
            <v>-1311.1306499999992</v>
          </cell>
          <cell r="K48">
            <v>11096.376</v>
          </cell>
          <cell r="L48">
            <v>0</v>
          </cell>
        </row>
        <row r="49">
          <cell r="A49">
            <v>8198.8266999999996</v>
          </cell>
          <cell r="B49">
            <v>7106.9893499999998</v>
          </cell>
          <cell r="C49">
            <v>-1091.8373499999998</v>
          </cell>
          <cell r="E49" t="str">
            <v>Всего производственных затрат</v>
          </cell>
          <cell r="G49">
            <v>94984.658869999999</v>
          </cell>
          <cell r="H49">
            <v>92021.993580000009</v>
          </cell>
          <cell r="I49">
            <v>-2962.6652900000017</v>
          </cell>
          <cell r="J49">
            <v>0</v>
          </cell>
          <cell r="K49">
            <v>92021.986580000012</v>
          </cell>
          <cell r="L49">
            <v>0</v>
          </cell>
        </row>
        <row r="51">
          <cell r="A51">
            <v>-148.95555999999999</v>
          </cell>
          <cell r="B51">
            <v>-1.258</v>
          </cell>
          <cell r="C51">
            <v>147.69755999999998</v>
          </cell>
          <cell r="E51" t="str">
            <v>Распределения и возвраты</v>
          </cell>
          <cell r="G51">
            <v>-1098.0132699999997</v>
          </cell>
          <cell r="H51">
            <v>-828.452</v>
          </cell>
          <cell r="I51">
            <v>269.56126999999969</v>
          </cell>
          <cell r="K51">
            <v>-828.45699999999999</v>
          </cell>
          <cell r="L51">
            <v>0</v>
          </cell>
        </row>
        <row r="53">
          <cell r="A53">
            <v>8049.8711399999993</v>
          </cell>
          <cell r="B53">
            <v>7105.73135</v>
          </cell>
          <cell r="C53">
            <v>-944.13978999999983</v>
          </cell>
          <cell r="E53" t="str">
            <v>Чистые производственные затраты</v>
          </cell>
          <cell r="G53">
            <v>93886.645600000003</v>
          </cell>
          <cell r="H53">
            <v>91193.541580000005</v>
          </cell>
          <cell r="I53">
            <v>-2693.104020000002</v>
          </cell>
          <cell r="J53">
            <v>0</v>
          </cell>
          <cell r="K53">
            <v>91193.529580000017</v>
          </cell>
          <cell r="L53">
            <v>0</v>
          </cell>
        </row>
      </sheetData>
      <sheetData sheetId="21" refreshError="1">
        <row r="2">
          <cell r="B2" t="str">
            <v>Mining Cost Per BCM Mined</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 xml:space="preserve">2002 Avg. Actual Cost/BCM </v>
          </cell>
          <cell r="C3" t="e">
            <v>#REF!</v>
          </cell>
          <cell r="D3" t="e">
            <v>#REF!</v>
          </cell>
          <cell r="E3" t="e">
            <v>#REF!</v>
          </cell>
          <cell r="F3" t="e">
            <v>#REF!</v>
          </cell>
          <cell r="G3" t="str">
            <v xml:space="preserve"> </v>
          </cell>
          <cell r="H3" t="str">
            <v/>
          </cell>
          <cell r="I3" t="e">
            <v>#REF!</v>
          </cell>
          <cell r="J3" t="e">
            <v>#REF!</v>
          </cell>
          <cell r="K3" t="e">
            <v>#REF!</v>
          </cell>
          <cell r="L3" t="e">
            <v>#REF!</v>
          </cell>
          <cell r="M3" t="e">
            <v>#REF!</v>
          </cell>
          <cell r="N3" t="e">
            <v>#REF!</v>
          </cell>
          <cell r="O3" t="e">
            <v>#REF!</v>
          </cell>
        </row>
        <row r="4">
          <cell r="B4" t="str">
            <v xml:space="preserve">2002 Avg. Budget Cost/BCM </v>
          </cell>
          <cell r="C4" t="e">
            <v>#REF!</v>
          </cell>
          <cell r="D4" t="e">
            <v>#REF!</v>
          </cell>
          <cell r="E4" t="e">
            <v>#REF!</v>
          </cell>
          <cell r="F4" t="e">
            <v>#REF!</v>
          </cell>
          <cell r="G4" t="e">
            <v>#REF!</v>
          </cell>
          <cell r="H4" t="e">
            <v>#REF!</v>
          </cell>
          <cell r="I4" t="e">
            <v>#REF!</v>
          </cell>
          <cell r="J4" t="e">
            <v>#REF!</v>
          </cell>
          <cell r="K4" t="e">
            <v>#REF!</v>
          </cell>
          <cell r="L4" t="e">
            <v>#REF!</v>
          </cell>
          <cell r="M4" t="e">
            <v>#REF!</v>
          </cell>
          <cell r="N4" t="e">
            <v>#REF!</v>
          </cell>
          <cell r="O4" t="e">
            <v>#REF!</v>
          </cell>
        </row>
        <row r="5">
          <cell r="B5" t="str">
            <v>2001 Avg. Actual Cost/BCM</v>
          </cell>
          <cell r="C5">
            <v>1.5630457794442147</v>
          </cell>
          <cell r="D5">
            <v>1.5630457794442147</v>
          </cell>
          <cell r="E5">
            <v>1.5630457794442147</v>
          </cell>
          <cell r="F5">
            <v>1.5630457794442147</v>
          </cell>
          <cell r="G5">
            <v>1.5630457794442147</v>
          </cell>
          <cell r="H5">
            <v>1.5630457794442147</v>
          </cell>
          <cell r="I5">
            <v>1.5630457794442147</v>
          </cell>
          <cell r="J5">
            <v>1.5630457794442147</v>
          </cell>
          <cell r="K5">
            <v>1.5630457794442147</v>
          </cell>
          <cell r="L5">
            <v>1.5630457794442147</v>
          </cell>
          <cell r="M5">
            <v>1.5630457794442147</v>
          </cell>
          <cell r="N5">
            <v>1.5630457794442147</v>
          </cell>
          <cell r="O5">
            <v>1.5630457794442147</v>
          </cell>
        </row>
        <row r="6">
          <cell r="B6" t="str">
            <v>2002 Budget Cost</v>
          </cell>
          <cell r="C6" t="e">
            <v>#REF!</v>
          </cell>
          <cell r="D6" t="e">
            <v>#REF!</v>
          </cell>
          <cell r="E6" t="e">
            <v>#REF!</v>
          </cell>
          <cell r="F6" t="e">
            <v>#REF!</v>
          </cell>
          <cell r="G6">
            <v>0</v>
          </cell>
          <cell r="H6">
            <v>0</v>
          </cell>
          <cell r="I6" t="e">
            <v>#REF!</v>
          </cell>
          <cell r="J6" t="e">
            <v>#REF!</v>
          </cell>
          <cell r="K6" t="e">
            <v>#REF!</v>
          </cell>
          <cell r="L6" t="e">
            <v>#REF!</v>
          </cell>
          <cell r="M6" t="e">
            <v>#REF!</v>
          </cell>
          <cell r="N6" t="e">
            <v>#REF!</v>
          </cell>
          <cell r="O6" t="e">
            <v>#REF!</v>
          </cell>
        </row>
        <row r="7">
          <cell r="B7" t="str">
            <v>2002 Budget BCM</v>
          </cell>
          <cell r="C7">
            <v>1612</v>
          </cell>
          <cell r="D7">
            <v>1456</v>
          </cell>
          <cell r="E7">
            <v>1612</v>
          </cell>
          <cell r="F7">
            <v>1560</v>
          </cell>
          <cell r="G7">
            <v>1612</v>
          </cell>
          <cell r="H7">
            <v>1560</v>
          </cell>
          <cell r="I7">
            <v>1612</v>
          </cell>
          <cell r="J7">
            <v>1612</v>
          </cell>
          <cell r="K7">
            <v>1560</v>
          </cell>
          <cell r="L7">
            <v>1612</v>
          </cell>
          <cell r="M7">
            <v>1560</v>
          </cell>
          <cell r="N7">
            <v>1612</v>
          </cell>
          <cell r="O7">
            <v>18980</v>
          </cell>
        </row>
        <row r="8">
          <cell r="B8" t="str">
            <v>2002 Actual Cost</v>
          </cell>
          <cell r="C8" t="e">
            <v>#REF!</v>
          </cell>
          <cell r="D8" t="e">
            <v>#REF!</v>
          </cell>
          <cell r="E8" t="e">
            <v>#REF!</v>
          </cell>
          <cell r="F8" t="e">
            <v>#REF!</v>
          </cell>
          <cell r="G8">
            <v>0</v>
          </cell>
          <cell r="H8">
            <v>0</v>
          </cell>
          <cell r="I8" t="e">
            <v>#REF!</v>
          </cell>
          <cell r="J8" t="e">
            <v>#REF!</v>
          </cell>
          <cell r="K8" t="e">
            <v>#REF!</v>
          </cell>
          <cell r="L8" t="e">
            <v>#REF!</v>
          </cell>
          <cell r="M8" t="e">
            <v>#REF!</v>
          </cell>
          <cell r="N8" t="e">
            <v>#REF!</v>
          </cell>
          <cell r="O8" t="e">
            <v>#REF!</v>
          </cell>
        </row>
        <row r="9">
          <cell r="B9" t="str">
            <v>2002 Actual BCM</v>
          </cell>
          <cell r="C9">
            <v>1670.2929999999999</v>
          </cell>
          <cell r="D9">
            <v>1584.508</v>
          </cell>
          <cell r="E9">
            <v>1721.9549999999999</v>
          </cell>
          <cell r="F9">
            <v>1597.0909999999999</v>
          </cell>
          <cell r="G9">
            <v>1646.7819999999999</v>
          </cell>
          <cell r="H9">
            <v>1656.5409999999999</v>
          </cell>
          <cell r="I9">
            <v>1012.494</v>
          </cell>
          <cell r="J9">
            <v>1270.9649999999999</v>
          </cell>
          <cell r="K9">
            <v>1670.5450000000001</v>
          </cell>
          <cell r="L9">
            <v>1851.2280000000001</v>
          </cell>
          <cell r="M9">
            <v>1888.191</v>
          </cell>
          <cell r="N9">
            <v>2099.8049999999998</v>
          </cell>
          <cell r="O9">
            <v>19670.397999999997</v>
          </cell>
        </row>
        <row r="10">
          <cell r="B10" t="str">
            <v>2001 Actual Cost</v>
          </cell>
          <cell r="C10">
            <v>2646.32</v>
          </cell>
          <cell r="D10">
            <v>1930.39</v>
          </cell>
          <cell r="E10">
            <v>1677.508</v>
          </cell>
          <cell r="F10">
            <v>2274.9409999999998</v>
          </cell>
          <cell r="G10">
            <v>2362.2739999999999</v>
          </cell>
          <cell r="H10">
            <v>2149.4665499999996</v>
          </cell>
          <cell r="I10">
            <v>2725.8280600000003</v>
          </cell>
          <cell r="J10">
            <v>2512.05161</v>
          </cell>
          <cell r="K10">
            <v>2486.34602</v>
          </cell>
          <cell r="L10">
            <v>2386.4723600000002</v>
          </cell>
          <cell r="M10">
            <v>2927.4389299999998</v>
          </cell>
          <cell r="N10">
            <v>2854.6304999999993</v>
          </cell>
          <cell r="O10">
            <v>28933.667029999997</v>
          </cell>
        </row>
        <row r="11">
          <cell r="B11" t="str">
            <v>2001 Actual BCM</v>
          </cell>
          <cell r="C11">
            <v>1494.5909999999999</v>
          </cell>
          <cell r="D11">
            <v>1371.337</v>
          </cell>
          <cell r="E11">
            <v>1545.587</v>
          </cell>
          <cell r="F11">
            <v>1432.366</v>
          </cell>
          <cell r="G11">
            <v>1503.828</v>
          </cell>
          <cell r="H11">
            <v>1490.99</v>
          </cell>
          <cell r="I11">
            <v>1600.521</v>
          </cell>
          <cell r="J11">
            <v>1589.8109999999999</v>
          </cell>
          <cell r="K11">
            <v>1571.0940000000001</v>
          </cell>
          <cell r="L11">
            <v>1666.923</v>
          </cell>
          <cell r="M11">
            <v>1665.39</v>
          </cell>
          <cell r="N11">
            <v>1578.643</v>
          </cell>
          <cell r="O11">
            <v>18511.081000000002</v>
          </cell>
        </row>
        <row r="45">
          <cell r="B45" t="str">
            <v>Себестоимость добычи на 1 куб. м. добычи</v>
          </cell>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факт. себест. куб. м. в 2002 г.</v>
          </cell>
          <cell r="C46" t="e">
            <v>#REF!</v>
          </cell>
          <cell r="D46" t="e">
            <v>#REF!</v>
          </cell>
          <cell r="E46" t="e">
            <v>#REF!</v>
          </cell>
          <cell r="F46" t="e">
            <v>#REF!</v>
          </cell>
          <cell r="G46" t="str">
            <v xml:space="preserve"> </v>
          </cell>
          <cell r="H46" t="str">
            <v/>
          </cell>
          <cell r="I46" t="e">
            <v>#REF!</v>
          </cell>
          <cell r="J46" t="e">
            <v>#REF!</v>
          </cell>
          <cell r="K46" t="e">
            <v>#REF!</v>
          </cell>
          <cell r="L46" t="e">
            <v>#REF!</v>
          </cell>
          <cell r="M46" t="e">
            <v>#REF!</v>
          </cell>
          <cell r="N46" t="e">
            <v>#REF!</v>
          </cell>
          <cell r="O46" t="e">
            <v>#REF!</v>
          </cell>
        </row>
        <row r="47">
          <cell r="B47" t="str">
            <v>Сред. план. себест. куб. м в 2002 г.</v>
          </cell>
          <cell r="C47" t="e">
            <v>#REF!</v>
          </cell>
          <cell r="D47" t="e">
            <v>#REF!</v>
          </cell>
          <cell r="E47" t="e">
            <v>#REF!</v>
          </cell>
          <cell r="F47" t="e">
            <v>#REF!</v>
          </cell>
          <cell r="G47" t="e">
            <v>#REF!</v>
          </cell>
          <cell r="H47" t="e">
            <v>#REF!</v>
          </cell>
          <cell r="I47" t="e">
            <v>#REF!</v>
          </cell>
          <cell r="J47" t="e">
            <v>#REF!</v>
          </cell>
          <cell r="K47" t="e">
            <v>#REF!</v>
          </cell>
          <cell r="L47" t="e">
            <v>#REF!</v>
          </cell>
          <cell r="M47" t="e">
            <v>#REF!</v>
          </cell>
          <cell r="N47" t="e">
            <v>#REF!</v>
          </cell>
          <cell r="O47" t="e">
            <v>#REF!</v>
          </cell>
        </row>
        <row r="48">
          <cell r="B48" t="str">
            <v>Сред. факт. себест. куб. м в 2001 г.</v>
          </cell>
          <cell r="C48">
            <v>1.5630457794442147</v>
          </cell>
          <cell r="D48">
            <v>1.5630457794442147</v>
          </cell>
          <cell r="E48">
            <v>1.5630457794442147</v>
          </cell>
          <cell r="F48">
            <v>1.5630457794442147</v>
          </cell>
          <cell r="G48">
            <v>1.5630457794442147</v>
          </cell>
          <cell r="H48">
            <v>1.5630457794442147</v>
          </cell>
          <cell r="I48">
            <v>1.5630457794442147</v>
          </cell>
          <cell r="J48">
            <v>1.5630457794442147</v>
          </cell>
          <cell r="K48">
            <v>1.5630457794442147</v>
          </cell>
          <cell r="L48">
            <v>1.5630457794442147</v>
          </cell>
          <cell r="M48">
            <v>1.5630457794442147</v>
          </cell>
          <cell r="N48">
            <v>1.5630457794442147</v>
          </cell>
          <cell r="O48">
            <v>1.5630457794442147</v>
          </cell>
        </row>
        <row r="49">
          <cell r="B49" t="str">
            <v>Mining Cost Per BCM Mined</v>
          </cell>
          <cell r="C49" t="e">
            <v>#REF!</v>
          </cell>
          <cell r="D49" t="e">
            <v>#REF!</v>
          </cell>
          <cell r="E49" t="e">
            <v>#REF!</v>
          </cell>
          <cell r="F49" t="e">
            <v>#REF!</v>
          </cell>
          <cell r="G49">
            <v>0</v>
          </cell>
          <cell r="H49">
            <v>0</v>
          </cell>
          <cell r="I49" t="e">
            <v>#REF!</v>
          </cell>
          <cell r="J49" t="e">
            <v>#REF!</v>
          </cell>
          <cell r="K49" t="e">
            <v>#REF!</v>
          </cell>
          <cell r="L49" t="e">
            <v>#REF!</v>
          </cell>
          <cell r="M49" t="e">
            <v>#REF!</v>
          </cell>
          <cell r="O49" t="e">
            <v>#REF!</v>
          </cell>
        </row>
        <row r="50">
          <cell r="B50" t="str">
            <v xml:space="preserve">2002 Avg. Actual Cost/BCM </v>
          </cell>
          <cell r="C50">
            <v>1612</v>
          </cell>
          <cell r="D50">
            <v>1456</v>
          </cell>
          <cell r="E50">
            <v>1612</v>
          </cell>
          <cell r="F50">
            <v>1560</v>
          </cell>
          <cell r="G50">
            <v>1612</v>
          </cell>
          <cell r="H50">
            <v>1560</v>
          </cell>
          <cell r="I50">
            <v>1612</v>
          </cell>
          <cell r="J50">
            <v>1612</v>
          </cell>
          <cell r="K50">
            <v>1560</v>
          </cell>
          <cell r="L50">
            <v>1612</v>
          </cell>
          <cell r="M50">
            <v>1560</v>
          </cell>
          <cell r="O50">
            <v>18980</v>
          </cell>
        </row>
        <row r="51">
          <cell r="B51" t="str">
            <v xml:space="preserve">2002 Avg. Budget Cost/BCM </v>
          </cell>
          <cell r="C51" t="e">
            <v>#REF!</v>
          </cell>
          <cell r="D51" t="e">
            <v>#REF!</v>
          </cell>
          <cell r="E51" t="e">
            <v>#REF!</v>
          </cell>
          <cell r="F51" t="e">
            <v>#REF!</v>
          </cell>
          <cell r="G51">
            <v>0</v>
          </cell>
          <cell r="H51">
            <v>0</v>
          </cell>
          <cell r="I51" t="e">
            <v>#REF!</v>
          </cell>
          <cell r="J51" t="e">
            <v>#REF!</v>
          </cell>
          <cell r="K51" t="e">
            <v>#REF!</v>
          </cell>
          <cell r="L51" t="e">
            <v>#REF!</v>
          </cell>
          <cell r="M51" t="e">
            <v>#REF!</v>
          </cell>
          <cell r="O51" t="e">
            <v>#REF!</v>
          </cell>
        </row>
        <row r="52">
          <cell r="B52" t="str">
            <v>2001 Avg. Actual Cost/BCM</v>
          </cell>
          <cell r="C52">
            <v>1670.2929999999999</v>
          </cell>
          <cell r="D52">
            <v>1584.508</v>
          </cell>
          <cell r="E52">
            <v>1721.9549999999999</v>
          </cell>
          <cell r="F52">
            <v>1597.0909999999999</v>
          </cell>
          <cell r="G52">
            <v>1646.7819999999999</v>
          </cell>
          <cell r="H52">
            <v>1656.5409999999999</v>
          </cell>
          <cell r="I52">
            <v>1012.494</v>
          </cell>
          <cell r="J52">
            <v>1270.9649999999999</v>
          </cell>
          <cell r="K52">
            <v>1670.5450000000001</v>
          </cell>
          <cell r="L52">
            <v>1851.2280000000001</v>
          </cell>
          <cell r="M52">
            <v>1888.191</v>
          </cell>
          <cell r="O52">
            <v>19670.397999999997</v>
          </cell>
        </row>
        <row r="53">
          <cell r="B53" t="str">
            <v>2002 Budget Cost</v>
          </cell>
          <cell r="C53">
            <v>2646.32</v>
          </cell>
          <cell r="D53">
            <v>1930.39</v>
          </cell>
          <cell r="E53">
            <v>1677.508</v>
          </cell>
          <cell r="F53">
            <v>2274.9409999999998</v>
          </cell>
          <cell r="G53">
            <v>2362.2739999999999</v>
          </cell>
          <cell r="H53">
            <v>2149.4665499999996</v>
          </cell>
          <cell r="I53">
            <v>2725.8280600000003</v>
          </cell>
          <cell r="J53">
            <v>2512.05161</v>
          </cell>
          <cell r="K53">
            <v>2486.34602</v>
          </cell>
          <cell r="L53">
            <v>2386.4723600000002</v>
          </cell>
          <cell r="M53">
            <v>2927.4389299999998</v>
          </cell>
          <cell r="N53">
            <v>2854.6304999999993</v>
          </cell>
          <cell r="O53">
            <v>28933.667029999997</v>
          </cell>
        </row>
        <row r="54">
          <cell r="B54" t="str">
            <v>2002 Budget BCM</v>
          </cell>
          <cell r="C54">
            <v>1494.5909999999999</v>
          </cell>
          <cell r="D54">
            <v>1371.337</v>
          </cell>
          <cell r="E54">
            <v>1545.587</v>
          </cell>
          <cell r="F54">
            <v>1432.366</v>
          </cell>
          <cell r="G54">
            <v>1503.828</v>
          </cell>
          <cell r="H54">
            <v>1490.99</v>
          </cell>
          <cell r="I54">
            <v>1600.521</v>
          </cell>
          <cell r="J54">
            <v>1589.8109999999999</v>
          </cell>
          <cell r="K54">
            <v>1571.0940000000001</v>
          </cell>
          <cell r="L54">
            <v>1666.923</v>
          </cell>
          <cell r="M54">
            <v>1665.39</v>
          </cell>
          <cell r="N54">
            <v>1578.643</v>
          </cell>
          <cell r="O54">
            <v>18511.081000000002</v>
          </cell>
        </row>
        <row r="55">
          <cell r="B55" t="str">
            <v>2002 Actual Cost</v>
          </cell>
          <cell r="C55">
            <v>0</v>
          </cell>
          <cell r="D55">
            <v>0</v>
          </cell>
          <cell r="E55">
            <v>0</v>
          </cell>
          <cell r="F55">
            <v>0</v>
          </cell>
          <cell r="G55">
            <v>0</v>
          </cell>
          <cell r="H55">
            <v>0</v>
          </cell>
          <cell r="I55">
            <v>0</v>
          </cell>
          <cell r="J55">
            <v>0</v>
          </cell>
          <cell r="K55">
            <v>0</v>
          </cell>
          <cell r="L55">
            <v>0</v>
          </cell>
          <cell r="M55">
            <v>0</v>
          </cell>
          <cell r="N55">
            <v>0</v>
          </cell>
          <cell r="O55">
            <v>0</v>
          </cell>
        </row>
        <row r="56">
          <cell r="B56" t="str">
            <v>2002 Actual BCM</v>
          </cell>
          <cell r="C56">
            <v>0</v>
          </cell>
          <cell r="D56">
            <v>0</v>
          </cell>
          <cell r="E56">
            <v>0</v>
          </cell>
          <cell r="F56">
            <v>0</v>
          </cell>
          <cell r="G56">
            <v>0</v>
          </cell>
          <cell r="H56">
            <v>0</v>
          </cell>
          <cell r="I56">
            <v>0</v>
          </cell>
          <cell r="J56">
            <v>0</v>
          </cell>
          <cell r="K56">
            <v>0</v>
          </cell>
          <cell r="L56">
            <v>0</v>
          </cell>
          <cell r="M56">
            <v>0</v>
          </cell>
          <cell r="N56">
            <v>0</v>
          </cell>
          <cell r="O56">
            <v>0</v>
          </cell>
        </row>
        <row r="57">
          <cell r="B57" t="str">
            <v>2001 Actual Cost</v>
          </cell>
          <cell r="C57">
            <v>0</v>
          </cell>
          <cell r="D57">
            <v>0</v>
          </cell>
          <cell r="E57">
            <v>0</v>
          </cell>
          <cell r="F57">
            <v>0</v>
          </cell>
          <cell r="G57">
            <v>0</v>
          </cell>
          <cell r="H57">
            <v>0</v>
          </cell>
          <cell r="I57">
            <v>0</v>
          </cell>
          <cell r="J57">
            <v>0</v>
          </cell>
          <cell r="K57">
            <v>0</v>
          </cell>
          <cell r="L57">
            <v>0</v>
          </cell>
          <cell r="M57">
            <v>0</v>
          </cell>
          <cell r="N57">
            <v>0</v>
          </cell>
          <cell r="O57">
            <v>0</v>
          </cell>
        </row>
      </sheetData>
      <sheetData sheetId="22"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2002 Avg. Actual Cost/Tonne</v>
          </cell>
          <cell r="C3">
            <v>4.0822461032245565</v>
          </cell>
          <cell r="D3">
            <v>4.5012691627202157</v>
          </cell>
          <cell r="E3">
            <v>4.770955419189387</v>
          </cell>
          <cell r="F3" t="str">
            <v/>
          </cell>
          <cell r="G3" t="str">
            <v/>
          </cell>
          <cell r="H3" t="str">
            <v/>
          </cell>
          <cell r="I3" t="str">
            <v/>
          </cell>
          <cell r="J3" t="str">
            <v/>
          </cell>
          <cell r="K3" t="str">
            <v/>
          </cell>
          <cell r="L3" t="str">
            <v/>
          </cell>
          <cell r="M3" t="str">
            <v/>
          </cell>
          <cell r="N3" t="str">
            <v/>
          </cell>
          <cell r="O3">
            <v>1.1789186096230282</v>
          </cell>
        </row>
        <row r="4">
          <cell r="B4" t="str">
            <v>2002 Avg. Budget Cost/Tonne</v>
          </cell>
          <cell r="C4">
            <v>1.3433204067676969</v>
          </cell>
          <cell r="D4">
            <v>1.3433204067676969</v>
          </cell>
          <cell r="E4">
            <v>1.3433204067676969</v>
          </cell>
          <cell r="F4">
            <v>1.3433204067676969</v>
          </cell>
          <cell r="G4">
            <v>1.3433204067676969</v>
          </cell>
          <cell r="H4">
            <v>1.3433204067676969</v>
          </cell>
          <cell r="I4">
            <v>1.3433204067676969</v>
          </cell>
          <cell r="J4">
            <v>1.3433204067676969</v>
          </cell>
          <cell r="K4">
            <v>1.3433204067676969</v>
          </cell>
          <cell r="L4">
            <v>1.3433204067676969</v>
          </cell>
          <cell r="M4">
            <v>1.3433204067676969</v>
          </cell>
          <cell r="N4">
            <v>1.3433204067676969</v>
          </cell>
          <cell r="O4">
            <v>1.3433204067676969</v>
          </cell>
        </row>
        <row r="5">
          <cell r="B5" t="str">
            <v>2001 Avg. Actual Cost/Tonne</v>
          </cell>
          <cell r="C5">
            <v>5.6501035651874698</v>
          </cell>
          <cell r="D5">
            <v>5.6501035651874698</v>
          </cell>
          <cell r="E5">
            <v>5.6501035651874698</v>
          </cell>
          <cell r="F5">
            <v>5.6501035651874698</v>
          </cell>
          <cell r="G5">
            <v>5.6501035651874698</v>
          </cell>
          <cell r="H5">
            <v>5.6501035651874698</v>
          </cell>
          <cell r="I5">
            <v>5.6501035651874698</v>
          </cell>
          <cell r="J5">
            <v>5.6501035651874698</v>
          </cell>
          <cell r="K5">
            <v>5.6501035651874698</v>
          </cell>
          <cell r="L5">
            <v>5.6501035651874698</v>
          </cell>
          <cell r="M5">
            <v>5.6501035651874698</v>
          </cell>
          <cell r="N5">
            <v>5.6501035651874698</v>
          </cell>
          <cell r="O5">
            <v>5.6501035651874698</v>
          </cell>
        </row>
        <row r="6">
          <cell r="B6" t="str">
            <v>2002 Budget Cost</v>
          </cell>
          <cell r="C6">
            <v>2312.7242600000004</v>
          </cell>
          <cell r="D6">
            <v>2586.8391200000001</v>
          </cell>
          <cell r="E6">
            <v>2408.0478999999996</v>
          </cell>
          <cell r="F6">
            <v>0</v>
          </cell>
          <cell r="G6">
            <v>0</v>
          </cell>
          <cell r="H6">
            <v>0</v>
          </cell>
          <cell r="I6">
            <v>0</v>
          </cell>
          <cell r="J6">
            <v>-2E-3</v>
          </cell>
          <cell r="K6">
            <v>0</v>
          </cell>
          <cell r="L6">
            <v>0</v>
          </cell>
          <cell r="M6">
            <v>0</v>
          </cell>
          <cell r="N6">
            <v>0</v>
          </cell>
          <cell r="O6">
            <v>7307.6092799999997</v>
          </cell>
        </row>
        <row r="7">
          <cell r="B7" t="str">
            <v>2002 Budget Tonnes</v>
          </cell>
          <cell r="C7">
            <v>467.5</v>
          </cell>
          <cell r="D7">
            <v>401.7</v>
          </cell>
          <cell r="E7">
            <v>456.4</v>
          </cell>
          <cell r="F7">
            <v>452.82</v>
          </cell>
          <cell r="G7">
            <v>467.5</v>
          </cell>
          <cell r="H7">
            <v>452.4</v>
          </cell>
          <cell r="I7">
            <v>467.5</v>
          </cell>
          <cell r="J7">
            <v>444.64</v>
          </cell>
          <cell r="K7">
            <v>442.1</v>
          </cell>
          <cell r="L7">
            <v>467.5</v>
          </cell>
          <cell r="M7">
            <v>452.4</v>
          </cell>
          <cell r="N7">
            <v>467.5</v>
          </cell>
          <cell r="O7">
            <v>5439.9599999999991</v>
          </cell>
        </row>
        <row r="8">
          <cell r="B8" t="str">
            <v>2002 Actual Cost</v>
          </cell>
          <cell r="C8">
            <v>2061.6281737887753</v>
          </cell>
          <cell r="D8">
            <v>2024.7365038577047</v>
          </cell>
          <cell r="E8">
            <v>2528.6938268559234</v>
          </cell>
          <cell r="F8">
            <v>0</v>
          </cell>
          <cell r="G8">
            <v>0</v>
          </cell>
          <cell r="H8">
            <v>0</v>
          </cell>
          <cell r="I8">
            <v>0</v>
          </cell>
          <cell r="J8">
            <v>0</v>
          </cell>
          <cell r="K8">
            <v>0</v>
          </cell>
          <cell r="L8">
            <v>0</v>
          </cell>
          <cell r="M8">
            <v>0</v>
          </cell>
          <cell r="N8">
            <v>0</v>
          </cell>
          <cell r="O8">
            <v>6615.0585045024036</v>
          </cell>
        </row>
        <row r="9">
          <cell r="B9" t="str">
            <v>2002 Actual Tonnes</v>
          </cell>
          <cell r="C9">
            <v>505.02300000000002</v>
          </cell>
          <cell r="D9">
            <v>402.80200000000002</v>
          </cell>
          <cell r="E9">
            <v>478.702</v>
          </cell>
          <cell r="F9">
            <v>438.964</v>
          </cell>
          <cell r="G9">
            <v>474.012</v>
          </cell>
          <cell r="H9">
            <v>478.81200000000001</v>
          </cell>
          <cell r="I9">
            <v>478.416</v>
          </cell>
          <cell r="J9">
            <v>466.16699999999997</v>
          </cell>
          <cell r="K9">
            <v>496.70100000000002</v>
          </cell>
          <cell r="L9">
            <v>470.82</v>
          </cell>
          <cell r="M9">
            <v>441.31299999999999</v>
          </cell>
          <cell r="N9">
            <v>479.392</v>
          </cell>
          <cell r="O9">
            <v>5611.1239999999998</v>
          </cell>
        </row>
        <row r="10">
          <cell r="B10" t="str">
            <v>2001 Actual Cost</v>
          </cell>
          <cell r="C10">
            <v>2658.1319999999996</v>
          </cell>
          <cell r="D10">
            <v>1935.7127699999999</v>
          </cell>
          <cell r="E10">
            <v>2559.0480000000002</v>
          </cell>
          <cell r="F10">
            <v>2556.8730000000005</v>
          </cell>
          <cell r="G10">
            <v>2611.6980000000003</v>
          </cell>
          <cell r="H10">
            <v>3240.0549299999998</v>
          </cell>
          <cell r="I10">
            <v>2483.5804900000003</v>
          </cell>
          <cell r="J10">
            <v>2720.0886099999998</v>
          </cell>
          <cell r="K10">
            <v>2734.0748199999998</v>
          </cell>
          <cell r="L10">
            <v>2371.6090600000002</v>
          </cell>
          <cell r="M10">
            <v>2369.3209700000002</v>
          </cell>
          <cell r="N10">
            <v>2663.0601000000001</v>
          </cell>
          <cell r="O10">
            <v>30903.25275</v>
          </cell>
        </row>
        <row r="11">
          <cell r="B11" t="str">
            <v>2001 Actual Tonnes</v>
          </cell>
          <cell r="C11">
            <v>457.74799999999999</v>
          </cell>
          <cell r="D11">
            <v>438.59399999999999</v>
          </cell>
          <cell r="E11">
            <v>468.16500000000002</v>
          </cell>
          <cell r="F11">
            <v>457.12700000000001</v>
          </cell>
          <cell r="G11">
            <v>459.15300000000002</v>
          </cell>
          <cell r="H11">
            <v>444.06799999999998</v>
          </cell>
          <cell r="I11">
            <v>448.07600000000002</v>
          </cell>
          <cell r="J11">
            <v>451.50900000000001</v>
          </cell>
          <cell r="K11">
            <v>461.30799999999999</v>
          </cell>
          <cell r="L11">
            <v>460.56900000000002</v>
          </cell>
          <cell r="M11">
            <v>472.11500000000001</v>
          </cell>
          <cell r="N11">
            <v>451.07</v>
          </cell>
          <cell r="O11">
            <v>5469.5020000000004</v>
          </cell>
        </row>
        <row r="15">
          <cell r="N15" t="str">
            <v xml:space="preserve"> </v>
          </cell>
        </row>
        <row r="45">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план. себест. тонны в 2002 г.</v>
          </cell>
          <cell r="C46">
            <v>4.0822461032245565</v>
          </cell>
          <cell r="D46">
            <v>4.5012691627202157</v>
          </cell>
          <cell r="E46">
            <v>4.770955419189387</v>
          </cell>
          <cell r="F46" t="str">
            <v/>
          </cell>
          <cell r="G46" t="str">
            <v/>
          </cell>
          <cell r="H46" t="str">
            <v/>
          </cell>
          <cell r="I46" t="str">
            <v/>
          </cell>
          <cell r="J46" t="str">
            <v/>
          </cell>
          <cell r="K46" t="str">
            <v/>
          </cell>
          <cell r="L46" t="str">
            <v/>
          </cell>
          <cell r="M46" t="str">
            <v/>
          </cell>
          <cell r="N46" t="str">
            <v/>
          </cell>
          <cell r="O46">
            <v>1.1789186096230282</v>
          </cell>
        </row>
        <row r="47">
          <cell r="B47" t="str">
            <v>Сред. факт. себест. тонны в 2001 г.</v>
          </cell>
          <cell r="C47">
            <v>1.3433204067676969</v>
          </cell>
          <cell r="D47">
            <v>1.3433204067676969</v>
          </cell>
          <cell r="E47">
            <v>1.3433204067676969</v>
          </cell>
          <cell r="F47">
            <v>1.3433204067676969</v>
          </cell>
          <cell r="G47">
            <v>1.3433204067676969</v>
          </cell>
          <cell r="H47">
            <v>1.3433204067676969</v>
          </cell>
          <cell r="I47">
            <v>1.3433204067676969</v>
          </cell>
          <cell r="J47">
            <v>1.3433204067676969</v>
          </cell>
          <cell r="K47">
            <v>1.3433204067676969</v>
          </cell>
          <cell r="L47">
            <v>1.3433204067676969</v>
          </cell>
          <cell r="M47">
            <v>1.3433204067676969</v>
          </cell>
          <cell r="N47">
            <v>1.3433204067676969</v>
          </cell>
          <cell r="O47">
            <v>1.3433204067676969</v>
          </cell>
        </row>
        <row r="48">
          <cell r="B48" t="str">
            <v>Сред. факт. себест. тонны в 2002 г.</v>
          </cell>
          <cell r="C48">
            <v>5.6501035651874698</v>
          </cell>
          <cell r="D48">
            <v>5.6501035651874698</v>
          </cell>
          <cell r="E48">
            <v>5.6501035651874698</v>
          </cell>
          <cell r="F48">
            <v>5.6501035651874698</v>
          </cell>
          <cell r="G48">
            <v>5.6501035651874698</v>
          </cell>
          <cell r="H48">
            <v>5.6501035651874698</v>
          </cell>
          <cell r="I48">
            <v>5.6501035651874698</v>
          </cell>
          <cell r="J48">
            <v>5.6501035651874698</v>
          </cell>
          <cell r="K48">
            <v>5.6501035651874698</v>
          </cell>
          <cell r="L48">
            <v>5.6501035651874698</v>
          </cell>
          <cell r="M48">
            <v>5.6501035651874698</v>
          </cell>
          <cell r="N48">
            <v>5.6501035651874698</v>
          </cell>
          <cell r="O48">
            <v>5.6501035651874698</v>
          </cell>
        </row>
        <row r="49">
          <cell r="B49" t="str">
            <v>2002 Avg. Budget Cost/Tonne</v>
          </cell>
          <cell r="C49">
            <v>2312.7242600000004</v>
          </cell>
          <cell r="D49">
            <v>2586.8391200000001</v>
          </cell>
          <cell r="E49">
            <v>2408.0478999999996</v>
          </cell>
          <cell r="F49">
            <v>0</v>
          </cell>
          <cell r="G49">
            <v>0</v>
          </cell>
          <cell r="H49">
            <v>0</v>
          </cell>
          <cell r="I49">
            <v>0</v>
          </cell>
          <cell r="J49">
            <v>-2E-3</v>
          </cell>
          <cell r="K49">
            <v>0</v>
          </cell>
          <cell r="L49">
            <v>0</v>
          </cell>
          <cell r="M49">
            <v>0</v>
          </cell>
          <cell r="N49">
            <v>0</v>
          </cell>
          <cell r="O49">
            <v>7307.6092799999997</v>
          </cell>
        </row>
        <row r="50">
          <cell r="B50" t="str">
            <v>2001 Avg. Actual Cost/Tonne</v>
          </cell>
          <cell r="C50">
            <v>467.5</v>
          </cell>
          <cell r="D50">
            <v>401.7</v>
          </cell>
          <cell r="E50">
            <v>456.4</v>
          </cell>
          <cell r="F50">
            <v>452.82</v>
          </cell>
          <cell r="G50">
            <v>467.5</v>
          </cell>
          <cell r="H50">
            <v>452.4</v>
          </cell>
          <cell r="I50">
            <v>467.5</v>
          </cell>
          <cell r="J50">
            <v>444.64</v>
          </cell>
          <cell r="K50">
            <v>442.1</v>
          </cell>
          <cell r="L50">
            <v>467.5</v>
          </cell>
          <cell r="M50">
            <v>452.4</v>
          </cell>
          <cell r="N50">
            <v>467.5</v>
          </cell>
          <cell r="O50">
            <v>5439.9599999999991</v>
          </cell>
        </row>
        <row r="51">
          <cell r="B51" t="str">
            <v>2002 Budget Cost</v>
          </cell>
          <cell r="C51">
            <v>2061.6281737887753</v>
          </cell>
          <cell r="D51">
            <v>2024.7365038577047</v>
          </cell>
          <cell r="E51">
            <v>2528.6938268559234</v>
          </cell>
          <cell r="F51">
            <v>0</v>
          </cell>
          <cell r="G51">
            <v>0</v>
          </cell>
          <cell r="H51">
            <v>0</v>
          </cell>
          <cell r="I51">
            <v>0</v>
          </cell>
          <cell r="J51">
            <v>0</v>
          </cell>
          <cell r="K51">
            <v>0</v>
          </cell>
          <cell r="L51">
            <v>0</v>
          </cell>
          <cell r="M51">
            <v>0</v>
          </cell>
          <cell r="N51">
            <v>0</v>
          </cell>
          <cell r="O51">
            <v>6615.0585045024036</v>
          </cell>
        </row>
        <row r="52">
          <cell r="B52" t="str">
            <v>2002 Budget Tonnes</v>
          </cell>
          <cell r="C52">
            <v>505.02300000000002</v>
          </cell>
          <cell r="D52">
            <v>402.80200000000002</v>
          </cell>
          <cell r="E52">
            <v>478.702</v>
          </cell>
          <cell r="F52">
            <v>438.964</v>
          </cell>
          <cell r="G52">
            <v>474.012</v>
          </cell>
          <cell r="H52">
            <v>478.81200000000001</v>
          </cell>
          <cell r="I52">
            <v>478.416</v>
          </cell>
          <cell r="J52">
            <v>466.16699999999997</v>
          </cell>
          <cell r="K52">
            <v>496.70100000000002</v>
          </cell>
          <cell r="L52">
            <v>470.82</v>
          </cell>
          <cell r="M52">
            <v>441.31299999999999</v>
          </cell>
          <cell r="N52">
            <v>479.392</v>
          </cell>
          <cell r="O52">
            <v>5611.1239999999998</v>
          </cell>
        </row>
        <row r="53">
          <cell r="B53" t="str">
            <v>2002 Actual Cost</v>
          </cell>
          <cell r="C53">
            <v>2658.1319999999996</v>
          </cell>
          <cell r="D53">
            <v>1935.7127699999999</v>
          </cell>
          <cell r="E53">
            <v>2559.0480000000002</v>
          </cell>
          <cell r="F53">
            <v>2556.8730000000005</v>
          </cell>
          <cell r="G53">
            <v>2611.6980000000003</v>
          </cell>
          <cell r="H53">
            <v>3240.0549299999998</v>
          </cell>
          <cell r="I53">
            <v>2483.5804900000003</v>
          </cell>
          <cell r="J53">
            <v>2720.0886099999998</v>
          </cell>
          <cell r="K53">
            <v>2734.0748199999998</v>
          </cell>
          <cell r="L53">
            <v>2371.6090600000002</v>
          </cell>
          <cell r="M53">
            <v>2369.3209700000002</v>
          </cell>
          <cell r="N53">
            <v>2663.0601000000001</v>
          </cell>
          <cell r="O53">
            <v>30903.25275</v>
          </cell>
        </row>
        <row r="54">
          <cell r="B54" t="str">
            <v>2002 Actual Tonnes</v>
          </cell>
          <cell r="C54">
            <v>457.74799999999999</v>
          </cell>
          <cell r="D54">
            <v>438.59399999999999</v>
          </cell>
          <cell r="E54">
            <v>468.16500000000002</v>
          </cell>
          <cell r="F54">
            <v>457.12700000000001</v>
          </cell>
          <cell r="G54">
            <v>459.15300000000002</v>
          </cell>
          <cell r="H54">
            <v>444.06799999999998</v>
          </cell>
          <cell r="I54">
            <v>448.07600000000002</v>
          </cell>
          <cell r="J54">
            <v>451.50900000000001</v>
          </cell>
          <cell r="K54">
            <v>461.30799999999999</v>
          </cell>
          <cell r="L54">
            <v>460.56900000000002</v>
          </cell>
          <cell r="M54">
            <v>472.11500000000001</v>
          </cell>
          <cell r="N54">
            <v>451.07</v>
          </cell>
          <cell r="O54">
            <v>5469.5020000000004</v>
          </cell>
        </row>
      </sheetData>
      <sheetData sheetId="23" refreshError="1">
        <row r="22">
          <cell r="A22" t="str">
            <v>KUMTOR GOLD PROJECT</v>
          </cell>
        </row>
        <row r="38">
          <cell r="A38" t="str">
            <v>Summary Report of Operations</v>
          </cell>
          <cell r="B38" t="str">
            <v>Summary Report of Operations</v>
          </cell>
        </row>
        <row r="40">
          <cell r="D40" t="str">
            <v>December 2002</v>
          </cell>
        </row>
        <row r="57">
          <cell r="D57" t="str">
            <v>KUMTOR GOLD COMPANY</v>
          </cell>
        </row>
        <row r="59">
          <cell r="D59" t="str">
            <v>TABLE OF CONTENTS</v>
          </cell>
        </row>
        <row r="61">
          <cell r="D61" t="str">
            <v>December 2002</v>
          </cell>
        </row>
        <row r="67">
          <cell r="A67">
            <v>1</v>
          </cell>
          <cell r="B67" t="str">
            <v>Operating Statistics…………………………………………………………………………………….….</v>
          </cell>
          <cell r="I67">
            <v>2</v>
          </cell>
        </row>
        <row r="70">
          <cell r="A70">
            <v>2</v>
          </cell>
          <cell r="B70" t="str">
            <v xml:space="preserve">Mining…………………………………………………………………………………………………..…… </v>
          </cell>
          <cell r="I70">
            <v>2</v>
          </cell>
        </row>
        <row r="73">
          <cell r="A73">
            <v>3</v>
          </cell>
          <cell r="B73" t="str">
            <v xml:space="preserve">Milling…………………………………………………………………………………………..…………… </v>
          </cell>
          <cell r="I73">
            <v>3</v>
          </cell>
        </row>
        <row r="76">
          <cell r="A76">
            <v>4</v>
          </cell>
          <cell r="B76" t="str">
            <v xml:space="preserve">Maintenance………………………………………………………………………...…………………….. </v>
          </cell>
          <cell r="I76">
            <v>3</v>
          </cell>
        </row>
        <row r="78">
          <cell r="B78" t="str">
            <v xml:space="preserve">4.1. Mine Maintenance…………………………………………………………………..………………. </v>
          </cell>
          <cell r="I78">
            <v>3</v>
          </cell>
        </row>
        <row r="80">
          <cell r="B80" t="str">
            <v>4.2. Mill Maintenance…………………………………………………………………...…………………</v>
          </cell>
          <cell r="I80">
            <v>4</v>
          </cell>
        </row>
        <row r="83">
          <cell r="A83">
            <v>5</v>
          </cell>
          <cell r="B83" t="str">
            <v xml:space="preserve">General……………………………………………………………………………….……………………… </v>
          </cell>
          <cell r="I83">
            <v>4</v>
          </cell>
        </row>
        <row r="86">
          <cell r="A86">
            <v>6</v>
          </cell>
          <cell r="B86" t="str">
            <v>Operating Costs…………………………………………………………………………………...……….</v>
          </cell>
          <cell r="I86">
            <v>4</v>
          </cell>
        </row>
        <row r="89">
          <cell r="A89">
            <v>7</v>
          </cell>
          <cell r="B89" t="str">
            <v>Operating Cost Summary……………………………………………………………..………………….</v>
          </cell>
          <cell r="I89">
            <v>5</v>
          </cell>
        </row>
        <row r="92">
          <cell r="A92">
            <v>8</v>
          </cell>
          <cell r="B92" t="str">
            <v>Capital Project Cost Summary…………………………………………………….…………………….</v>
          </cell>
          <cell r="I92">
            <v>6</v>
          </cell>
        </row>
        <row r="115">
          <cell r="A115" t="str">
            <v>Kumtor Gold Project (Kyrgyzstan)</v>
          </cell>
          <cell r="E115" t="str">
            <v>Summary Report of Operations - December 2002</v>
          </cell>
          <cell r="I115" t="str">
            <v>Page 1</v>
          </cell>
        </row>
        <row r="116">
          <cell r="A116" t="str">
            <v>Note:</v>
          </cell>
          <cell r="B116" t="str">
            <v>All dollar values are in US currency.</v>
          </cell>
        </row>
        <row r="117">
          <cell r="A117" t="str">
            <v>1.</v>
          </cell>
          <cell r="B117" t="str">
            <v>Operating Statistics</v>
          </cell>
        </row>
        <row r="119">
          <cell r="C119" t="str">
            <v>Current Month</v>
          </cell>
          <cell r="F119" t="str">
            <v>Year to Date</v>
          </cell>
          <cell r="I119">
            <v>2002</v>
          </cell>
        </row>
        <row r="120">
          <cell r="C120" t="str">
            <v>Actual</v>
          </cell>
          <cell r="D120" t="str">
            <v>Budget</v>
          </cell>
          <cell r="E120" t="str">
            <v>Variance</v>
          </cell>
          <cell r="F120" t="str">
            <v>Actual</v>
          </cell>
          <cell r="G120" t="str">
            <v>Budget</v>
          </cell>
          <cell r="H120" t="str">
            <v>Variance</v>
          </cell>
          <cell r="I120" t="str">
            <v>Budget</v>
          </cell>
        </row>
        <row r="121">
          <cell r="A121" t="str">
            <v>Gold Poured (ounces)</v>
          </cell>
          <cell r="C121">
            <v>70223</v>
          </cell>
          <cell r="D121">
            <v>79142</v>
          </cell>
          <cell r="E121">
            <v>-8919</v>
          </cell>
          <cell r="F121">
            <v>528550</v>
          </cell>
          <cell r="G121">
            <v>666116</v>
          </cell>
          <cell r="H121">
            <v>-137566</v>
          </cell>
          <cell r="I121">
            <v>666116</v>
          </cell>
        </row>
        <row r="122">
          <cell r="A122" t="str">
            <v>Gold Sales (ounces)</v>
          </cell>
          <cell r="C122">
            <v>42288.031109999996</v>
          </cell>
          <cell r="D122">
            <v>107511.16344086021</v>
          </cell>
          <cell r="E122">
            <v>-65223.132330860215</v>
          </cell>
          <cell r="F122">
            <v>523182.46355999995</v>
          </cell>
          <cell r="G122">
            <v>662190.83870967745</v>
          </cell>
          <cell r="H122">
            <v>-139008.37514967751</v>
          </cell>
          <cell r="I122">
            <v>662190.83870967745</v>
          </cell>
        </row>
        <row r="123">
          <cell r="A123" t="str">
            <v xml:space="preserve">Unit Net Operating </v>
          </cell>
        </row>
        <row r="124">
          <cell r="A124" t="str">
            <v xml:space="preserve">Cash Costs </v>
          </cell>
          <cell r="C124" t="e">
            <v>#REF!</v>
          </cell>
          <cell r="D124" t="e">
            <v>#REF!</v>
          </cell>
          <cell r="E124" t="e">
            <v>#REF!</v>
          </cell>
          <cell r="F124" t="e">
            <v>#REF!</v>
          </cell>
          <cell r="G124" t="e">
            <v>#REF!</v>
          </cell>
          <cell r="H124" t="e">
            <v>#REF!</v>
          </cell>
          <cell r="I124" t="e">
            <v>#REF!</v>
          </cell>
        </row>
        <row r="125">
          <cell r="A125" t="str">
            <v>(US$/ounce poured)</v>
          </cell>
        </row>
        <row r="128">
          <cell r="A128" t="str">
            <v>2.</v>
          </cell>
          <cell r="B128" t="str">
            <v>Mining</v>
          </cell>
        </row>
        <row r="130">
          <cell r="A130" t="str">
            <v>Current Month</v>
          </cell>
          <cell r="F130" t="str">
            <v>Year to Date</v>
          </cell>
          <cell r="I130">
            <v>2002</v>
          </cell>
        </row>
        <row r="131">
          <cell r="A131" t="str">
            <v>Actual</v>
          </cell>
          <cell r="B131" t="str">
            <v>Budget</v>
          </cell>
          <cell r="C131" t="str">
            <v>Variance</v>
          </cell>
          <cell r="D131" t="str">
            <v>Open pit production</v>
          </cell>
          <cell r="F131" t="str">
            <v>Actual</v>
          </cell>
          <cell r="G131" t="str">
            <v>Budget</v>
          </cell>
          <cell r="H131" t="str">
            <v>Variance</v>
          </cell>
          <cell r="I131" t="str">
            <v xml:space="preserve">Budget </v>
          </cell>
        </row>
        <row r="132">
          <cell r="D132" t="str">
            <v>BCM's:</v>
          </cell>
        </row>
        <row r="133">
          <cell r="A133">
            <v>63450</v>
          </cell>
          <cell r="B133">
            <v>0</v>
          </cell>
          <cell r="C133">
            <v>63450</v>
          </cell>
          <cell r="D133" t="str">
            <v>Ice</v>
          </cell>
          <cell r="F133">
            <v>876700</v>
          </cell>
          <cell r="G133">
            <v>0</v>
          </cell>
          <cell r="H133">
            <v>876700</v>
          </cell>
          <cell r="I133">
            <v>0</v>
          </cell>
        </row>
        <row r="134">
          <cell r="A134">
            <v>1862605</v>
          </cell>
          <cell r="B134">
            <v>1447742</v>
          </cell>
          <cell r="C134">
            <v>414863</v>
          </cell>
          <cell r="D134" t="str">
            <v>Waste &amp; low grade</v>
          </cell>
          <cell r="F134">
            <v>17160399</v>
          </cell>
          <cell r="G134">
            <v>17131817</v>
          </cell>
          <cell r="H134">
            <v>28582</v>
          </cell>
          <cell r="I134">
            <v>17131818</v>
          </cell>
        </row>
        <row r="135">
          <cell r="A135">
            <v>173750</v>
          </cell>
          <cell r="B135">
            <v>164258</v>
          </cell>
          <cell r="C135">
            <v>9492</v>
          </cell>
          <cell r="D135" t="str">
            <v>Ore</v>
          </cell>
          <cell r="F135">
            <v>1633299</v>
          </cell>
          <cell r="G135">
            <v>1848183</v>
          </cell>
          <cell r="H135">
            <v>-214884</v>
          </cell>
          <cell r="I135">
            <v>1848183</v>
          </cell>
        </row>
        <row r="136">
          <cell r="A136">
            <v>2099805</v>
          </cell>
          <cell r="B136">
            <v>1612000</v>
          </cell>
          <cell r="C136">
            <v>487805</v>
          </cell>
          <cell r="D136" t="str">
            <v>Total</v>
          </cell>
          <cell r="F136">
            <v>19670398</v>
          </cell>
          <cell r="G136">
            <v>18980000</v>
          </cell>
          <cell r="H136">
            <v>690398</v>
          </cell>
          <cell r="I136">
            <v>18980000</v>
          </cell>
        </row>
        <row r="137">
          <cell r="D137" t="str">
            <v>Ore production</v>
          </cell>
        </row>
        <row r="138">
          <cell r="D138" t="str">
            <v>Tonnes:</v>
          </cell>
        </row>
        <row r="139">
          <cell r="A139">
            <v>495189</v>
          </cell>
          <cell r="B139">
            <v>467500</v>
          </cell>
          <cell r="C139">
            <v>27689</v>
          </cell>
          <cell r="D139" t="str">
            <v>Ore mined (tonnes)</v>
          </cell>
          <cell r="F139">
            <v>4654904</v>
          </cell>
          <cell r="G139">
            <v>5439960</v>
          </cell>
          <cell r="H139">
            <v>-785056</v>
          </cell>
          <cell r="I139">
            <v>5439960</v>
          </cell>
        </row>
        <row r="140">
          <cell r="A140">
            <v>5.8710000000000004</v>
          </cell>
          <cell r="B140">
            <v>6.4</v>
          </cell>
          <cell r="C140">
            <v>-0.52899999999999991</v>
          </cell>
          <cell r="D140" t="str">
            <v>Grade (g/t)</v>
          </cell>
          <cell r="F140">
            <v>3.6794070896843416</v>
          </cell>
          <cell r="G140">
            <v>4.6681921161699726</v>
          </cell>
          <cell r="H140">
            <v>-0.98878502648563105</v>
          </cell>
          <cell r="I140">
            <v>4.6681921161699726</v>
          </cell>
        </row>
        <row r="141">
          <cell r="A141">
            <v>93474</v>
          </cell>
          <cell r="B141">
            <v>96195</v>
          </cell>
          <cell r="C141">
            <v>-2721</v>
          </cell>
          <cell r="D141" t="str">
            <v>Ounces</v>
          </cell>
          <cell r="F141">
            <v>550655</v>
          </cell>
          <cell r="G141">
            <v>816461</v>
          </cell>
          <cell r="H141">
            <v>-265806</v>
          </cell>
          <cell r="I141">
            <v>816461</v>
          </cell>
        </row>
        <row r="144">
          <cell r="A144" t="str">
            <v>December mining production was 30.26% over budget at 67,736 BCM/day. The actual ore mined was above budget by 5.92% or 27,689 tonnes. Ore grade was under budget by .53 g/t during the month.</v>
          </cell>
        </row>
        <row r="171">
          <cell r="A171" t="str">
            <v>Kumtor Gold Project (Kyrgyzstan)</v>
          </cell>
          <cell r="E171" t="str">
            <v>Summary Report of Operations - December 2002</v>
          </cell>
          <cell r="I171" t="str">
            <v>Page 2</v>
          </cell>
        </row>
        <row r="172">
          <cell r="A172" t="str">
            <v>3.</v>
          </cell>
          <cell r="B172" t="str">
            <v>Milling</v>
          </cell>
        </row>
        <row r="174">
          <cell r="A174" t="str">
            <v>Current Month</v>
          </cell>
          <cell r="F174" t="str">
            <v>Year to Date</v>
          </cell>
          <cell r="I174">
            <v>2002</v>
          </cell>
        </row>
        <row r="175">
          <cell r="A175" t="str">
            <v>Actual</v>
          </cell>
          <cell r="B175" t="str">
            <v>Budget</v>
          </cell>
          <cell r="C175" t="str">
            <v>Variance</v>
          </cell>
          <cell r="F175" t="str">
            <v>Actual</v>
          </cell>
          <cell r="G175" t="str">
            <v>Budget</v>
          </cell>
          <cell r="H175" t="str">
            <v>Variance</v>
          </cell>
          <cell r="I175" t="str">
            <v xml:space="preserve">Budget </v>
          </cell>
        </row>
        <row r="176">
          <cell r="D176" t="str">
            <v>Mill  production</v>
          </cell>
        </row>
        <row r="177">
          <cell r="A177">
            <v>479392</v>
          </cell>
          <cell r="B177">
            <v>467500</v>
          </cell>
          <cell r="C177">
            <v>11892</v>
          </cell>
          <cell r="D177" t="str">
            <v>Tonnes of ore milled</v>
          </cell>
          <cell r="F177">
            <v>5611124</v>
          </cell>
          <cell r="G177">
            <v>5439960</v>
          </cell>
          <cell r="H177">
            <v>171164</v>
          </cell>
          <cell r="I177">
            <v>5439960</v>
          </cell>
        </row>
        <row r="178">
          <cell r="A178">
            <v>5.1970000000000001</v>
          </cell>
          <cell r="B178">
            <v>6.4</v>
          </cell>
          <cell r="C178">
            <v>-1.2030000000000003</v>
          </cell>
          <cell r="D178" t="str">
            <v>Grade (g/t)</v>
          </cell>
          <cell r="F178">
            <v>3.7110215837325997</v>
          </cell>
          <cell r="G178">
            <v>4.6681921161699726</v>
          </cell>
          <cell r="H178">
            <v>-0.95717053243737293</v>
          </cell>
          <cell r="I178">
            <v>4.6681921161699726</v>
          </cell>
        </row>
        <row r="179">
          <cell r="A179">
            <v>0.8286</v>
          </cell>
          <cell r="B179">
            <v>0.83</v>
          </cell>
          <cell r="C179">
            <v>-1.3999999999999568E-3</v>
          </cell>
          <cell r="D179" t="str">
            <v>Recovery %</v>
          </cell>
          <cell r="F179">
            <v>0.78126741103103181</v>
          </cell>
          <cell r="G179">
            <v>0.81715354438240162</v>
          </cell>
          <cell r="H179">
            <v>-3.5886133351369809E-2</v>
          </cell>
          <cell r="I179">
            <v>0.81715354438240162</v>
          </cell>
        </row>
        <row r="180">
          <cell r="A180">
            <v>66370</v>
          </cell>
          <cell r="B180">
            <v>79842</v>
          </cell>
          <cell r="C180">
            <v>-13472</v>
          </cell>
          <cell r="D180" t="str">
            <v>Total ounces produced</v>
          </cell>
          <cell r="F180">
            <v>523039</v>
          </cell>
          <cell r="G180">
            <v>667174</v>
          </cell>
          <cell r="H180">
            <v>-144135</v>
          </cell>
          <cell r="I180">
            <v>667174</v>
          </cell>
        </row>
        <row r="181">
          <cell r="A181">
            <v>3853</v>
          </cell>
          <cell r="B181">
            <v>-700</v>
          </cell>
          <cell r="C181">
            <v>4553</v>
          </cell>
          <cell r="D181" t="str">
            <v>In-circuit change</v>
          </cell>
          <cell r="F181">
            <v>5511</v>
          </cell>
          <cell r="G181">
            <v>-1059</v>
          </cell>
          <cell r="H181">
            <v>6570</v>
          </cell>
          <cell r="I181">
            <v>-1058</v>
          </cell>
        </row>
        <row r="182">
          <cell r="A182">
            <v>70223</v>
          </cell>
          <cell r="B182">
            <v>79142</v>
          </cell>
          <cell r="C182">
            <v>-8919</v>
          </cell>
          <cell r="D182" t="str">
            <v>Total gold poured (ounces)</v>
          </cell>
          <cell r="F182">
            <v>528550</v>
          </cell>
          <cell r="G182">
            <v>666116</v>
          </cell>
          <cell r="H182">
            <v>-137566</v>
          </cell>
          <cell r="I182">
            <v>666116</v>
          </cell>
        </row>
        <row r="185">
          <cell r="A185" t="str">
            <v xml:space="preserve">Total of 479,392 tonnes of ore were milled during December. The actual head grade was 5.20 g/t with a gold recovery of 82.86%, compared to a budgeted head grade of 6.40 g/t and recovery of 83.00%. Kumtor poured 70,223 ounces of gold in December which was </v>
          </cell>
        </row>
        <row r="193">
          <cell r="A193" t="str">
            <v>4.</v>
          </cell>
          <cell r="B193" t="str">
            <v>Maintenance</v>
          </cell>
        </row>
        <row r="195">
          <cell r="B195">
            <v>4.0999999999999996</v>
          </cell>
          <cell r="C195" t="str">
            <v xml:space="preserve">Mine Maintenance </v>
          </cell>
        </row>
        <row r="198">
          <cell r="B198" t="str">
            <v>Availability</v>
          </cell>
          <cell r="D198" t="str">
            <v>Month %</v>
          </cell>
          <cell r="F198" t="str">
            <v>Year-to-date %</v>
          </cell>
        </row>
        <row r="199">
          <cell r="B199" t="str">
            <v>Drills</v>
          </cell>
          <cell r="D199">
            <v>0.96360000000000001</v>
          </cell>
          <cell r="F199">
            <v>0.90059999999999996</v>
          </cell>
        </row>
        <row r="200">
          <cell r="B200" t="str">
            <v>777 Haul trucks</v>
          </cell>
          <cell r="D200">
            <v>0.95820000000000005</v>
          </cell>
          <cell r="F200">
            <v>0.93659999999999999</v>
          </cell>
        </row>
        <row r="201">
          <cell r="B201" t="str">
            <v>Loaders 992</v>
          </cell>
          <cell r="D201">
            <v>0.87429999999999997</v>
          </cell>
          <cell r="F201">
            <v>0.90480000000000005</v>
          </cell>
        </row>
        <row r="202">
          <cell r="B202" t="str">
            <v xml:space="preserve">Aux loaders </v>
          </cell>
          <cell r="D202">
            <v>0.95689999999999997</v>
          </cell>
          <cell r="F202">
            <v>0.93479999999999996</v>
          </cell>
        </row>
        <row r="203">
          <cell r="B203" t="str">
            <v>Graders</v>
          </cell>
          <cell r="D203">
            <v>0.96450000000000002</v>
          </cell>
          <cell r="F203">
            <v>0.94779999999999998</v>
          </cell>
        </row>
        <row r="204">
          <cell r="B204" t="str">
            <v>Aux. Excavators</v>
          </cell>
          <cell r="D204">
            <v>0.70740000000000003</v>
          </cell>
          <cell r="F204">
            <v>0.88390000000000002</v>
          </cell>
        </row>
        <row r="205">
          <cell r="B205" t="str">
            <v>Dozers</v>
          </cell>
          <cell r="D205">
            <v>0.96050000000000002</v>
          </cell>
          <cell r="F205">
            <v>0.91910000000000003</v>
          </cell>
        </row>
        <row r="206">
          <cell r="B206" t="str">
            <v>CAT Shovels</v>
          </cell>
          <cell r="D206">
            <v>0.95979999999999999</v>
          </cell>
          <cell r="F206">
            <v>0.90490000000000004</v>
          </cell>
        </row>
        <row r="226">
          <cell r="A226" t="str">
            <v>Kumtor Gold Project (Kyrgyzstan)</v>
          </cell>
          <cell r="E226" t="str">
            <v>Summary Report of Operations - December 2002</v>
          </cell>
          <cell r="I226" t="str">
            <v>Page 3</v>
          </cell>
        </row>
        <row r="227">
          <cell r="B227">
            <v>4.2</v>
          </cell>
          <cell r="C227" t="str">
            <v>Mill Maintenance</v>
          </cell>
        </row>
        <row r="229">
          <cell r="D229" t="str">
            <v>Hours in  Month (October %)</v>
          </cell>
          <cell r="G229" t="str">
            <v>Year-to-date Hours (YTD %)</v>
          </cell>
        </row>
        <row r="230">
          <cell r="B230" t="str">
            <v>Mill Availability</v>
          </cell>
          <cell r="D230" t="str">
            <v>724hrs (97.31%)</v>
          </cell>
          <cell r="G230" t="str">
            <v>8,270.85hrs (94.42%)</v>
          </cell>
        </row>
        <row r="232">
          <cell r="B232" t="str">
            <v>Mill availability for the month was good.</v>
          </cell>
        </row>
        <row r="237">
          <cell r="A237" t="str">
            <v>5.</v>
          </cell>
          <cell r="B237" t="str">
            <v>General</v>
          </cell>
        </row>
        <row r="239">
          <cell r="B239">
            <v>5.0999999999999996</v>
          </cell>
          <cell r="C239" t="str">
            <v>HR and Administration</v>
          </cell>
        </row>
        <row r="241">
          <cell r="B241" t="str">
            <v>The regular workforce at the end of December totaled 1,557 active regular employees, compared</v>
          </cell>
        </row>
        <row r="242">
          <cell r="B242" t="str">
            <v>to the approved budget of 1,571.</v>
          </cell>
        </row>
        <row r="245">
          <cell r="B245" t="str">
            <v>5.2</v>
          </cell>
          <cell r="C245" t="str">
            <v>Safety &amp; Environment</v>
          </cell>
        </row>
        <row r="247">
          <cell r="B247" t="str">
            <v>There were no lost time injury, seven first aid injury and five medical aid injuries.</v>
          </cell>
        </row>
        <row r="252">
          <cell r="A252" t="str">
            <v>6.</v>
          </cell>
          <cell r="B252" t="str">
            <v>Operating Costs</v>
          </cell>
        </row>
        <row r="254">
          <cell r="B254" t="str">
            <v>6.1</v>
          </cell>
          <cell r="C254" t="str">
            <v>Mine</v>
          </cell>
        </row>
        <row r="256">
          <cell r="A256" t="str">
            <v>Current Month</v>
          </cell>
          <cell r="F256" t="str">
            <v>Year to Date</v>
          </cell>
          <cell r="I256">
            <v>2002</v>
          </cell>
        </row>
        <row r="257">
          <cell r="A257" t="str">
            <v>Actual</v>
          </cell>
          <cell r="B257" t="str">
            <v>Budget</v>
          </cell>
          <cell r="C257" t="str">
            <v>Variance</v>
          </cell>
          <cell r="F257" t="str">
            <v>Actual</v>
          </cell>
          <cell r="G257" t="str">
            <v>Budget</v>
          </cell>
          <cell r="H257" t="str">
            <v>Variance</v>
          </cell>
          <cell r="I257" t="str">
            <v xml:space="preserve">Budget </v>
          </cell>
        </row>
        <row r="258">
          <cell r="A258">
            <v>2099805</v>
          </cell>
          <cell r="B258">
            <v>1612000</v>
          </cell>
          <cell r="C258">
            <v>487805</v>
          </cell>
          <cell r="D258" t="str">
            <v xml:space="preserve">   BCM's</v>
          </cell>
          <cell r="F258">
            <v>19670398</v>
          </cell>
          <cell r="G258">
            <v>18980000</v>
          </cell>
          <cell r="H258">
            <v>690398</v>
          </cell>
          <cell r="I258">
            <v>18980000</v>
          </cell>
        </row>
        <row r="259">
          <cell r="A259" t="e">
            <v>#REF!</v>
          </cell>
          <cell r="B259" t="e">
            <v>#REF!</v>
          </cell>
          <cell r="C259" t="e">
            <v>#REF!</v>
          </cell>
          <cell r="D259" t="str">
            <v xml:space="preserve">   $/BCM</v>
          </cell>
          <cell r="F259" t="e">
            <v>#REF!</v>
          </cell>
          <cell r="G259" t="e">
            <v>#REF!</v>
          </cell>
          <cell r="H259" t="e">
            <v>#REF!</v>
          </cell>
          <cell r="I259" t="e">
            <v>#REF!</v>
          </cell>
        </row>
        <row r="260">
          <cell r="A260">
            <v>495189</v>
          </cell>
          <cell r="B260">
            <v>467500</v>
          </cell>
          <cell r="C260">
            <v>27689</v>
          </cell>
          <cell r="D260" t="str">
            <v xml:space="preserve">   Tonnes ore</v>
          </cell>
          <cell r="F260">
            <v>4654904</v>
          </cell>
          <cell r="G260">
            <v>5439960</v>
          </cell>
          <cell r="H260">
            <v>-785056</v>
          </cell>
          <cell r="I260">
            <v>5439960</v>
          </cell>
        </row>
        <row r="261">
          <cell r="A261" t="e">
            <v>#REF!</v>
          </cell>
          <cell r="B261" t="e">
            <v>#REF!</v>
          </cell>
          <cell r="C261" t="e">
            <v>#REF!</v>
          </cell>
          <cell r="D261" t="str">
            <v xml:space="preserve">   $/tonnes ore</v>
          </cell>
          <cell r="F261" t="e">
            <v>#REF!</v>
          </cell>
          <cell r="G261" t="e">
            <v>#REF!</v>
          </cell>
          <cell r="H261" t="e">
            <v>#REF!</v>
          </cell>
          <cell r="I261" t="e">
            <v>#REF!</v>
          </cell>
        </row>
        <row r="262">
          <cell r="A262">
            <v>93474</v>
          </cell>
          <cell r="B262">
            <v>96195</v>
          </cell>
          <cell r="C262">
            <v>-2721</v>
          </cell>
          <cell r="D262" t="str">
            <v xml:space="preserve">   Ounces Gold</v>
          </cell>
          <cell r="F262">
            <v>550655</v>
          </cell>
          <cell r="G262">
            <v>816461</v>
          </cell>
          <cell r="H262">
            <v>-265806</v>
          </cell>
          <cell r="I262">
            <v>816461</v>
          </cell>
        </row>
        <row r="263">
          <cell r="A263" t="e">
            <v>#REF!</v>
          </cell>
          <cell r="B263" t="e">
            <v>#REF!</v>
          </cell>
          <cell r="C263" t="e">
            <v>#REF!</v>
          </cell>
          <cell r="D263" t="str">
            <v xml:space="preserve">   $/oz</v>
          </cell>
          <cell r="F263" t="e">
            <v>#REF!</v>
          </cell>
          <cell r="G263" t="e">
            <v>#REF!</v>
          </cell>
          <cell r="H263" t="e">
            <v>#REF!</v>
          </cell>
          <cell r="I263" t="e">
            <v>#REF!</v>
          </cell>
        </row>
        <row r="286">
          <cell r="A286" t="str">
            <v>Kumtor Gold Project (Kyrgyzstan)</v>
          </cell>
          <cell r="E286" t="str">
            <v>Summary Report of Operations - December 2002</v>
          </cell>
          <cell r="I286" t="str">
            <v>Page 4</v>
          </cell>
        </row>
        <row r="287">
          <cell r="A287">
            <v>6.2</v>
          </cell>
          <cell r="B287" t="str">
            <v>Milling</v>
          </cell>
        </row>
        <row r="289">
          <cell r="A289" t="str">
            <v>Current Month</v>
          </cell>
          <cell r="F289" t="str">
            <v>Year to Date</v>
          </cell>
          <cell r="I289">
            <v>2002</v>
          </cell>
        </row>
        <row r="290">
          <cell r="A290" t="str">
            <v>Actual</v>
          </cell>
          <cell r="B290" t="str">
            <v>Budget</v>
          </cell>
          <cell r="C290" t="str">
            <v>Variance</v>
          </cell>
          <cell r="F290" t="str">
            <v>Actual</v>
          </cell>
          <cell r="G290" t="str">
            <v>Budget</v>
          </cell>
          <cell r="H290" t="str">
            <v>Variance</v>
          </cell>
          <cell r="I290" t="str">
            <v xml:space="preserve">Budget </v>
          </cell>
        </row>
        <row r="291">
          <cell r="A291">
            <v>479392</v>
          </cell>
          <cell r="B291">
            <v>467500</v>
          </cell>
          <cell r="C291">
            <v>11892</v>
          </cell>
          <cell r="D291" t="str">
            <v xml:space="preserve">   Tonnes milled</v>
          </cell>
          <cell r="F291">
            <v>5611124</v>
          </cell>
          <cell r="G291">
            <v>5439960</v>
          </cell>
          <cell r="H291">
            <v>171164</v>
          </cell>
          <cell r="I291">
            <v>5439960</v>
          </cell>
        </row>
        <row r="292">
          <cell r="A292">
            <v>0</v>
          </cell>
          <cell r="B292">
            <v>0</v>
          </cell>
          <cell r="C292">
            <v>0</v>
          </cell>
          <cell r="D292" t="str">
            <v xml:space="preserve">   $/tonne</v>
          </cell>
          <cell r="F292">
            <v>1.1789186096230282</v>
          </cell>
          <cell r="G292">
            <v>1.3433204067676967</v>
          </cell>
          <cell r="H292">
            <v>0.16440179714466852</v>
          </cell>
          <cell r="I292">
            <v>1.3433207744174591</v>
          </cell>
        </row>
        <row r="293">
          <cell r="A293">
            <v>70223</v>
          </cell>
          <cell r="B293">
            <v>79142</v>
          </cell>
          <cell r="C293">
            <v>-8919</v>
          </cell>
          <cell r="D293" t="str">
            <v xml:space="preserve">   Ounces Poured</v>
          </cell>
          <cell r="F293">
            <v>528550</v>
          </cell>
          <cell r="G293">
            <v>666116</v>
          </cell>
          <cell r="H293">
            <v>-137566</v>
          </cell>
          <cell r="I293">
            <v>666116</v>
          </cell>
        </row>
        <row r="294">
          <cell r="A294">
            <v>0</v>
          </cell>
          <cell r="B294">
            <v>0</v>
          </cell>
          <cell r="C294">
            <v>0</v>
          </cell>
          <cell r="D294" t="str">
            <v xml:space="preserve">   $/ounce</v>
          </cell>
          <cell r="F294">
            <v>12.515482933501854</v>
          </cell>
          <cell r="G294">
            <v>10.970475532790083</v>
          </cell>
          <cell r="H294">
            <v>-1.5450074007117713</v>
          </cell>
          <cell r="I294">
            <v>10.970478535270132</v>
          </cell>
        </row>
        <row r="296">
          <cell r="A296" t="str">
            <v xml:space="preserve">Actual unit cost per tonne milled was over budget by $0.27 per tonne. </v>
          </cell>
        </row>
        <row r="299">
          <cell r="A299" t="str">
            <v>7.</v>
          </cell>
          <cell r="B299" t="str">
            <v>Operating Cost Summary</v>
          </cell>
        </row>
        <row r="302">
          <cell r="A302" t="str">
            <v>Current Month</v>
          </cell>
          <cell r="F302" t="str">
            <v>Year to Date</v>
          </cell>
          <cell r="I302">
            <v>2002</v>
          </cell>
        </row>
        <row r="303">
          <cell r="A303" t="str">
            <v>Actual</v>
          </cell>
          <cell r="B303" t="str">
            <v>Budget</v>
          </cell>
          <cell r="C303" t="str">
            <v>Variance</v>
          </cell>
          <cell r="D303" t="str">
            <v>Cost by activity</v>
          </cell>
          <cell r="F303" t="str">
            <v>Actual</v>
          </cell>
          <cell r="G303" t="str">
            <v>Budget</v>
          </cell>
          <cell r="H303" t="str">
            <v>Variance</v>
          </cell>
          <cell r="I303" t="str">
            <v xml:space="preserve">Budget </v>
          </cell>
        </row>
        <row r="304">
          <cell r="A304" t="e">
            <v>#REF!</v>
          </cell>
          <cell r="B304" t="e">
            <v>#REF!</v>
          </cell>
          <cell r="C304" t="e">
            <v>#REF!</v>
          </cell>
          <cell r="D304" t="str">
            <v>Mining</v>
          </cell>
          <cell r="F304" t="e">
            <v>#REF!</v>
          </cell>
          <cell r="G304" t="e">
            <v>#REF!</v>
          </cell>
          <cell r="H304" t="e">
            <v>#REF!</v>
          </cell>
          <cell r="I304" t="e">
            <v>#REF!</v>
          </cell>
        </row>
        <row r="305">
          <cell r="A305">
            <v>0</v>
          </cell>
          <cell r="B305">
            <v>0</v>
          </cell>
          <cell r="C305">
            <v>0</v>
          </cell>
          <cell r="D305" t="str">
            <v>Milling</v>
          </cell>
          <cell r="F305">
            <v>6615.0585045024045</v>
          </cell>
          <cell r="G305">
            <v>7307.6092799999988</v>
          </cell>
          <cell r="H305">
            <v>692.55077549759426</v>
          </cell>
          <cell r="I305">
            <v>7307.6112800000001</v>
          </cell>
        </row>
        <row r="306">
          <cell r="A306">
            <v>0</v>
          </cell>
          <cell r="B306">
            <v>0</v>
          </cell>
          <cell r="C306">
            <v>0</v>
          </cell>
          <cell r="D306" t="str">
            <v>Site administration</v>
          </cell>
          <cell r="F306">
            <v>6025.6056316100467</v>
          </cell>
          <cell r="G306">
            <v>6661.2034999999996</v>
          </cell>
          <cell r="H306">
            <v>635.59786838995296</v>
          </cell>
          <cell r="I306">
            <v>6661.2054999999991</v>
          </cell>
        </row>
        <row r="307">
          <cell r="A307">
            <v>0</v>
          </cell>
          <cell r="B307">
            <v>0</v>
          </cell>
          <cell r="C307">
            <v>0</v>
          </cell>
          <cell r="D307" t="str">
            <v>Maintenance</v>
          </cell>
          <cell r="F307">
            <v>424.8348213507735</v>
          </cell>
          <cell r="G307">
            <v>17193.346880000001</v>
          </cell>
          <cell r="H307">
            <v>16768.512058649227</v>
          </cell>
          <cell r="I307">
            <v>17193.346980000002</v>
          </cell>
        </row>
        <row r="308">
          <cell r="A308" t="e">
            <v>#REF!</v>
          </cell>
          <cell r="B308" t="e">
            <v>#REF!</v>
          </cell>
          <cell r="C308" t="e">
            <v>#REF!</v>
          </cell>
          <cell r="D308" t="str">
            <v>Total site costs</v>
          </cell>
          <cell r="F308" t="e">
            <v>#REF!</v>
          </cell>
          <cell r="G308" t="e">
            <v>#REF!</v>
          </cell>
          <cell r="H308" t="e">
            <v>#REF!</v>
          </cell>
          <cell r="I308" t="e">
            <v>#REF!</v>
          </cell>
        </row>
        <row r="309">
          <cell r="A309">
            <v>0</v>
          </cell>
          <cell r="B309">
            <v>0</v>
          </cell>
          <cell r="C309">
            <v>0</v>
          </cell>
          <cell r="D309" t="str">
            <v>Bishkek administration</v>
          </cell>
          <cell r="F309">
            <v>1869.0335691890339</v>
          </cell>
          <cell r="G309">
            <v>1718.8715499999998</v>
          </cell>
          <cell r="H309">
            <v>-150.16201918903403</v>
          </cell>
          <cell r="I309">
            <v>1718.8715499999998</v>
          </cell>
        </row>
        <row r="310">
          <cell r="A310">
            <v>8049.8711399999993</v>
          </cell>
          <cell r="B310">
            <v>7105.73135</v>
          </cell>
          <cell r="C310">
            <v>-944.13978999999927</v>
          </cell>
          <cell r="D310" t="str">
            <v>Net operating cash costs</v>
          </cell>
          <cell r="F310">
            <v>93886.645600000003</v>
          </cell>
          <cell r="G310">
            <v>91194</v>
          </cell>
          <cell r="H310">
            <v>-2692.6456000000035</v>
          </cell>
          <cell r="I310" t="e">
            <v>#REF!</v>
          </cell>
        </row>
        <row r="311">
          <cell r="A311" t="e">
            <v>#REF!</v>
          </cell>
          <cell r="B311" t="e">
            <v>#REF!</v>
          </cell>
          <cell r="C311" t="e">
            <v>#REF!</v>
          </cell>
          <cell r="D311" t="str">
            <v>Unit net oper. cash cost oz/poured</v>
          </cell>
          <cell r="F311" t="e">
            <v>#REF!</v>
          </cell>
          <cell r="G311" t="e">
            <v>#REF!</v>
          </cell>
          <cell r="H311" t="e">
            <v>#REF!</v>
          </cell>
          <cell r="I311" t="e">
            <v>#REF!</v>
          </cell>
        </row>
        <row r="314">
          <cell r="A314" t="str">
            <v>Current Month</v>
          </cell>
          <cell r="F314" t="str">
            <v>Year to Date</v>
          </cell>
          <cell r="I314">
            <v>2002</v>
          </cell>
        </row>
        <row r="315">
          <cell r="A315" t="str">
            <v>Actual</v>
          </cell>
          <cell r="B315" t="str">
            <v>Budget</v>
          </cell>
          <cell r="C315" t="str">
            <v>Variance</v>
          </cell>
          <cell r="D315" t="str">
            <v>Cost by expense element</v>
          </cell>
          <cell r="F315" t="str">
            <v>Actual</v>
          </cell>
          <cell r="G315" t="str">
            <v>Budget</v>
          </cell>
          <cell r="H315" t="str">
            <v>Variance</v>
          </cell>
          <cell r="I315" t="str">
            <v xml:space="preserve">Budget </v>
          </cell>
        </row>
        <row r="316">
          <cell r="A316">
            <v>3272.8333399999997</v>
          </cell>
          <cell r="B316">
            <v>1779.6747600000001</v>
          </cell>
          <cell r="C316">
            <v>-1493.1585799999996</v>
          </cell>
          <cell r="D316" t="str">
            <v>Employee Costs</v>
          </cell>
          <cell r="F316">
            <v>25012.982010000003</v>
          </cell>
          <cell r="G316">
            <v>22072.20952</v>
          </cell>
          <cell r="H316">
            <v>-2940.772490000003</v>
          </cell>
          <cell r="I316">
            <v>22072.210520000001</v>
          </cell>
        </row>
        <row r="317">
          <cell r="A317">
            <v>3031.7338</v>
          </cell>
          <cell r="B317">
            <v>2975.68959</v>
          </cell>
          <cell r="C317">
            <v>-56.044210000000021</v>
          </cell>
          <cell r="D317" t="str">
            <v>Operating Materials &amp; Supplies</v>
          </cell>
          <cell r="F317">
            <v>35103.802230000001</v>
          </cell>
          <cell r="G317">
            <v>37039.764060000001</v>
          </cell>
          <cell r="H317">
            <v>1935.9618300000002</v>
          </cell>
          <cell r="I317">
            <v>37039.75806</v>
          </cell>
        </row>
        <row r="318">
          <cell r="A318">
            <v>358.11601000000002</v>
          </cell>
          <cell r="B318">
            <v>1141.9960000000001</v>
          </cell>
          <cell r="C318">
            <v>783.87999000000013</v>
          </cell>
          <cell r="D318" t="str">
            <v>Maintenance Materials &amp; Supplies</v>
          </cell>
          <cell r="F318">
            <v>19878.732629999999</v>
          </cell>
          <cell r="G318">
            <v>17930.23</v>
          </cell>
          <cell r="H318">
            <v>-1948.502629999999</v>
          </cell>
          <cell r="I318">
            <v>17930.227999999999</v>
          </cell>
        </row>
        <row r="319">
          <cell r="A319">
            <v>-1.8042499999999999</v>
          </cell>
          <cell r="B319">
            <v>8.1509999999999998</v>
          </cell>
          <cell r="C319">
            <v>9.9552499999999995</v>
          </cell>
          <cell r="D319" t="str">
            <v>Procurement</v>
          </cell>
          <cell r="F319">
            <v>60.918479999999995</v>
          </cell>
          <cell r="G319">
            <v>97.804000000000002</v>
          </cell>
          <cell r="H319">
            <v>36.885520000000007</v>
          </cell>
          <cell r="I319">
            <v>97.804000000000002</v>
          </cell>
        </row>
        <row r="320">
          <cell r="A320">
            <v>219.34842999999998</v>
          </cell>
          <cell r="B320">
            <v>311.12599999999998</v>
          </cell>
          <cell r="C320">
            <v>91.777569999999997</v>
          </cell>
          <cell r="D320" t="str">
            <v>Camp Catering</v>
          </cell>
          <cell r="F320">
            <v>2520.7168700000007</v>
          </cell>
          <cell r="G320">
            <v>3785.61</v>
          </cell>
          <cell r="H320">
            <v>1264.8931299999995</v>
          </cell>
          <cell r="I320">
            <v>3785.61</v>
          </cell>
        </row>
        <row r="321">
          <cell r="A321">
            <v>1318.5993700000001</v>
          </cell>
          <cell r="B321">
            <v>890.35199999999998</v>
          </cell>
          <cell r="C321">
            <v>-428.24737000000016</v>
          </cell>
          <cell r="D321" t="str">
            <v>General and Administration</v>
          </cell>
          <cell r="F321">
            <v>12407.506649999999</v>
          </cell>
          <cell r="G321">
            <v>11096.376</v>
          </cell>
          <cell r="H321">
            <v>-1311.1306499999992</v>
          </cell>
          <cell r="I321">
            <v>11096.376</v>
          </cell>
        </row>
        <row r="322">
          <cell r="A322">
            <v>8198.8266999999996</v>
          </cell>
          <cell r="B322">
            <v>7106.9893499999998</v>
          </cell>
          <cell r="C322">
            <v>-1091.8373499999998</v>
          </cell>
          <cell r="D322" t="str">
            <v>Total operating costs</v>
          </cell>
          <cell r="F322">
            <v>94984.658869999999</v>
          </cell>
          <cell r="G322">
            <v>92021.993580000009</v>
          </cell>
          <cell r="H322">
            <v>-2962.6652899999899</v>
          </cell>
          <cell r="I322">
            <v>92021.986580000012</v>
          </cell>
        </row>
        <row r="323">
          <cell r="A323">
            <v>-148.95555999999999</v>
          </cell>
          <cell r="B323">
            <v>-1.258</v>
          </cell>
          <cell r="C323">
            <v>147.69755999999998</v>
          </cell>
          <cell r="D323" t="str">
            <v>Allocations &amp; recovery</v>
          </cell>
          <cell r="F323">
            <v>-1098.0132699999997</v>
          </cell>
          <cell r="G323">
            <v>-828.452</v>
          </cell>
          <cell r="H323">
            <v>269.56126999999969</v>
          </cell>
          <cell r="I323">
            <v>-828.45699999999999</v>
          </cell>
        </row>
        <row r="324">
          <cell r="A324">
            <v>8049.8711399999993</v>
          </cell>
          <cell r="B324">
            <v>7105.73135</v>
          </cell>
          <cell r="C324">
            <v>-944.13978999999927</v>
          </cell>
          <cell r="D324" t="str">
            <v>Net operating costs</v>
          </cell>
          <cell r="F324">
            <v>93886.645600000003</v>
          </cell>
          <cell r="G324">
            <v>91193.541580000005</v>
          </cell>
          <cell r="H324">
            <v>-2693.1040199999989</v>
          </cell>
          <cell r="I324">
            <v>91193.529580000017</v>
          </cell>
        </row>
        <row r="342">
          <cell r="A342" t="str">
            <v>Kumtor Gold Project (Kyrgyzstan)</v>
          </cell>
          <cell r="E342" t="str">
            <v>Summary Report of Operations - December 2002</v>
          </cell>
          <cell r="I342" t="str">
            <v>Page 5</v>
          </cell>
        </row>
        <row r="343">
          <cell r="A343">
            <v>8</v>
          </cell>
          <cell r="B343" t="str">
            <v>Capital Project Cost Summary</v>
          </cell>
        </row>
        <row r="345">
          <cell r="D345" t="str">
            <v>Month</v>
          </cell>
          <cell r="E345" t="str">
            <v>Year-to-date</v>
          </cell>
          <cell r="F345">
            <v>2002</v>
          </cell>
          <cell r="G345">
            <v>2002</v>
          </cell>
        </row>
        <row r="346">
          <cell r="D346" t="str">
            <v>Actual</v>
          </cell>
          <cell r="E346" t="str">
            <v>Actual</v>
          </cell>
          <cell r="F346" t="str">
            <v>Budget</v>
          </cell>
          <cell r="G346" t="str">
            <v>Forecast</v>
          </cell>
        </row>
        <row r="347">
          <cell r="A347" t="str">
            <v>2002 Capital Projects</v>
          </cell>
        </row>
        <row r="348">
          <cell r="A348" t="str">
            <v>Capital</v>
          </cell>
          <cell r="D348">
            <v>2803.444</v>
          </cell>
          <cell r="E348">
            <v>8610.179909025459</v>
          </cell>
          <cell r="F348">
            <v>4960.5</v>
          </cell>
          <cell r="G348">
            <v>7258.3514000000005</v>
          </cell>
        </row>
        <row r="349">
          <cell r="A349" t="str">
            <v>Development</v>
          </cell>
          <cell r="D349">
            <v>0</v>
          </cell>
          <cell r="E349">
            <v>0</v>
          </cell>
          <cell r="F349">
            <v>0</v>
          </cell>
          <cell r="G349">
            <v>0</v>
          </cell>
        </row>
        <row r="350">
          <cell r="A350" t="str">
            <v>Decommissioning/Reclamation</v>
          </cell>
          <cell r="D350">
            <v>0</v>
          </cell>
          <cell r="E350">
            <v>2E-3</v>
          </cell>
          <cell r="F350">
            <v>0</v>
          </cell>
          <cell r="G350">
            <v>4.0000000000000001E-3</v>
          </cell>
        </row>
        <row r="351">
          <cell r="A351" t="str">
            <v>Total Capital Projects</v>
          </cell>
          <cell r="D351">
            <v>2803.444</v>
          </cell>
          <cell r="E351">
            <v>8610.1819090254594</v>
          </cell>
          <cell r="F351">
            <v>4960.5</v>
          </cell>
          <cell r="G351">
            <v>7258.3554000000004</v>
          </cell>
        </row>
        <row r="402">
          <cell r="A402" t="str">
            <v>Kumtor Gold Project (Kyrgyzstan)</v>
          </cell>
          <cell r="E402" t="str">
            <v>Summary Report of Operations - December 2002</v>
          </cell>
          <cell r="I402" t="str">
            <v>Page 6</v>
          </cell>
        </row>
      </sheetData>
      <sheetData sheetId="24" refreshError="1">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5R"/>
      <sheetName val="Z-10"/>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 val="01.01.05"/>
      <sheetName val="std tabel"/>
      <sheetName val="Settings"/>
      <sheetName val="SQL-Table"/>
      <sheetName val="CON-O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s>
    <sheetDataSet>
      <sheetData sheetId="0">
        <row r="3">
          <cell r="B3" t="str">
            <v>Bogatyr Access Komir</v>
          </cell>
        </row>
      </sheetData>
      <sheetData sheetId="1"/>
      <sheetData sheetId="2"/>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 val="Movement"/>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Загрузка "/>
      <sheetName val="SMSTemp"/>
      <sheetName val="Sheet3"/>
      <sheetName val="P9-BS by Co"/>
      <sheetName val="МО 0012"/>
      <sheetName val="Final_1145"/>
      <sheetName val="chiet tinh"/>
      <sheetName val="Sheet1"/>
      <sheetName val="fish"/>
      <sheetName val="Anlagevermögen"/>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7.1"/>
      <sheetName val="ОборБалФормОтч"/>
      <sheetName val="\\$NDS\.EFES_KARAGANDA_SYS.ESY\"/>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Securities"/>
      <sheetName val="X-rates"/>
      <sheetName val="BS"/>
      <sheetName val="IS"/>
      <sheetName val="ао"/>
      <sheetName val="StagesReport"/>
      <sheetName val="Bench Data"/>
      <sheetName val="Cost Sheet"/>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 val="Basis BEF"/>
      <sheetName val="B-4"/>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Сводная"/>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summary"/>
      <sheetName val="Авансы_уплач,деньги в регионах"/>
      <sheetName val="Авансы_уплач,деньги в регионах,"/>
      <sheetName val="d_pok"/>
      <sheetName val="б"/>
      <sheetName val="PLтв - Б"/>
      <sheetName val="FES"/>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 val="Перечень связанных сторон"/>
      <sheetName val="Движение финансов"/>
      <sheetName val="REPO Deals"/>
      <sheetName val="34-38.2"/>
      <sheetName val="Training Plan Template"/>
      <sheetName val="Note 13"/>
      <sheetName val="CoA"/>
      <sheetName val="Март"/>
      <sheetName val="Сентябрь"/>
      <sheetName val="Квартал"/>
      <sheetName val="Декабрь"/>
      <sheetName val="Ноябрь"/>
      <sheetName val="Прил 6.1."/>
    </sheetNames>
    <sheetDataSet>
      <sheetData sheetId="0" refreshError="1">
        <row r="2">
          <cell r="A2" t="str">
            <v>НИН</v>
          </cell>
          <cell r="B2" t="str">
            <v>№эмиссиип/п</v>
          </cell>
          <cell r="C2" t="str">
            <v>Датаэмиссии</v>
          </cell>
          <cell r="D2" t="str">
            <v>Датапогашения</v>
          </cell>
          <cell r="E2" t="str">
            <v>Кол-водней до пога-шения</v>
          </cell>
          <cell r="F2" t="str">
            <v>Средневзв.цена, % отноминала</v>
          </cell>
          <cell r="G2" t="str">
            <v>Ценаотсечения,% отноминала</v>
          </cell>
          <cell r="H2" t="str">
            <v>Доходность,% годовых</v>
          </cell>
          <cell r="I2" t="str">
            <v>Объемэмитента,тенге</v>
          </cell>
          <cell r="J2" t="str">
            <v>Кол-воподанныхзаявок,штук</v>
          </cell>
          <cell r="K2" t="str">
            <v>Кол-воподанныхзаявок,тенге</v>
          </cell>
          <cell r="L2" t="str">
            <v>Объемудовлетв.заявок,штук</v>
          </cell>
          <cell r="M2" t="str">
            <v>Объемудовлетв.заявок,тенге</v>
          </cell>
          <cell r="N2" t="str">
            <v>Спрос,% кэмиссии</v>
          </cell>
          <cell r="O2" t="str">
            <v>Кол-воучаст-ников</v>
          </cell>
          <cell r="P2" t="str">
            <v>Номиналобязатель-ства, тенге</v>
          </cell>
          <cell r="Q2" t="str">
            <v>Макс. объемприобретениядилером илиинвестором,% от эмиссии</v>
          </cell>
          <cell r="R2" t="str">
            <v>Макс. объемудовлетвор. заявокнерезидентов,% от объявленногообъема</v>
          </cell>
          <cell r="S2" t="str">
            <v>Размер удовлетвор.неконкурентн. заявок, % отустановленногообъема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s>
    <sheetDataSet>
      <sheetData sheetId="0" refreshError="1"/>
      <sheetData sheetId="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J-55"/>
      <sheetName val="Tabeller"/>
      <sheetName val="I-20"/>
      <sheetName val="Sheet1"/>
      <sheetName val="Sheet2"/>
      <sheetName val="I-100"/>
      <sheetName val="I-200"/>
      <sheetName val="I-300"/>
      <sheetName val="I-400"/>
      <sheetName val="Лист2"/>
      <sheetName val="G-80"/>
      <sheetName val="Облигации Министерства финансов"/>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 val="Assumptions"/>
      <sheetName val="ФОТ по месяцам"/>
      <sheetName val="Angaben"/>
      <sheetName val="Daten"/>
      <sheetName val="Summator"/>
      <sheetName val="Prelim Cost"/>
      <sheetName val="исх база"/>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 val="I-Index"/>
      <sheetName val="B_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yO302.1"/>
      <sheetName val="ЯНВАРЬ"/>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Hidden"/>
      <sheetName val="RJE_97"/>
      <sheetName val="RJE_98"/>
      <sheetName val="Equity_roll_98"/>
      <sheetName val="AJE_99"/>
      <sheetName val="RJE_99"/>
      <sheetName val="Equity_roll_99"/>
      <sheetName val="RestrVB"/>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 val="База"/>
      <sheetName val="SMSTemp"/>
      <sheetName val="GAAP TB 31.12.01  detail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Anlageverm?gen"/>
      <sheetName val="std tabel"/>
      <sheetName val="Settings"/>
      <sheetName val="XLR_NoRangeSheet"/>
      <sheetName val="п 15"/>
      <sheetName val="Threshold Table"/>
      <sheetName val="tr"/>
      <sheetName val="Anlageverm_gen"/>
      <sheetName val="FS-97"/>
      <sheetName val="Rollforward {pbe}"/>
      <sheetName val="Allow - SR&amp;D"/>
      <sheetName val="Eqty"/>
      <sheetName val="BS"/>
      <sheetName val="Inputs"/>
      <sheetName val="misc"/>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 val="Summator"/>
      <sheetName val="Prelim Cost"/>
      <sheetName val="исх база"/>
      <sheetName val="DATA"/>
      <sheetName val="SA Procedures"/>
      <sheetName val="MetaData"/>
      <sheetName val="Lead"/>
      <sheetName val="Reference"/>
      <sheetName val="Production_Ref Q-1-3"/>
      <sheetName val="WBS elements RS-v.02A"/>
      <sheetName val="2.2 ОтклОТМ"/>
      <sheetName val="1.3.2 ОТМ"/>
      <sheetName val="Предпр"/>
      <sheetName val="ЦентрЗатр"/>
      <sheetName val="ЕдИзм"/>
      <sheetName val="ВОЛС"/>
      <sheetName val="KGC - Centerra GL Code Mapping"/>
      <sheetName val="КР материалы"/>
      <sheetName val="Курс.разн КТЖ"/>
      <sheetName val="plan"/>
      <sheetName val="Настройка"/>
      <sheetName val="Info"/>
      <sheetName val="Profit &amp; Loss Total"/>
      <sheetName val="AR Drop Downs"/>
      <sheetName val="ATI"/>
      <sheetName val="Справочно"/>
      <sheetName val="КР з.ч"/>
      <sheetName val="Summary"/>
      <sheetName val="Securities"/>
      <sheetName val="Assumptions and Inputs"/>
      <sheetName val="Курсы валют ЦБ"/>
      <sheetName val="СЭЛТ"/>
      <sheetName val="Assumptions"/>
      <sheetName val="ФОТ по месяцам"/>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Balance Sheet"/>
      <sheetName val="8145"/>
      <sheetName val="8200"/>
      <sheetName val="8113"/>
      <sheetName val="8082"/>
      <sheetName val="8180 (8181,8182)"/>
      <sheetName val="8210"/>
      <sheetName val="8250"/>
      <sheetName val="8140"/>
      <sheetName val="8070"/>
      <sheetName val="Graphs_Nefteproduct"/>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Excess Calc"/>
      <sheetName val="Notes"/>
      <sheetName val="1. Ввод"/>
      <sheetName val="2. Макроэкономика"/>
      <sheetName val="4.Нормативы"/>
      <sheetName val="3. Расчеты"/>
      <sheetName val="Баланс"/>
      <sheetName val="CrYr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 val="PRECA citadis"/>
      <sheetName val="TB30699"/>
      <sheetName val="3Q JV-Interest Cap."/>
      <sheetName val="TB30999vs30699"/>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 val="Расчет_Каз_04"/>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 val="SCO3"/>
      <sheetName val="Inputs"/>
      <sheetName val="SMSTemp"/>
      <sheetName val="Cost 99v98"/>
      <sheetName val="GAAP TB 30.08.01  detail p&amp;l"/>
      <sheetName val="Synthèse"/>
      <sheetName val="AFE's  By Afe"/>
      <sheetName val="DTL"/>
      <sheetName val="General"/>
      <sheetName val="Book to tax"/>
      <sheetName val="Форма2"/>
      <sheetName val="confwh"/>
      <sheetName val="Excess Calc Payroll"/>
      <sheetName val="3НК"/>
      <sheetName val="Cash CCI Detail"/>
      <sheetName val="INSTRUCTIONS"/>
      <sheetName val="B-1.7"/>
      <sheetName val="Hypothèses"/>
      <sheetName val="prog &amp; perf."/>
      <sheetName val="H1.305-Interest breakdown"/>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 val="Monthly Graphs 01"/>
      <sheetName val="Monthly Graphs 00"/>
      <sheetName val="t0_name"/>
      <sheetName val="ШК"/>
      <sheetName val="Актюбе"/>
      <sheetName val="ССГПО"/>
      <sheetName val="Курс валют"/>
      <sheetName val="#ССЫЛКА"/>
      <sheetName val="DCF"/>
      <sheetName val="ATI"/>
      <sheetName val="MAGN"/>
      <sheetName val=""/>
    </sheetNames>
    <sheetDataSet>
      <sheetData sheetId="0">
        <row r="3">
          <cell r="A3">
            <v>101</v>
          </cell>
        </row>
      </sheetData>
      <sheetData sheetId="1">
        <row r="3">
          <cell r="A3">
            <v>101</v>
          </cell>
        </row>
      </sheetData>
      <sheetData sheetId="2">
        <row r="3">
          <cell r="A3">
            <v>101</v>
          </cell>
        </row>
      </sheetData>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PIT&amp;PP(2)"/>
      <sheetName val="fish"/>
      <sheetName val="Планы"/>
      <sheetName val="D_Opex"/>
      <sheetName val="Anlageverm?gen"/>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Links"/>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Курс.разн КТЖ"/>
      <sheetName val="КР материалы"/>
      <sheetName val="plan"/>
      <sheetName val="Настройка"/>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Курсы валют ЦБ"/>
      <sheetName val="СЭЛТ"/>
      <sheetName val="Slide6"/>
      <sheetName val="Assumptions"/>
      <sheetName val="ФОТ по месяцам"/>
      <sheetName val="Summator"/>
      <sheetName val="Prelim Cost"/>
      <sheetName val="исх база"/>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 val="Read me first"/>
      <sheetName val="BS_h&amp;p"/>
      <sheetName val="GLC_Market Approach"/>
      <sheetName val="DCF_CAPM_old"/>
      <sheetName val="drivers"/>
      <sheetName val="Fin_Investments"/>
      <sheetName val="WorkCap"/>
      <sheetName val="IS_h&amp;p"/>
      <sheetName val="Charts"/>
      <sheetName val="Sch17  Guarantees"/>
      <sheetName val="CRUDE 2008"/>
      <sheetName val="System"/>
      <sheetName val="$ IS"/>
      <sheetName val="Макро-прогноз"/>
      <sheetName val="DataSource_MA"/>
      <sheetName val="Hidden1"/>
      <sheetName val="UnadjBS"/>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 val="Test"/>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 val="Time"/>
      <sheetName val="Дата"/>
      <sheetName val="ЯНВАРЬ"/>
      <sheetName val="Present"/>
      <sheetName val="DATA"/>
      <sheetName val="#ССЫЛКА"/>
      <sheetName val="N_SVOD"/>
      <sheetName val="ОДТ и ГЦТ"/>
      <sheetName val="I. Прогноз доходов"/>
      <sheetName val="Const"/>
      <sheetName val="Свод"/>
      <sheetName val="C-100"/>
      <sheetName val="C-110"/>
      <sheetName val="E-100"/>
      <sheetName val="E-110"/>
      <sheetName val="E-120"/>
      <sheetName val="E-130"/>
      <sheetName val="Е-140"/>
      <sheetName val="E-150"/>
      <sheetName val="F-100"/>
      <sheetName val="F-110"/>
      <sheetName val="F-120"/>
      <sheetName val="H-100"/>
      <sheetName val="K-100"/>
      <sheetName val="K-110"/>
      <sheetName val="K-120"/>
      <sheetName val="K-130"/>
      <sheetName val="K-140"/>
      <sheetName val="N-100"/>
      <sheetName val="N-130"/>
      <sheetName val="N-140"/>
      <sheetName val="N-150"/>
      <sheetName val="N-160"/>
      <sheetName val="N-180"/>
      <sheetName val="Q-100"/>
      <sheetName val="T-100"/>
      <sheetName val="U1-110"/>
      <sheetName val="U1-120"/>
      <sheetName val="U1-100"/>
      <sheetName val="U1-130"/>
      <sheetName val="U1-140"/>
      <sheetName val="U2-100"/>
      <sheetName val="U3-100"/>
      <sheetName val="U4-100"/>
      <sheetName val="Операции со Связанными сторонам"/>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SETUP"/>
      <sheetName val="Статьи"/>
      <sheetName val="Income tax summary"/>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Планы"/>
      <sheetName val="#ССЫЛКА"/>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БПО"/>
      <sheetName val="тран2"/>
      <sheetName val="Anlagevermögen"/>
      <sheetName val="Securities"/>
      <sheetName val="8"/>
      <sheetName val="IS"/>
      <sheetName val="BS"/>
      <sheetName val="Лист2"/>
      <sheetName val="ПКОП_3_100%"/>
      <sheetName val="ПКОП_2_100%"/>
      <sheetName val="орех"/>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 val="New deposits"/>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B 1"/>
      <sheetName val="K-1"/>
      <sheetName val="L-1"/>
      <sheetName val="N-1"/>
      <sheetName val="Prelim Cost"/>
      <sheetName val="Def"/>
      <sheetName val="- 1 -"/>
      <sheetName val="Intercompany transactions"/>
      <sheetName val="A 100"/>
      <sheetName val="список необх. инфо."/>
      <sheetName val="ОС"/>
      <sheetName val="C 25"/>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Intercompany transactions"/>
      <sheetName val="Mvnt"/>
      <sheetName val="Disclosure"/>
      <sheetName val="FA Movement Kyrg"/>
      <sheetName val="Форма2"/>
      <sheetName val="Форма1"/>
      <sheetName val="4"/>
      <sheetName val="1-1"/>
      <sheetName val="1"/>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 val="COS calculation"/>
      <sheetName val=" threshold (2)"/>
      <sheetName val="Inputs"/>
      <sheetName val="LBO Model"/>
      <sheetName val="Comps"/>
      <sheetName val="C 25"/>
      <sheetName val="д.7.001"/>
      <sheetName val="Tmp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FA Rollforward"/>
      <sheetName val="adds"/>
      <sheetName val="1651 "/>
      <sheetName val="FA UZ"/>
      <sheetName val="Disposals"/>
      <sheetName val="FA Movement "/>
      <sheetName val="LME_prices"/>
      <sheetName val="Movement"/>
      <sheetName val="Venit for cross reff"/>
      <sheetName val="GH_621"/>
      <sheetName val="GH_622"/>
      <sheetName val="Ter_612"/>
      <sheetName val="Ter_621"/>
      <sheetName val="Ter_622"/>
      <sheetName val="Ter_611"/>
      <sheetName val="AS_622"/>
      <sheetName val="GB_611"/>
      <sheetName val="GB_612"/>
      <sheetName val="GB_622"/>
      <sheetName val="GH_611"/>
      <sheetName val="GH_612"/>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Hidden"/>
      <sheetName val="сброс"/>
      <sheetName val="material realised"/>
      <sheetName val="electricity"/>
      <sheetName val="Balance Sheet"/>
      <sheetName val="FES"/>
      <sheetName val="Rollfwd PBC"/>
      <sheetName val="Additions"/>
      <sheetName val="Добыча нефти4"/>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 val="COS calculation"/>
      <sheetName val="9 мес 2006 Еркен заполни здесь"/>
      <sheetName val="из сем"/>
      <sheetName val="Combined Rollfwd"/>
      <sheetName val="10Cash"/>
      <sheetName val="Assumptions"/>
      <sheetName val="Model"/>
      <sheetName val="REPO Deals"/>
      <sheetName val="FA Movement Kyrg"/>
    </sheetNames>
    <sheetDataSet>
      <sheetData sheetId="0" refreshError="1"/>
      <sheetData sheetId="1">
        <row r="20">
          <cell r="E20">
            <v>121332</v>
          </cell>
        </row>
      </sheetData>
      <sheetData sheetId="2">
        <row r="20">
          <cell r="E20">
            <v>121332</v>
          </cell>
        </row>
      </sheetData>
      <sheetData sheetId="3" refreshError="1"/>
      <sheetData sheetId="4">
        <row r="20">
          <cell r="E20">
            <v>121332</v>
          </cell>
        </row>
      </sheetData>
      <sheetData sheetId="5" refreshError="1"/>
      <sheetData sheetId="6" refreshError="1"/>
      <sheetData sheetId="7" refreshError="1"/>
      <sheetData sheetId="8"/>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 val=""/>
      <sheetName val="CamKum Prod"/>
      <sheetName val="B1.2"/>
      <sheetName val="FES"/>
      <sheetName val="U-3"/>
      <sheetName val="U-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Additions testing"/>
      <sheetName val="Movement schedule"/>
      <sheetName val="depreciation testing"/>
      <sheetName val="Cash flow 2003 PBC"/>
      <sheetName val="Ter_622"/>
      <sheetName val="Ter_621"/>
      <sheetName val="Venit for cross reff"/>
      <sheetName val="Ter_611"/>
      <sheetName val="breakdown"/>
      <sheetName val="FA depreciation"/>
      <sheetName val="FA Movement "/>
      <sheetName val="K-800 Imp. test"/>
      <sheetName val="21"/>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 val="Control"/>
      <sheetName val="GAAP TB 31.12.01  detail p&amp;l"/>
      <sheetName val="Статьи"/>
      <sheetName val="- 1 -"/>
      <sheetName val="Inventory Count Sheet"/>
      <sheetName val="Summary"/>
      <sheetName val="VAT reconciliation"/>
      <sheetName val="VAT"/>
      <sheetName val="lists"/>
      <sheetName val="Other taxes"/>
      <sheetName val="9m2006"/>
      <sheetName val="12m2006"/>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Ter_622"/>
      <sheetName val="Ter_621"/>
      <sheetName val="Venit for cross reff"/>
      <sheetName val="Ter_611"/>
      <sheetName val="Test of FA Installation"/>
      <sheetName val="Additions"/>
      <sheetName val="B 1"/>
      <sheetName val="Pilot"/>
      <sheetName val="Cash flow 2003 PBC"/>
      <sheetName val="Other taxes"/>
      <sheetName val="VAT reconciliation"/>
      <sheetName val="VAT"/>
      <sheetName val="9m CMA"/>
      <sheetName val="Q4 CMA"/>
      <sheetName val="Contents"/>
      <sheetName val="Rollfwd"/>
      <sheetName val="Trial Balance"/>
      <sheetName val="Additions testing"/>
      <sheetName val="Movement schedule"/>
      <sheetName val="depreciation testing"/>
      <sheetName val="VLOOKUP"/>
      <sheetName val="INPUTMASTER"/>
      <sheetName val="Статьи"/>
      <sheetName val="Kas FA Movement"/>
      <sheetName val="B15 Rts"/>
      <sheetName val=""/>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 val="J610PBC"/>
      <sheetName val="C-4.3"/>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Hidden"/>
      <sheetName val="10Cash"/>
      <sheetName val="B 1"/>
      <sheetName val="5140"/>
      <sheetName val="Movement"/>
      <sheetName val="MetaData"/>
      <sheetName val="Assumptions"/>
      <sheetName val="Assum"/>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 val="Параметры"/>
      <sheetName val="Доходы и расходы"/>
      <sheetName val="Вспомогательный"/>
      <sheetName val="Цены"/>
    </sheetNames>
    <sheetDataSet>
      <sheetData sheetId="0" refreshError="1">
        <row r="16">
          <cell r="G16">
            <v>4073</v>
          </cell>
        </row>
      </sheetData>
      <sheetData sheetId="1">
        <row r="16">
          <cell r="G16">
            <v>4073</v>
          </cell>
        </row>
      </sheetData>
      <sheetData sheetId="2">
        <row r="16">
          <cell r="G16">
            <v>4073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eciation testing"/>
      <sheetName val="% threshhold"/>
      <sheetName val="Tickmarks"/>
      <sheetName val="% threshhold(salary)"/>
      <sheetName val="Datasheet"/>
      <sheetName val="FA Movement Kyrg"/>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 val="Rollforward"/>
      <sheetName val="Test of FA Installation"/>
      <sheetName val="Additions"/>
      <sheetName val="XREF"/>
      <sheetName val="Форма2"/>
      <sheetName val="Баз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 val="B-4"/>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 val="INSTR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XLR_NoRangeSheet"/>
      <sheetName val="Rollforward"/>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Movement"/>
      <sheetName val="L-1"/>
      <sheetName val="FA Movement Kyrg"/>
      <sheetName val="9-1"/>
      <sheetName val="4"/>
      <sheetName val="1-1"/>
      <sheetName val="Target"/>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depreciation_testing"/>
      <sheetName val="Movement_schedule"/>
      <sheetName val="Additions_testing"/>
      <sheetName val="8180_(8181,8182)"/>
      <sheetName val="8030;_8221"/>
      <sheetName val="8180__8181_8182_"/>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DD Reserve calculation"/>
      <sheetName val="Acct"/>
      <sheetName val="Salaries &amp; Benefits &amp; Staffing"/>
      <sheetName val="Payroll test"/>
      <sheetName val="property"/>
    </sheetNames>
    <sheetDataSet>
      <sheetData sheetId="0" refreshError="1">
        <row r="15">
          <cell r="D15" t="str">
            <v>GL</v>
          </cell>
        </row>
        <row r="44">
          <cell r="C44">
            <v>620764.84000000008</v>
          </cell>
          <cell r="D44" t="str">
            <v>!</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ow r="3">
          <cell r="A3">
            <v>25461.85</v>
          </cell>
        </row>
      </sheetData>
      <sheetData sheetId="88"/>
      <sheetData sheetId="89">
        <row r="3">
          <cell r="A3">
            <v>25461.85</v>
          </cell>
        </row>
      </sheetData>
      <sheetData sheetId="90">
        <row r="3">
          <cell r="A3">
            <v>25461.85</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 val="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Data USA Adj US$"/>
      <sheetName val="Test"/>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 val="PPE 2"/>
      <sheetName val="Stmnt of fin position"/>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Threshold_Table"/>
      <sheetName val="Salary_test"/>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 val="1-1"/>
      <sheetName val="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47"/>
  <sheetViews>
    <sheetView view="pageBreakPreview" topLeftCell="A13" zoomScaleNormal="100" zoomScaleSheetLayoutView="100" workbookViewId="0">
      <selection activeCell="B38" sqref="B38"/>
    </sheetView>
  </sheetViews>
  <sheetFormatPr defaultColWidth="9.109375" defaultRowHeight="14.4" outlineLevelRow="1" x14ac:dyDescent="0.3"/>
  <cols>
    <col min="1" max="1" width="66" style="2" customWidth="1"/>
    <col min="2" max="2" width="23.44140625" style="2" customWidth="1"/>
    <col min="3" max="3" width="23.6640625" style="2" customWidth="1"/>
    <col min="4" max="4" width="17.88671875" style="2" customWidth="1"/>
    <col min="5" max="16384" width="9.109375" style="2"/>
  </cols>
  <sheetData>
    <row r="1" spans="1:3" ht="15.6" x14ac:dyDescent="0.3">
      <c r="A1" s="1"/>
      <c r="B1" s="184"/>
      <c r="C1" s="184"/>
    </row>
    <row r="2" spans="1:3" ht="15.6" x14ac:dyDescent="0.3">
      <c r="A2" s="185" t="s">
        <v>0</v>
      </c>
      <c r="B2" s="185"/>
      <c r="C2" s="185"/>
    </row>
    <row r="3" spans="1:3" ht="15.6" x14ac:dyDescent="0.3">
      <c r="A3" s="185" t="s">
        <v>1</v>
      </c>
      <c r="B3" s="185"/>
      <c r="C3" s="185"/>
    </row>
    <row r="4" spans="1:3" ht="15.6" x14ac:dyDescent="0.3">
      <c r="A4" s="186" t="s">
        <v>2</v>
      </c>
      <c r="B4" s="186"/>
      <c r="C4" s="186"/>
    </row>
    <row r="5" spans="1:3" ht="15.6" x14ac:dyDescent="0.3">
      <c r="A5" s="3"/>
      <c r="B5" s="3"/>
      <c r="C5" s="3"/>
    </row>
    <row r="6" spans="1:3" ht="16.2" thickBot="1" x14ac:dyDescent="0.35">
      <c r="A6" s="1"/>
      <c r="B6" s="1"/>
      <c r="C6" s="4" t="s">
        <v>3</v>
      </c>
    </row>
    <row r="7" spans="1:3" ht="28.5" customHeight="1" thickBot="1" x14ac:dyDescent="0.35">
      <c r="A7" s="5"/>
      <c r="B7" s="6">
        <v>44651</v>
      </c>
      <c r="C7" s="6">
        <v>44561</v>
      </c>
    </row>
    <row r="8" spans="1:3" ht="15.6" x14ac:dyDescent="0.3">
      <c r="A8" s="7"/>
      <c r="B8" s="8"/>
      <c r="C8" s="9"/>
    </row>
    <row r="9" spans="1:3" ht="15.6" x14ac:dyDescent="0.3">
      <c r="A9" s="10" t="s">
        <v>4</v>
      </c>
      <c r="B9" s="11"/>
      <c r="C9" s="12"/>
    </row>
    <row r="10" spans="1:3" ht="15.6" x14ac:dyDescent="0.3">
      <c r="A10" s="13" t="s">
        <v>5</v>
      </c>
      <c r="B10" s="11">
        <v>43149273</v>
      </c>
      <c r="C10" s="11">
        <v>33218963</v>
      </c>
    </row>
    <row r="11" spans="1:3" ht="15.6" x14ac:dyDescent="0.3">
      <c r="A11" s="13" t="s">
        <v>6</v>
      </c>
      <c r="B11" s="11">
        <f>243633815-1</f>
        <v>243633814</v>
      </c>
      <c r="C11" s="11">
        <v>228245159</v>
      </c>
    </row>
    <row r="12" spans="1:3" ht="15.6" x14ac:dyDescent="0.3">
      <c r="A12" s="13" t="s">
        <v>7</v>
      </c>
      <c r="B12" s="11">
        <v>467900031</v>
      </c>
      <c r="C12" s="11">
        <v>452103716</v>
      </c>
    </row>
    <row r="13" spans="1:3" ht="31.2" x14ac:dyDescent="0.3">
      <c r="A13" s="13" t="s">
        <v>8</v>
      </c>
      <c r="B13" s="11">
        <v>1872972</v>
      </c>
      <c r="C13" s="11">
        <v>1901362</v>
      </c>
    </row>
    <row r="14" spans="1:3" ht="15.6" x14ac:dyDescent="0.3">
      <c r="A14" s="13" t="s">
        <v>9</v>
      </c>
      <c r="B14" s="11">
        <v>167930239</v>
      </c>
      <c r="C14" s="11">
        <v>166405066</v>
      </c>
    </row>
    <row r="15" spans="1:3" ht="15.6" x14ac:dyDescent="0.3">
      <c r="A15" s="13" t="s">
        <v>10</v>
      </c>
      <c r="B15" s="11">
        <v>6080338</v>
      </c>
      <c r="C15" s="11">
        <v>5625927</v>
      </c>
    </row>
    <row r="16" spans="1:3" ht="15.6" x14ac:dyDescent="0.3">
      <c r="A16" s="13" t="s">
        <v>11</v>
      </c>
      <c r="B16" s="11">
        <v>120030</v>
      </c>
      <c r="C16" s="11">
        <v>132970</v>
      </c>
    </row>
    <row r="17" spans="1:6" ht="15.75" hidden="1" customHeight="1" outlineLevel="1" x14ac:dyDescent="0.3">
      <c r="A17" s="13" t="s">
        <v>12</v>
      </c>
      <c r="B17" s="11" t="s">
        <v>13</v>
      </c>
      <c r="C17" s="11" t="s">
        <v>13</v>
      </c>
    </row>
    <row r="18" spans="1:6" ht="16.2" collapsed="1" thickBot="1" x14ac:dyDescent="0.35">
      <c r="A18" s="13" t="s">
        <v>14</v>
      </c>
      <c r="B18" s="11">
        <f>2270675-1</f>
        <v>2270674</v>
      </c>
      <c r="C18" s="11">
        <v>1894536</v>
      </c>
    </row>
    <row r="19" spans="1:6" ht="16.2" thickBot="1" x14ac:dyDescent="0.35">
      <c r="A19" s="15" t="s">
        <v>15</v>
      </c>
      <c r="B19" s="16">
        <f>SUM(B10:B18)</f>
        <v>932957371</v>
      </c>
      <c r="C19" s="17">
        <f>SUM(C10:C18)</f>
        <v>889527699</v>
      </c>
    </row>
    <row r="20" spans="1:6" ht="15.6" x14ac:dyDescent="0.3">
      <c r="A20" s="18"/>
      <c r="B20" s="19"/>
      <c r="C20" s="20"/>
    </row>
    <row r="21" spans="1:6" ht="15.6" x14ac:dyDescent="0.3">
      <c r="A21" s="10" t="s">
        <v>16</v>
      </c>
      <c r="B21" s="21"/>
      <c r="C21" s="22"/>
      <c r="D21" s="23"/>
      <c r="E21" s="23"/>
      <c r="F21" s="23"/>
    </row>
    <row r="22" spans="1:6" ht="15.6" x14ac:dyDescent="0.3">
      <c r="A22" s="13" t="s">
        <v>17</v>
      </c>
      <c r="B22" s="11">
        <v>339111313</v>
      </c>
      <c r="C22" s="11">
        <v>335020822</v>
      </c>
      <c r="D22" s="23"/>
      <c r="E22" s="23"/>
      <c r="F22" s="23"/>
    </row>
    <row r="23" spans="1:6" ht="15.6" x14ac:dyDescent="0.3">
      <c r="A23" s="13" t="s">
        <v>18</v>
      </c>
      <c r="B23" s="11">
        <v>21719119</v>
      </c>
      <c r="C23" s="11">
        <v>10880014</v>
      </c>
      <c r="D23" s="23"/>
      <c r="E23" s="23"/>
      <c r="F23" s="23"/>
    </row>
    <row r="24" spans="1:6" ht="15.6" x14ac:dyDescent="0.3">
      <c r="A24" s="13" t="s">
        <v>19</v>
      </c>
      <c r="B24" s="11">
        <v>6837707</v>
      </c>
      <c r="C24" s="11">
        <v>20482428</v>
      </c>
      <c r="D24" s="23"/>
      <c r="E24" s="23"/>
      <c r="F24" s="23"/>
    </row>
    <row r="25" spans="1:6" ht="15.6" x14ac:dyDescent="0.3">
      <c r="A25" s="13" t="s">
        <v>20</v>
      </c>
      <c r="B25" s="11">
        <v>144936548</v>
      </c>
      <c r="C25" s="11">
        <v>143221587</v>
      </c>
      <c r="D25" s="23"/>
      <c r="E25" s="23"/>
      <c r="F25" s="23"/>
    </row>
    <row r="26" spans="1:6" ht="15.6" x14ac:dyDescent="0.3">
      <c r="A26" s="13" t="s">
        <v>21</v>
      </c>
      <c r="B26" s="11">
        <v>24690832</v>
      </c>
      <c r="C26" s="11">
        <v>24078082</v>
      </c>
      <c r="D26" s="23"/>
      <c r="E26" s="23"/>
      <c r="F26" s="23"/>
    </row>
    <row r="27" spans="1:6" ht="15.6" x14ac:dyDescent="0.3">
      <c r="A27" s="13" t="s">
        <v>22</v>
      </c>
      <c r="B27" s="11">
        <v>6310051</v>
      </c>
      <c r="C27" s="11">
        <v>2093973</v>
      </c>
      <c r="D27" s="23"/>
      <c r="E27" s="23"/>
      <c r="F27" s="23"/>
    </row>
    <row r="28" spans="1:6" ht="15.6" x14ac:dyDescent="0.3">
      <c r="A28" s="13" t="s">
        <v>23</v>
      </c>
      <c r="B28" s="11">
        <v>246790596</v>
      </c>
      <c r="C28" s="11">
        <v>215298696</v>
      </c>
      <c r="D28" s="23"/>
      <c r="E28" s="23"/>
      <c r="F28" s="23"/>
    </row>
    <row r="29" spans="1:6" ht="16.2" thickBot="1" x14ac:dyDescent="0.35">
      <c r="A29" s="13" t="s">
        <v>24</v>
      </c>
      <c r="B29" s="11">
        <v>1864371</v>
      </c>
      <c r="C29" s="11">
        <v>1681410</v>
      </c>
      <c r="D29" s="23"/>
      <c r="E29" s="23"/>
      <c r="F29" s="23"/>
    </row>
    <row r="30" spans="1:6" ht="16.2" thickBot="1" x14ac:dyDescent="0.35">
      <c r="A30" s="15" t="s">
        <v>25</v>
      </c>
      <c r="B30" s="16">
        <f>SUM(B22:B29)</f>
        <v>792260537</v>
      </c>
      <c r="C30" s="16">
        <f>SUM(C22:C29)</f>
        <v>752757012</v>
      </c>
      <c r="D30" s="23"/>
      <c r="E30" s="23"/>
      <c r="F30" s="23"/>
    </row>
    <row r="31" spans="1:6" ht="15.6" x14ac:dyDescent="0.3">
      <c r="A31" s="18"/>
      <c r="B31" s="25"/>
      <c r="C31" s="20"/>
      <c r="D31" s="23"/>
      <c r="E31" s="23"/>
      <c r="F31" s="23"/>
    </row>
    <row r="32" spans="1:6" ht="15.6" x14ac:dyDescent="0.3">
      <c r="A32" s="10" t="s">
        <v>26</v>
      </c>
      <c r="B32" s="11"/>
      <c r="C32" s="22"/>
    </row>
    <row r="33" spans="1:3" ht="15.6" x14ac:dyDescent="0.3">
      <c r="A33" s="13" t="s">
        <v>27</v>
      </c>
      <c r="B33" s="11">
        <v>104415658</v>
      </c>
      <c r="C33" s="11">
        <v>104415658</v>
      </c>
    </row>
    <row r="34" spans="1:3" ht="15.6" x14ac:dyDescent="0.3">
      <c r="A34" s="13" t="s">
        <v>28</v>
      </c>
      <c r="B34" s="11">
        <v>14316998</v>
      </c>
      <c r="C34" s="11">
        <v>14316998</v>
      </c>
    </row>
    <row r="35" spans="1:3" ht="24.6" customHeight="1" x14ac:dyDescent="0.3">
      <c r="A35" s="26" t="s">
        <v>29</v>
      </c>
      <c r="B35" s="11">
        <v>-210526</v>
      </c>
      <c r="C35" s="11">
        <v>-160022</v>
      </c>
    </row>
    <row r="36" spans="1:3" ht="16.2" thickBot="1" x14ac:dyDescent="0.35">
      <c r="A36" s="13" t="s">
        <v>30</v>
      </c>
      <c r="B36" s="11">
        <f>22174705-1</f>
        <v>22174704</v>
      </c>
      <c r="C36" s="11">
        <v>18198053</v>
      </c>
    </row>
    <row r="37" spans="1:3" ht="16.2" thickBot="1" x14ac:dyDescent="0.35">
      <c r="A37" s="27" t="s">
        <v>31</v>
      </c>
      <c r="B37" s="16">
        <f>SUM(B33:B36)</f>
        <v>140696834</v>
      </c>
      <c r="C37" s="28">
        <f>SUM(C33:C36)</f>
        <v>136770687</v>
      </c>
    </row>
    <row r="38" spans="1:3" ht="16.2" thickBot="1" x14ac:dyDescent="0.35">
      <c r="A38" s="15" t="s">
        <v>32</v>
      </c>
      <c r="B38" s="16">
        <f>B30+B37</f>
        <v>932957371</v>
      </c>
      <c r="C38" s="16">
        <f>C30+C37</f>
        <v>889527699</v>
      </c>
    </row>
    <row r="39" spans="1:3" ht="26.4" customHeight="1" x14ac:dyDescent="0.3">
      <c r="A39" s="225" t="s">
        <v>175</v>
      </c>
      <c r="B39" s="226"/>
      <c r="C39" s="226"/>
    </row>
    <row r="40" spans="1:3" ht="15.6" x14ac:dyDescent="0.3">
      <c r="A40" s="29"/>
      <c r="B40" s="24"/>
      <c r="C40" s="24"/>
    </row>
    <row r="41" spans="1:3" ht="15.6" x14ac:dyDescent="0.3">
      <c r="A41" s="30" t="s">
        <v>33</v>
      </c>
      <c r="B41" s="24"/>
      <c r="C41" s="31" t="s">
        <v>34</v>
      </c>
    </row>
    <row r="42" spans="1:3" ht="15.6" x14ac:dyDescent="0.3">
      <c r="A42" s="32"/>
      <c r="B42" s="24"/>
      <c r="C42" s="33"/>
    </row>
    <row r="43" spans="1:3" ht="15.6" x14ac:dyDescent="0.3">
      <c r="A43" s="32" t="s">
        <v>35</v>
      </c>
      <c r="B43" s="24"/>
      <c r="C43" s="33" t="s">
        <v>36</v>
      </c>
    </row>
    <row r="44" spans="1:3" x14ac:dyDescent="0.3">
      <c r="B44" s="34"/>
      <c r="C44" s="34"/>
    </row>
    <row r="46" spans="1:3" x14ac:dyDescent="0.3">
      <c r="B46" s="34">
        <f>B38-B19</f>
        <v>0</v>
      </c>
      <c r="C46" s="34"/>
    </row>
    <row r="47" spans="1:3" x14ac:dyDescent="0.3">
      <c r="B47" s="14"/>
    </row>
  </sheetData>
  <mergeCells count="5">
    <mergeCell ref="B1:C1"/>
    <mergeCell ref="A2:C2"/>
    <mergeCell ref="A3:C3"/>
    <mergeCell ref="A4:C4"/>
    <mergeCell ref="A39:C39"/>
  </mergeCells>
  <pageMargins left="0.82677165354330717" right="0.15748031496062992" top="0.74803149606299213" bottom="0.5118110236220472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59"/>
  <sheetViews>
    <sheetView view="pageBreakPreview" topLeftCell="A30" zoomScaleSheetLayoutView="100" workbookViewId="0">
      <selection activeCell="C21" sqref="C21"/>
    </sheetView>
  </sheetViews>
  <sheetFormatPr defaultColWidth="10.44140625" defaultRowHeight="15.6" outlineLevelRow="2" outlineLevelCol="1" x14ac:dyDescent="0.3"/>
  <cols>
    <col min="1" max="1" width="82" style="90" customWidth="1"/>
    <col min="2" max="2" width="18.109375" style="90" customWidth="1" outlineLevel="1"/>
    <col min="3" max="3" width="23.5546875" style="90" customWidth="1"/>
    <col min="4" max="4" width="17.6640625" style="36" customWidth="1"/>
    <col min="5" max="5" width="16.44140625" style="36" customWidth="1"/>
    <col min="6" max="19" width="8.5546875" style="36" customWidth="1"/>
    <col min="20" max="22" width="1.109375" style="36" customWidth="1"/>
    <col min="23" max="16384" width="10.44140625" style="36"/>
  </cols>
  <sheetData>
    <row r="1" spans="1:3" x14ac:dyDescent="0.3">
      <c r="A1" s="35"/>
      <c r="B1" s="187"/>
      <c r="C1" s="187"/>
    </row>
    <row r="2" spans="1:3" ht="17.399999999999999" x14ac:dyDescent="0.3">
      <c r="A2" s="188" t="s">
        <v>37</v>
      </c>
      <c r="B2" s="188"/>
      <c r="C2" s="188"/>
    </row>
    <row r="3" spans="1:3" ht="19.5" customHeight="1" x14ac:dyDescent="0.3">
      <c r="A3" s="188" t="s">
        <v>38</v>
      </c>
      <c r="B3" s="188"/>
      <c r="C3" s="188"/>
    </row>
    <row r="4" spans="1:3" ht="17.399999999999999" x14ac:dyDescent="0.3">
      <c r="A4" s="188" t="s">
        <v>39</v>
      </c>
      <c r="B4" s="188"/>
      <c r="C4" s="37"/>
    </row>
    <row r="5" spans="1:3" x14ac:dyDescent="0.3">
      <c r="A5" s="38"/>
      <c r="B5" s="39"/>
      <c r="C5" s="39"/>
    </row>
    <row r="6" spans="1:3" ht="16.2" thickBot="1" x14ac:dyDescent="0.35">
      <c r="A6" s="40"/>
      <c r="B6" s="40"/>
      <c r="C6" s="40" t="s">
        <v>40</v>
      </c>
    </row>
    <row r="7" spans="1:3" ht="16.2" thickBot="1" x14ac:dyDescent="0.35">
      <c r="A7" s="41"/>
      <c r="B7" s="42">
        <v>44651</v>
      </c>
      <c r="C7" s="42">
        <v>44286</v>
      </c>
    </row>
    <row r="8" spans="1:3" ht="31.2" x14ac:dyDescent="0.3">
      <c r="A8" s="43" t="s">
        <v>41</v>
      </c>
      <c r="B8" s="44">
        <f>B11+B10+B9</f>
        <v>5122689</v>
      </c>
      <c r="C8" s="45">
        <f>C11+C10+C9</f>
        <v>1962053</v>
      </c>
    </row>
    <row r="9" spans="1:3" ht="15.75" customHeight="1" outlineLevel="1" x14ac:dyDescent="0.3">
      <c r="A9" s="46" t="s">
        <v>42</v>
      </c>
      <c r="B9" s="47">
        <f>'[112]расшиф-март  2022'!D4</f>
        <v>1031265</v>
      </c>
      <c r="C9" s="47">
        <v>333720</v>
      </c>
    </row>
    <row r="10" spans="1:3" outlineLevel="1" x14ac:dyDescent="0.3">
      <c r="A10" s="46" t="s">
        <v>43</v>
      </c>
      <c r="B10" s="47">
        <f>'[112]расшиф-март  2022'!D8</f>
        <v>4069310</v>
      </c>
      <c r="C10" s="47">
        <v>1606219</v>
      </c>
    </row>
    <row r="11" spans="1:3" ht="31.2" outlineLevel="1" x14ac:dyDescent="0.3">
      <c r="A11" s="48" t="s">
        <v>44</v>
      </c>
      <c r="B11" s="47">
        <f>'[112]расшиф-март  2022'!D10</f>
        <v>22114</v>
      </c>
      <c r="C11" s="47">
        <v>22114</v>
      </c>
    </row>
    <row r="12" spans="1:3" x14ac:dyDescent="0.3">
      <c r="A12" s="49" t="s">
        <v>45</v>
      </c>
      <c r="B12" s="50">
        <f>B13</f>
        <v>10707070</v>
      </c>
      <c r="C12" s="51">
        <f>C13</f>
        <v>8440978</v>
      </c>
    </row>
    <row r="13" spans="1:3" outlineLevel="1" x14ac:dyDescent="0.3">
      <c r="A13" s="48" t="s">
        <v>46</v>
      </c>
      <c r="B13" s="47">
        <f>'[112]расшиф-март  2022'!D15</f>
        <v>10707070</v>
      </c>
      <c r="C13" s="47">
        <v>8440978</v>
      </c>
    </row>
    <row r="14" spans="1:3" x14ac:dyDescent="0.3">
      <c r="A14" s="52" t="s">
        <v>47</v>
      </c>
      <c r="B14" s="50">
        <f>SUM(B15:B20)</f>
        <v>-10358424</v>
      </c>
      <c r="C14" s="51">
        <f>SUM(C15:C20)</f>
        <v>-6562001</v>
      </c>
    </row>
    <row r="15" spans="1:3" outlineLevel="1" x14ac:dyDescent="0.3">
      <c r="A15" s="53" t="s">
        <v>48</v>
      </c>
      <c r="B15" s="54">
        <f>'[112]расшиф-март  2022'!D41</f>
        <v>-4589960</v>
      </c>
      <c r="C15" s="54">
        <v>-1730080</v>
      </c>
    </row>
    <row r="16" spans="1:3" outlineLevel="2" x14ac:dyDescent="0.3">
      <c r="A16" s="48" t="s">
        <v>49</v>
      </c>
      <c r="B16" s="54">
        <f>'[112]расшиф-март  2022'!D48</f>
        <v>-5297821</v>
      </c>
      <c r="C16" s="54">
        <v>-4141924</v>
      </c>
    </row>
    <row r="17" spans="1:5" outlineLevel="2" x14ac:dyDescent="0.3">
      <c r="A17" s="48" t="s">
        <v>50</v>
      </c>
      <c r="B17" s="54">
        <f>'[112]расшиф-март  2022'!D53</f>
        <v>-15000</v>
      </c>
      <c r="C17" s="54"/>
    </row>
    <row r="18" spans="1:5" outlineLevel="2" x14ac:dyDescent="0.3">
      <c r="A18" s="48" t="s">
        <v>51</v>
      </c>
      <c r="B18" s="55">
        <f>'[112]расшиф-март  2022'!D55</f>
        <v>-443493</v>
      </c>
      <c r="C18" s="55">
        <v>-681175</v>
      </c>
    </row>
    <row r="19" spans="1:5" outlineLevel="2" x14ac:dyDescent="0.3">
      <c r="A19" s="48" t="s">
        <v>52</v>
      </c>
      <c r="B19" s="55">
        <f>'[112]расшиф-март  2022'!D60</f>
        <v>-8240</v>
      </c>
      <c r="C19" s="55">
        <v>-3242</v>
      </c>
    </row>
    <row r="20" spans="1:5" outlineLevel="2" x14ac:dyDescent="0.3">
      <c r="A20" s="48" t="s">
        <v>53</v>
      </c>
      <c r="B20" s="55">
        <f>'[112]расшиф-март  2022'!D62</f>
        <v>-3910</v>
      </c>
      <c r="C20" s="55">
        <v>-5580</v>
      </c>
    </row>
    <row r="21" spans="1:5" ht="15.75" customHeight="1" x14ac:dyDescent="0.3">
      <c r="A21" s="56" t="s">
        <v>54</v>
      </c>
      <c r="B21" s="57">
        <f>B8+B14+B12</f>
        <v>5471335</v>
      </c>
      <c r="C21" s="58">
        <f>C8+C14+C12</f>
        <v>3841030</v>
      </c>
    </row>
    <row r="22" spans="1:5" x14ac:dyDescent="0.3">
      <c r="A22" s="59"/>
      <c r="B22" s="60"/>
      <c r="C22" s="61"/>
    </row>
    <row r="23" spans="1:5" ht="49.5" customHeight="1" x14ac:dyDescent="0.3">
      <c r="A23" s="62" t="s">
        <v>55</v>
      </c>
      <c r="B23" s="63">
        <f>'[112]расшиф-март  2022'!D65</f>
        <v>-866612</v>
      </c>
      <c r="C23" s="64">
        <v>-810183</v>
      </c>
    </row>
    <row r="24" spans="1:5" x14ac:dyDescent="0.3">
      <c r="A24" s="62" t="s">
        <v>56</v>
      </c>
      <c r="B24" s="63">
        <f>'[112]расшиф-март  2022'!D73</f>
        <v>156605</v>
      </c>
      <c r="C24" s="64">
        <v>-35267</v>
      </c>
    </row>
    <row r="25" spans="1:5" ht="15.6" hidden="1" customHeight="1" x14ac:dyDescent="0.3">
      <c r="A25" s="62" t="s">
        <v>57</v>
      </c>
      <c r="B25" s="63">
        <f>ROUND('[113]расшиф- июнь 2021'!D78,0)</f>
        <v>0</v>
      </c>
      <c r="C25" s="64">
        <v>0</v>
      </c>
    </row>
    <row r="26" spans="1:5" ht="31.2" hidden="1" customHeight="1" x14ac:dyDescent="0.3">
      <c r="A26" s="62" t="s">
        <v>58</v>
      </c>
      <c r="B26" s="63">
        <v>0</v>
      </c>
      <c r="C26" s="64">
        <v>0</v>
      </c>
    </row>
    <row r="27" spans="1:5" x14ac:dyDescent="0.3">
      <c r="A27" s="62" t="s">
        <v>59</v>
      </c>
      <c r="B27" s="63">
        <f>'[112]расшиф-март  2022'!D82</f>
        <v>269918</v>
      </c>
      <c r="C27" s="64">
        <v>32347</v>
      </c>
    </row>
    <row r="28" spans="1:5" ht="16.8" x14ac:dyDescent="0.3">
      <c r="A28" s="56" t="s">
        <v>60</v>
      </c>
      <c r="B28" s="57">
        <f>B21+B23+B24+B25+B26+B27</f>
        <v>5031246</v>
      </c>
      <c r="C28" s="58">
        <f>C21+C23+C24+C25+C26+C27</f>
        <v>3027927</v>
      </c>
      <c r="D28" s="65"/>
      <c r="E28" s="66"/>
    </row>
    <row r="29" spans="1:5" x14ac:dyDescent="0.3">
      <c r="A29" s="67" t="s">
        <v>61</v>
      </c>
      <c r="B29" s="63">
        <f>'[112]расшиф-март  2022'!D112+'[112]расшиф-март  2022'!D115+'[112]расшиф-март  2022'!D124+'[112]расшиф-март  2022'!D131</f>
        <v>-19001</v>
      </c>
      <c r="C29" s="64">
        <v>-2036685</v>
      </c>
      <c r="E29" s="66"/>
    </row>
    <row r="30" spans="1:5" ht="16.2" thickBot="1" x14ac:dyDescent="0.35">
      <c r="A30" s="67" t="s">
        <v>62</v>
      </c>
      <c r="B30" s="63">
        <f>'[112]расшиф-март  2022'!D119+'[112]расшиф-март  2022'!D122+'[112]расшиф-март  2022'!D128</f>
        <v>-3106</v>
      </c>
      <c r="C30" s="64">
        <v>83100</v>
      </c>
      <c r="E30" s="66"/>
    </row>
    <row r="31" spans="1:5" x14ac:dyDescent="0.3">
      <c r="A31" s="59" t="s">
        <v>63</v>
      </c>
      <c r="B31" s="60">
        <f>ROUND(SUM(B32:B35),)</f>
        <v>-451093</v>
      </c>
      <c r="C31" s="61">
        <f>ROUND(SUM(C32:C35),)</f>
        <v>-413526</v>
      </c>
      <c r="D31" s="68"/>
    </row>
    <row r="32" spans="1:5" outlineLevel="1" x14ac:dyDescent="0.3">
      <c r="A32" s="69" t="s">
        <v>64</v>
      </c>
      <c r="B32" s="70">
        <f>'[112]расшиф-март  2022'!D142</f>
        <v>-324451</v>
      </c>
      <c r="C32" s="64">
        <v>-299411</v>
      </c>
    </row>
    <row r="33" spans="1:5" outlineLevel="1" x14ac:dyDescent="0.3">
      <c r="A33" s="69" t="s">
        <v>65</v>
      </c>
      <c r="B33" s="70">
        <f>'[112]расшиф-март  2022'!D139</f>
        <v>-15906</v>
      </c>
      <c r="C33" s="71">
        <v>-16060</v>
      </c>
    </row>
    <row r="34" spans="1:5" outlineLevel="1" x14ac:dyDescent="0.3">
      <c r="A34" s="69" t="s">
        <v>66</v>
      </c>
      <c r="B34" s="72">
        <f>'[112]расшиф-март  2022'!D158</f>
        <v>-9816</v>
      </c>
      <c r="C34" s="73">
        <v>-11842</v>
      </c>
    </row>
    <row r="35" spans="1:5" outlineLevel="1" x14ac:dyDescent="0.3">
      <c r="A35" s="69" t="s">
        <v>67</v>
      </c>
      <c r="B35" s="70">
        <f>'[112]расшиф-март  2022'!D163</f>
        <v>-100920</v>
      </c>
      <c r="C35" s="70">
        <v>-86213</v>
      </c>
    </row>
    <row r="36" spans="1:5" ht="17.399999999999999" x14ac:dyDescent="0.3">
      <c r="A36" s="74" t="s">
        <v>68</v>
      </c>
      <c r="B36" s="75">
        <f>B28+B31+B29+B30</f>
        <v>4558046</v>
      </c>
      <c r="C36" s="76">
        <f>C28+C31+C29+C30</f>
        <v>660816</v>
      </c>
    </row>
    <row r="37" spans="1:5" x14ac:dyDescent="0.3">
      <c r="A37" s="62" t="s">
        <v>69</v>
      </c>
      <c r="B37" s="63">
        <f>'[112]расшиф-март  2022'!D259</f>
        <v>-581395</v>
      </c>
      <c r="C37" s="63">
        <v>386716</v>
      </c>
    </row>
    <row r="38" spans="1:5" ht="16.8" x14ac:dyDescent="0.3">
      <c r="A38" s="56" t="s">
        <v>70</v>
      </c>
      <c r="B38" s="57">
        <f>B36+B37</f>
        <v>3976651</v>
      </c>
      <c r="C38" s="58">
        <f>C36+C37</f>
        <v>1047532</v>
      </c>
      <c r="E38" s="77"/>
    </row>
    <row r="39" spans="1:5" x14ac:dyDescent="0.3">
      <c r="A39" s="59"/>
      <c r="B39" s="60"/>
      <c r="C39" s="61"/>
      <c r="E39" s="66"/>
    </row>
    <row r="40" spans="1:5" x14ac:dyDescent="0.3">
      <c r="A40" s="78" t="s">
        <v>71</v>
      </c>
      <c r="B40" s="63"/>
      <c r="C40" s="64"/>
    </row>
    <row r="41" spans="1:5" ht="31.2" x14ac:dyDescent="0.3">
      <c r="A41" s="79" t="s">
        <v>72</v>
      </c>
      <c r="B41" s="63"/>
      <c r="C41" s="64"/>
    </row>
    <row r="42" spans="1:5" x14ac:dyDescent="0.3">
      <c r="A42" s="80" t="s">
        <v>73</v>
      </c>
      <c r="B42" s="63">
        <f>'[112]расшиф-март  2022'!D264</f>
        <v>-50504</v>
      </c>
      <c r="C42" s="63">
        <v>36416</v>
      </c>
    </row>
    <row r="43" spans="1:5" ht="45" customHeight="1" x14ac:dyDescent="0.3">
      <c r="A43" s="81" t="s">
        <v>74</v>
      </c>
      <c r="B43" s="82">
        <f>B42</f>
        <v>-50504</v>
      </c>
      <c r="C43" s="83">
        <f>C42</f>
        <v>36416</v>
      </c>
    </row>
    <row r="44" spans="1:5" ht="17.399999999999999" thickBot="1" x14ac:dyDescent="0.35">
      <c r="A44" s="84" t="s">
        <v>75</v>
      </c>
      <c r="B44" s="85">
        <f>B38+B43</f>
        <v>3926147</v>
      </c>
      <c r="C44" s="86">
        <f>C38+C43</f>
        <v>1083948</v>
      </c>
    </row>
    <row r="45" spans="1:5" ht="21" customHeight="1" outlineLevel="1" x14ac:dyDescent="0.3">
      <c r="A45" s="87" t="s">
        <v>76</v>
      </c>
      <c r="B45" s="88">
        <f>B38/1161</f>
        <v>3425.1946597760552</v>
      </c>
      <c r="C45" s="88">
        <f>C38/1161</f>
        <v>902.26701119724373</v>
      </c>
    </row>
    <row r="46" spans="1:5" ht="18" customHeight="1" x14ac:dyDescent="0.3">
      <c r="A46" s="89"/>
    </row>
    <row r="47" spans="1:5" ht="18" customHeight="1" x14ac:dyDescent="0.3">
      <c r="A47" s="30" t="s">
        <v>33</v>
      </c>
      <c r="B47" s="91"/>
      <c r="C47" s="31" t="s">
        <v>34</v>
      </c>
    </row>
    <row r="48" spans="1:5" ht="18" customHeight="1" x14ac:dyDescent="0.3">
      <c r="A48" s="30"/>
      <c r="B48" s="91"/>
      <c r="C48" s="31"/>
    </row>
    <row r="49" spans="1:3" ht="18.600000000000001" customHeight="1" x14ac:dyDescent="0.3">
      <c r="A49" s="32"/>
      <c r="B49" s="33"/>
      <c r="C49" s="33"/>
    </row>
    <row r="50" spans="1:3" x14ac:dyDescent="0.3">
      <c r="A50" s="32" t="s">
        <v>77</v>
      </c>
      <c r="B50" s="33"/>
      <c r="C50" s="33" t="s">
        <v>78</v>
      </c>
    </row>
    <row r="51" spans="1:3" x14ac:dyDescent="0.3">
      <c r="C51" s="92"/>
    </row>
    <row r="52" spans="1:3" x14ac:dyDescent="0.3">
      <c r="A52" s="89"/>
      <c r="B52" s="93"/>
      <c r="C52" s="94"/>
    </row>
    <row r="53" spans="1:3" x14ac:dyDescent="0.3">
      <c r="C53" s="92"/>
    </row>
    <row r="54" spans="1:3" x14ac:dyDescent="0.3">
      <c r="B54" s="95"/>
      <c r="C54" s="92"/>
    </row>
    <row r="55" spans="1:3" x14ac:dyDescent="0.3">
      <c r="C55" s="92"/>
    </row>
    <row r="56" spans="1:3" x14ac:dyDescent="0.3">
      <c r="C56" s="92"/>
    </row>
    <row r="57" spans="1:3" x14ac:dyDescent="0.3">
      <c r="C57" s="92"/>
    </row>
    <row r="58" spans="1:3" x14ac:dyDescent="0.3">
      <c r="C58" s="92"/>
    </row>
    <row r="59" spans="1:3" x14ac:dyDescent="0.3">
      <c r="C59" s="92"/>
    </row>
  </sheetData>
  <mergeCells count="4">
    <mergeCell ref="B1:C1"/>
    <mergeCell ref="A2:C2"/>
    <mergeCell ref="A3:C3"/>
    <mergeCell ref="A4:B4"/>
  </mergeCells>
  <pageMargins left="0.78740157480314965" right="0.15748031496062992" top="0.39370078740157483" bottom="0.31496062992125984" header="0.19685039370078741" footer="0.15748031496062992"/>
  <pageSetup paperSize="9" scale="6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81"/>
  <sheetViews>
    <sheetView view="pageBreakPreview" zoomScaleSheetLayoutView="100" workbookViewId="0">
      <selection activeCell="D67" sqref="D67"/>
    </sheetView>
  </sheetViews>
  <sheetFormatPr defaultRowHeight="15.6" outlineLevelRow="1" x14ac:dyDescent="0.3"/>
  <cols>
    <col min="1" max="1" width="7.109375" style="96" customWidth="1"/>
    <col min="2" max="2" width="89.5546875" style="97" customWidth="1"/>
    <col min="3" max="3" width="18.109375" style="97" customWidth="1"/>
    <col min="4" max="4" width="21.88671875" style="97" customWidth="1"/>
    <col min="5" max="5" width="12.6640625" style="96" bestFit="1" customWidth="1"/>
    <col min="6" max="6" width="8.88671875" style="96"/>
    <col min="7" max="7" width="77.5546875" style="96" hidden="1" customWidth="1"/>
    <col min="8" max="8" width="29.6640625" style="96" hidden="1" customWidth="1"/>
    <col min="9" max="9" width="29.6640625" style="96" customWidth="1"/>
    <col min="10" max="181" width="8.88671875" style="96"/>
    <col min="182" max="182" width="84" style="96" customWidth="1"/>
    <col min="183" max="183" width="18.109375" style="96" customWidth="1"/>
    <col min="184" max="184" width="22.109375" style="96" customWidth="1"/>
    <col min="185" max="185" width="8.88671875" style="96"/>
    <col min="186" max="186" width="14.5546875" style="96" customWidth="1"/>
    <col min="187" max="187" width="12.6640625" style="96" customWidth="1"/>
    <col min="188" max="188" width="8.88671875" style="96"/>
    <col min="189" max="189" width="12.88671875" style="96" customWidth="1"/>
    <col min="190" max="190" width="14.88671875" style="96" customWidth="1"/>
    <col min="191" max="191" width="13.44140625" style="96" customWidth="1"/>
    <col min="192" max="192" width="12" style="96" customWidth="1"/>
    <col min="193" max="437" width="8.88671875" style="96"/>
    <col min="438" max="438" width="84" style="96" customWidth="1"/>
    <col min="439" max="439" width="18.109375" style="96" customWidth="1"/>
    <col min="440" max="440" width="22.109375" style="96" customWidth="1"/>
    <col min="441" max="441" width="8.88671875" style="96"/>
    <col min="442" max="442" width="14.5546875" style="96" customWidth="1"/>
    <col min="443" max="443" width="12.6640625" style="96" customWidth="1"/>
    <col min="444" max="444" width="8.88671875" style="96"/>
    <col min="445" max="445" width="12.88671875" style="96" customWidth="1"/>
    <col min="446" max="446" width="14.88671875" style="96" customWidth="1"/>
    <col min="447" max="447" width="13.44140625" style="96" customWidth="1"/>
    <col min="448" max="448" width="12" style="96" customWidth="1"/>
    <col min="449" max="693" width="8.88671875" style="96"/>
    <col min="694" max="694" width="84" style="96" customWidth="1"/>
    <col min="695" max="695" width="18.109375" style="96" customWidth="1"/>
    <col min="696" max="696" width="22.109375" style="96" customWidth="1"/>
    <col min="697" max="697" width="8.88671875" style="96"/>
    <col min="698" max="698" width="14.5546875" style="96" customWidth="1"/>
    <col min="699" max="699" width="12.6640625" style="96" customWidth="1"/>
    <col min="700" max="700" width="8.88671875" style="96"/>
    <col min="701" max="701" width="12.88671875" style="96" customWidth="1"/>
    <col min="702" max="702" width="14.88671875" style="96" customWidth="1"/>
    <col min="703" max="703" width="13.44140625" style="96" customWidth="1"/>
    <col min="704" max="704" width="12" style="96" customWidth="1"/>
    <col min="705" max="949" width="8.88671875" style="96"/>
    <col min="950" max="950" width="84" style="96" customWidth="1"/>
    <col min="951" max="951" width="18.109375" style="96" customWidth="1"/>
    <col min="952" max="952" width="22.109375" style="96" customWidth="1"/>
    <col min="953" max="953" width="8.88671875" style="96"/>
    <col min="954" max="954" width="14.5546875" style="96" customWidth="1"/>
    <col min="955" max="955" width="12.6640625" style="96" customWidth="1"/>
    <col min="956" max="956" width="8.88671875" style="96"/>
    <col min="957" max="957" width="12.88671875" style="96" customWidth="1"/>
    <col min="958" max="958" width="14.88671875" style="96" customWidth="1"/>
    <col min="959" max="959" width="13.44140625" style="96" customWidth="1"/>
    <col min="960" max="960" width="12" style="96" customWidth="1"/>
    <col min="961" max="1205" width="8.88671875" style="96"/>
    <col min="1206" max="1206" width="84" style="96" customWidth="1"/>
    <col min="1207" max="1207" width="18.109375" style="96" customWidth="1"/>
    <col min="1208" max="1208" width="22.109375" style="96" customWidth="1"/>
    <col min="1209" max="1209" width="8.88671875" style="96"/>
    <col min="1210" max="1210" width="14.5546875" style="96" customWidth="1"/>
    <col min="1211" max="1211" width="12.6640625" style="96" customWidth="1"/>
    <col min="1212" max="1212" width="8.88671875" style="96"/>
    <col min="1213" max="1213" width="12.88671875" style="96" customWidth="1"/>
    <col min="1214" max="1214" width="14.88671875" style="96" customWidth="1"/>
    <col min="1215" max="1215" width="13.44140625" style="96" customWidth="1"/>
    <col min="1216" max="1216" width="12" style="96" customWidth="1"/>
    <col min="1217" max="1461" width="8.88671875" style="96"/>
    <col min="1462" max="1462" width="84" style="96" customWidth="1"/>
    <col min="1463" max="1463" width="18.109375" style="96" customWidth="1"/>
    <col min="1464" max="1464" width="22.109375" style="96" customWidth="1"/>
    <col min="1465" max="1465" width="8.88671875" style="96"/>
    <col min="1466" max="1466" width="14.5546875" style="96" customWidth="1"/>
    <col min="1467" max="1467" width="12.6640625" style="96" customWidth="1"/>
    <col min="1468" max="1468" width="8.88671875" style="96"/>
    <col min="1469" max="1469" width="12.88671875" style="96" customWidth="1"/>
    <col min="1470" max="1470" width="14.88671875" style="96" customWidth="1"/>
    <col min="1471" max="1471" width="13.44140625" style="96" customWidth="1"/>
    <col min="1472" max="1472" width="12" style="96" customWidth="1"/>
    <col min="1473" max="1717" width="8.88671875" style="96"/>
    <col min="1718" max="1718" width="84" style="96" customWidth="1"/>
    <col min="1719" max="1719" width="18.109375" style="96" customWidth="1"/>
    <col min="1720" max="1720" width="22.109375" style="96" customWidth="1"/>
    <col min="1721" max="1721" width="8.88671875" style="96"/>
    <col min="1722" max="1722" width="14.5546875" style="96" customWidth="1"/>
    <col min="1723" max="1723" width="12.6640625" style="96" customWidth="1"/>
    <col min="1724" max="1724" width="8.88671875" style="96"/>
    <col min="1725" max="1725" width="12.88671875" style="96" customWidth="1"/>
    <col min="1726" max="1726" width="14.88671875" style="96" customWidth="1"/>
    <col min="1727" max="1727" width="13.44140625" style="96" customWidth="1"/>
    <col min="1728" max="1728" width="12" style="96" customWidth="1"/>
    <col min="1729" max="1973" width="8.88671875" style="96"/>
    <col min="1974" max="1974" width="84" style="96" customWidth="1"/>
    <col min="1975" max="1975" width="18.109375" style="96" customWidth="1"/>
    <col min="1976" max="1976" width="22.109375" style="96" customWidth="1"/>
    <col min="1977" max="1977" width="8.88671875" style="96"/>
    <col min="1978" max="1978" width="14.5546875" style="96" customWidth="1"/>
    <col min="1979" max="1979" width="12.6640625" style="96" customWidth="1"/>
    <col min="1980" max="1980" width="8.88671875" style="96"/>
    <col min="1981" max="1981" width="12.88671875" style="96" customWidth="1"/>
    <col min="1982" max="1982" width="14.88671875" style="96" customWidth="1"/>
    <col min="1983" max="1983" width="13.44140625" style="96" customWidth="1"/>
    <col min="1984" max="1984" width="12" style="96" customWidth="1"/>
    <col min="1985" max="2229" width="8.88671875" style="96"/>
    <col min="2230" max="2230" width="84" style="96" customWidth="1"/>
    <col min="2231" max="2231" width="18.109375" style="96" customWidth="1"/>
    <col min="2232" max="2232" width="22.109375" style="96" customWidth="1"/>
    <col min="2233" max="2233" width="8.88671875" style="96"/>
    <col min="2234" max="2234" width="14.5546875" style="96" customWidth="1"/>
    <col min="2235" max="2235" width="12.6640625" style="96" customWidth="1"/>
    <col min="2236" max="2236" width="8.88671875" style="96"/>
    <col min="2237" max="2237" width="12.88671875" style="96" customWidth="1"/>
    <col min="2238" max="2238" width="14.88671875" style="96" customWidth="1"/>
    <col min="2239" max="2239" width="13.44140625" style="96" customWidth="1"/>
    <col min="2240" max="2240" width="12" style="96" customWidth="1"/>
    <col min="2241" max="2485" width="8.88671875" style="96"/>
    <col min="2486" max="2486" width="84" style="96" customWidth="1"/>
    <col min="2487" max="2487" width="18.109375" style="96" customWidth="1"/>
    <col min="2488" max="2488" width="22.109375" style="96" customWidth="1"/>
    <col min="2489" max="2489" width="8.88671875" style="96"/>
    <col min="2490" max="2490" width="14.5546875" style="96" customWidth="1"/>
    <col min="2491" max="2491" width="12.6640625" style="96" customWidth="1"/>
    <col min="2492" max="2492" width="8.88671875" style="96"/>
    <col min="2493" max="2493" width="12.88671875" style="96" customWidth="1"/>
    <col min="2494" max="2494" width="14.88671875" style="96" customWidth="1"/>
    <col min="2495" max="2495" width="13.44140625" style="96" customWidth="1"/>
    <col min="2496" max="2496" width="12" style="96" customWidth="1"/>
    <col min="2497" max="2741" width="8.88671875" style="96"/>
    <col min="2742" max="2742" width="84" style="96" customWidth="1"/>
    <col min="2743" max="2743" width="18.109375" style="96" customWidth="1"/>
    <col min="2744" max="2744" width="22.109375" style="96" customWidth="1"/>
    <col min="2745" max="2745" width="8.88671875" style="96"/>
    <col min="2746" max="2746" width="14.5546875" style="96" customWidth="1"/>
    <col min="2747" max="2747" width="12.6640625" style="96" customWidth="1"/>
    <col min="2748" max="2748" width="8.88671875" style="96"/>
    <col min="2749" max="2749" width="12.88671875" style="96" customWidth="1"/>
    <col min="2750" max="2750" width="14.88671875" style="96" customWidth="1"/>
    <col min="2751" max="2751" width="13.44140625" style="96" customWidth="1"/>
    <col min="2752" max="2752" width="12" style="96" customWidth="1"/>
    <col min="2753" max="2997" width="8.88671875" style="96"/>
    <col min="2998" max="2998" width="84" style="96" customWidth="1"/>
    <col min="2999" max="2999" width="18.109375" style="96" customWidth="1"/>
    <col min="3000" max="3000" width="22.109375" style="96" customWidth="1"/>
    <col min="3001" max="3001" width="8.88671875" style="96"/>
    <col min="3002" max="3002" width="14.5546875" style="96" customWidth="1"/>
    <col min="3003" max="3003" width="12.6640625" style="96" customWidth="1"/>
    <col min="3004" max="3004" width="8.88671875" style="96"/>
    <col min="3005" max="3005" width="12.88671875" style="96" customWidth="1"/>
    <col min="3006" max="3006" width="14.88671875" style="96" customWidth="1"/>
    <col min="3007" max="3007" width="13.44140625" style="96" customWidth="1"/>
    <col min="3008" max="3008" width="12" style="96" customWidth="1"/>
    <col min="3009" max="3253" width="8.88671875" style="96"/>
    <col min="3254" max="3254" width="84" style="96" customWidth="1"/>
    <col min="3255" max="3255" width="18.109375" style="96" customWidth="1"/>
    <col min="3256" max="3256" width="22.109375" style="96" customWidth="1"/>
    <col min="3257" max="3257" width="8.88671875" style="96"/>
    <col min="3258" max="3258" width="14.5546875" style="96" customWidth="1"/>
    <col min="3259" max="3259" width="12.6640625" style="96" customWidth="1"/>
    <col min="3260" max="3260" width="8.88671875" style="96"/>
    <col min="3261" max="3261" width="12.88671875" style="96" customWidth="1"/>
    <col min="3262" max="3262" width="14.88671875" style="96" customWidth="1"/>
    <col min="3263" max="3263" width="13.44140625" style="96" customWidth="1"/>
    <col min="3264" max="3264" width="12" style="96" customWidth="1"/>
    <col min="3265" max="3509" width="8.88671875" style="96"/>
    <col min="3510" max="3510" width="84" style="96" customWidth="1"/>
    <col min="3511" max="3511" width="18.109375" style="96" customWidth="1"/>
    <col min="3512" max="3512" width="22.109375" style="96" customWidth="1"/>
    <col min="3513" max="3513" width="8.88671875" style="96"/>
    <col min="3514" max="3514" width="14.5546875" style="96" customWidth="1"/>
    <col min="3515" max="3515" width="12.6640625" style="96" customWidth="1"/>
    <col min="3516" max="3516" width="8.88671875" style="96"/>
    <col min="3517" max="3517" width="12.88671875" style="96" customWidth="1"/>
    <col min="3518" max="3518" width="14.88671875" style="96" customWidth="1"/>
    <col min="3519" max="3519" width="13.44140625" style="96" customWidth="1"/>
    <col min="3520" max="3520" width="12" style="96" customWidth="1"/>
    <col min="3521" max="3765" width="8.88671875" style="96"/>
    <col min="3766" max="3766" width="84" style="96" customWidth="1"/>
    <col min="3767" max="3767" width="18.109375" style="96" customWidth="1"/>
    <col min="3768" max="3768" width="22.109375" style="96" customWidth="1"/>
    <col min="3769" max="3769" width="8.88671875" style="96"/>
    <col min="3770" max="3770" width="14.5546875" style="96" customWidth="1"/>
    <col min="3771" max="3771" width="12.6640625" style="96" customWidth="1"/>
    <col min="3772" max="3772" width="8.88671875" style="96"/>
    <col min="3773" max="3773" width="12.88671875" style="96" customWidth="1"/>
    <col min="3774" max="3774" width="14.88671875" style="96" customWidth="1"/>
    <col min="3775" max="3775" width="13.44140625" style="96" customWidth="1"/>
    <col min="3776" max="3776" width="12" style="96" customWidth="1"/>
    <col min="3777" max="4021" width="8.88671875" style="96"/>
    <col min="4022" max="4022" width="84" style="96" customWidth="1"/>
    <col min="4023" max="4023" width="18.109375" style="96" customWidth="1"/>
    <col min="4024" max="4024" width="22.109375" style="96" customWidth="1"/>
    <col min="4025" max="4025" width="8.88671875" style="96"/>
    <col min="4026" max="4026" width="14.5546875" style="96" customWidth="1"/>
    <col min="4027" max="4027" width="12.6640625" style="96" customWidth="1"/>
    <col min="4028" max="4028" width="8.88671875" style="96"/>
    <col min="4029" max="4029" width="12.88671875" style="96" customWidth="1"/>
    <col min="4030" max="4030" width="14.88671875" style="96" customWidth="1"/>
    <col min="4031" max="4031" width="13.44140625" style="96" customWidth="1"/>
    <col min="4032" max="4032" width="12" style="96" customWidth="1"/>
    <col min="4033" max="4277" width="8.88671875" style="96"/>
    <col min="4278" max="4278" width="84" style="96" customWidth="1"/>
    <col min="4279" max="4279" width="18.109375" style="96" customWidth="1"/>
    <col min="4280" max="4280" width="22.109375" style="96" customWidth="1"/>
    <col min="4281" max="4281" width="8.88671875" style="96"/>
    <col min="4282" max="4282" width="14.5546875" style="96" customWidth="1"/>
    <col min="4283" max="4283" width="12.6640625" style="96" customWidth="1"/>
    <col min="4284" max="4284" width="8.88671875" style="96"/>
    <col min="4285" max="4285" width="12.88671875" style="96" customWidth="1"/>
    <col min="4286" max="4286" width="14.88671875" style="96" customWidth="1"/>
    <col min="4287" max="4287" width="13.44140625" style="96" customWidth="1"/>
    <col min="4288" max="4288" width="12" style="96" customWidth="1"/>
    <col min="4289" max="4533" width="8.88671875" style="96"/>
    <col min="4534" max="4534" width="84" style="96" customWidth="1"/>
    <col min="4535" max="4535" width="18.109375" style="96" customWidth="1"/>
    <col min="4536" max="4536" width="22.109375" style="96" customWidth="1"/>
    <col min="4537" max="4537" width="8.88671875" style="96"/>
    <col min="4538" max="4538" width="14.5546875" style="96" customWidth="1"/>
    <col min="4539" max="4539" width="12.6640625" style="96" customWidth="1"/>
    <col min="4540" max="4540" width="8.88671875" style="96"/>
    <col min="4541" max="4541" width="12.88671875" style="96" customWidth="1"/>
    <col min="4542" max="4542" width="14.88671875" style="96" customWidth="1"/>
    <col min="4543" max="4543" width="13.44140625" style="96" customWidth="1"/>
    <col min="4544" max="4544" width="12" style="96" customWidth="1"/>
    <col min="4545" max="4789" width="8.88671875" style="96"/>
    <col min="4790" max="4790" width="84" style="96" customWidth="1"/>
    <col min="4791" max="4791" width="18.109375" style="96" customWidth="1"/>
    <col min="4792" max="4792" width="22.109375" style="96" customWidth="1"/>
    <col min="4793" max="4793" width="8.88671875" style="96"/>
    <col min="4794" max="4794" width="14.5546875" style="96" customWidth="1"/>
    <col min="4795" max="4795" width="12.6640625" style="96" customWidth="1"/>
    <col min="4796" max="4796" width="8.88671875" style="96"/>
    <col min="4797" max="4797" width="12.88671875" style="96" customWidth="1"/>
    <col min="4798" max="4798" width="14.88671875" style="96" customWidth="1"/>
    <col min="4799" max="4799" width="13.44140625" style="96" customWidth="1"/>
    <col min="4800" max="4800" width="12" style="96" customWidth="1"/>
    <col min="4801" max="5045" width="8.88671875" style="96"/>
    <col min="5046" max="5046" width="84" style="96" customWidth="1"/>
    <col min="5047" max="5047" width="18.109375" style="96" customWidth="1"/>
    <col min="5048" max="5048" width="22.109375" style="96" customWidth="1"/>
    <col min="5049" max="5049" width="8.88671875" style="96"/>
    <col min="5050" max="5050" width="14.5546875" style="96" customWidth="1"/>
    <col min="5051" max="5051" width="12.6640625" style="96" customWidth="1"/>
    <col min="5052" max="5052" width="8.88671875" style="96"/>
    <col min="5053" max="5053" width="12.88671875" style="96" customWidth="1"/>
    <col min="5054" max="5054" width="14.88671875" style="96" customWidth="1"/>
    <col min="5055" max="5055" width="13.44140625" style="96" customWidth="1"/>
    <col min="5056" max="5056" width="12" style="96" customWidth="1"/>
    <col min="5057" max="5301" width="8.88671875" style="96"/>
    <col min="5302" max="5302" width="84" style="96" customWidth="1"/>
    <col min="5303" max="5303" width="18.109375" style="96" customWidth="1"/>
    <col min="5304" max="5304" width="22.109375" style="96" customWidth="1"/>
    <col min="5305" max="5305" width="8.88671875" style="96"/>
    <col min="5306" max="5306" width="14.5546875" style="96" customWidth="1"/>
    <col min="5307" max="5307" width="12.6640625" style="96" customWidth="1"/>
    <col min="5308" max="5308" width="8.88671875" style="96"/>
    <col min="5309" max="5309" width="12.88671875" style="96" customWidth="1"/>
    <col min="5310" max="5310" width="14.88671875" style="96" customWidth="1"/>
    <col min="5311" max="5311" width="13.44140625" style="96" customWidth="1"/>
    <col min="5312" max="5312" width="12" style="96" customWidth="1"/>
    <col min="5313" max="5557" width="8.88671875" style="96"/>
    <col min="5558" max="5558" width="84" style="96" customWidth="1"/>
    <col min="5559" max="5559" width="18.109375" style="96" customWidth="1"/>
    <col min="5560" max="5560" width="22.109375" style="96" customWidth="1"/>
    <col min="5561" max="5561" width="8.88671875" style="96"/>
    <col min="5562" max="5562" width="14.5546875" style="96" customWidth="1"/>
    <col min="5563" max="5563" width="12.6640625" style="96" customWidth="1"/>
    <col min="5564" max="5564" width="8.88671875" style="96"/>
    <col min="5565" max="5565" width="12.88671875" style="96" customWidth="1"/>
    <col min="5566" max="5566" width="14.88671875" style="96" customWidth="1"/>
    <col min="5567" max="5567" width="13.44140625" style="96" customWidth="1"/>
    <col min="5568" max="5568" width="12" style="96" customWidth="1"/>
    <col min="5569" max="5813" width="8.88671875" style="96"/>
    <col min="5814" max="5814" width="84" style="96" customWidth="1"/>
    <col min="5815" max="5815" width="18.109375" style="96" customWidth="1"/>
    <col min="5816" max="5816" width="22.109375" style="96" customWidth="1"/>
    <col min="5817" max="5817" width="8.88671875" style="96"/>
    <col min="5818" max="5818" width="14.5546875" style="96" customWidth="1"/>
    <col min="5819" max="5819" width="12.6640625" style="96" customWidth="1"/>
    <col min="5820" max="5820" width="8.88671875" style="96"/>
    <col min="5821" max="5821" width="12.88671875" style="96" customWidth="1"/>
    <col min="5822" max="5822" width="14.88671875" style="96" customWidth="1"/>
    <col min="5823" max="5823" width="13.44140625" style="96" customWidth="1"/>
    <col min="5824" max="5824" width="12" style="96" customWidth="1"/>
    <col min="5825" max="6069" width="8.88671875" style="96"/>
    <col min="6070" max="6070" width="84" style="96" customWidth="1"/>
    <col min="6071" max="6071" width="18.109375" style="96" customWidth="1"/>
    <col min="6072" max="6072" width="22.109375" style="96" customWidth="1"/>
    <col min="6073" max="6073" width="8.88671875" style="96"/>
    <col min="6074" max="6074" width="14.5546875" style="96" customWidth="1"/>
    <col min="6075" max="6075" width="12.6640625" style="96" customWidth="1"/>
    <col min="6076" max="6076" width="8.88671875" style="96"/>
    <col min="6077" max="6077" width="12.88671875" style="96" customWidth="1"/>
    <col min="6078" max="6078" width="14.88671875" style="96" customWidth="1"/>
    <col min="6079" max="6079" width="13.44140625" style="96" customWidth="1"/>
    <col min="6080" max="6080" width="12" style="96" customWidth="1"/>
    <col min="6081" max="6325" width="8.88671875" style="96"/>
    <col min="6326" max="6326" width="84" style="96" customWidth="1"/>
    <col min="6327" max="6327" width="18.109375" style="96" customWidth="1"/>
    <col min="6328" max="6328" width="22.109375" style="96" customWidth="1"/>
    <col min="6329" max="6329" width="8.88671875" style="96"/>
    <col min="6330" max="6330" width="14.5546875" style="96" customWidth="1"/>
    <col min="6331" max="6331" width="12.6640625" style="96" customWidth="1"/>
    <col min="6332" max="6332" width="8.88671875" style="96"/>
    <col min="6333" max="6333" width="12.88671875" style="96" customWidth="1"/>
    <col min="6334" max="6334" width="14.88671875" style="96" customWidth="1"/>
    <col min="6335" max="6335" width="13.44140625" style="96" customWidth="1"/>
    <col min="6336" max="6336" width="12" style="96" customWidth="1"/>
    <col min="6337" max="6581" width="8.88671875" style="96"/>
    <col min="6582" max="6582" width="84" style="96" customWidth="1"/>
    <col min="6583" max="6583" width="18.109375" style="96" customWidth="1"/>
    <col min="6584" max="6584" width="22.109375" style="96" customWidth="1"/>
    <col min="6585" max="6585" width="8.88671875" style="96"/>
    <col min="6586" max="6586" width="14.5546875" style="96" customWidth="1"/>
    <col min="6587" max="6587" width="12.6640625" style="96" customWidth="1"/>
    <col min="6588" max="6588" width="8.88671875" style="96"/>
    <col min="6589" max="6589" width="12.88671875" style="96" customWidth="1"/>
    <col min="6590" max="6590" width="14.88671875" style="96" customWidth="1"/>
    <col min="6591" max="6591" width="13.44140625" style="96" customWidth="1"/>
    <col min="6592" max="6592" width="12" style="96" customWidth="1"/>
    <col min="6593" max="6837" width="8.88671875" style="96"/>
    <col min="6838" max="6838" width="84" style="96" customWidth="1"/>
    <col min="6839" max="6839" width="18.109375" style="96" customWidth="1"/>
    <col min="6840" max="6840" width="22.109375" style="96" customWidth="1"/>
    <col min="6841" max="6841" width="8.88671875" style="96"/>
    <col min="6842" max="6842" width="14.5546875" style="96" customWidth="1"/>
    <col min="6843" max="6843" width="12.6640625" style="96" customWidth="1"/>
    <col min="6844" max="6844" width="8.88671875" style="96"/>
    <col min="6845" max="6845" width="12.88671875" style="96" customWidth="1"/>
    <col min="6846" max="6846" width="14.88671875" style="96" customWidth="1"/>
    <col min="6847" max="6847" width="13.44140625" style="96" customWidth="1"/>
    <col min="6848" max="6848" width="12" style="96" customWidth="1"/>
    <col min="6849" max="7093" width="8.88671875" style="96"/>
    <col min="7094" max="7094" width="84" style="96" customWidth="1"/>
    <col min="7095" max="7095" width="18.109375" style="96" customWidth="1"/>
    <col min="7096" max="7096" width="22.109375" style="96" customWidth="1"/>
    <col min="7097" max="7097" width="8.88671875" style="96"/>
    <col min="7098" max="7098" width="14.5546875" style="96" customWidth="1"/>
    <col min="7099" max="7099" width="12.6640625" style="96" customWidth="1"/>
    <col min="7100" max="7100" width="8.88671875" style="96"/>
    <col min="7101" max="7101" width="12.88671875" style="96" customWidth="1"/>
    <col min="7102" max="7102" width="14.88671875" style="96" customWidth="1"/>
    <col min="7103" max="7103" width="13.44140625" style="96" customWidth="1"/>
    <col min="7104" max="7104" width="12" style="96" customWidth="1"/>
    <col min="7105" max="7349" width="8.88671875" style="96"/>
    <col min="7350" max="7350" width="84" style="96" customWidth="1"/>
    <col min="7351" max="7351" width="18.109375" style="96" customWidth="1"/>
    <col min="7352" max="7352" width="22.109375" style="96" customWidth="1"/>
    <col min="7353" max="7353" width="8.88671875" style="96"/>
    <col min="7354" max="7354" width="14.5546875" style="96" customWidth="1"/>
    <col min="7355" max="7355" width="12.6640625" style="96" customWidth="1"/>
    <col min="7356" max="7356" width="8.88671875" style="96"/>
    <col min="7357" max="7357" width="12.88671875" style="96" customWidth="1"/>
    <col min="7358" max="7358" width="14.88671875" style="96" customWidth="1"/>
    <col min="7359" max="7359" width="13.44140625" style="96" customWidth="1"/>
    <col min="7360" max="7360" width="12" style="96" customWidth="1"/>
    <col min="7361" max="7605" width="8.88671875" style="96"/>
    <col min="7606" max="7606" width="84" style="96" customWidth="1"/>
    <col min="7607" max="7607" width="18.109375" style="96" customWidth="1"/>
    <col min="7608" max="7608" width="22.109375" style="96" customWidth="1"/>
    <col min="7609" max="7609" width="8.88671875" style="96"/>
    <col min="7610" max="7610" width="14.5546875" style="96" customWidth="1"/>
    <col min="7611" max="7611" width="12.6640625" style="96" customWidth="1"/>
    <col min="7612" max="7612" width="8.88671875" style="96"/>
    <col min="7613" max="7613" width="12.88671875" style="96" customWidth="1"/>
    <col min="7614" max="7614" width="14.88671875" style="96" customWidth="1"/>
    <col min="7615" max="7615" width="13.44140625" style="96" customWidth="1"/>
    <col min="7616" max="7616" width="12" style="96" customWidth="1"/>
    <col min="7617" max="7861" width="8.88671875" style="96"/>
    <col min="7862" max="7862" width="84" style="96" customWidth="1"/>
    <col min="7863" max="7863" width="18.109375" style="96" customWidth="1"/>
    <col min="7864" max="7864" width="22.109375" style="96" customWidth="1"/>
    <col min="7865" max="7865" width="8.88671875" style="96"/>
    <col min="7866" max="7866" width="14.5546875" style="96" customWidth="1"/>
    <col min="7867" max="7867" width="12.6640625" style="96" customWidth="1"/>
    <col min="7868" max="7868" width="8.88671875" style="96"/>
    <col min="7869" max="7869" width="12.88671875" style="96" customWidth="1"/>
    <col min="7870" max="7870" width="14.88671875" style="96" customWidth="1"/>
    <col min="7871" max="7871" width="13.44140625" style="96" customWidth="1"/>
    <col min="7872" max="7872" width="12" style="96" customWidth="1"/>
    <col min="7873" max="8117" width="8.88671875" style="96"/>
    <col min="8118" max="8118" width="84" style="96" customWidth="1"/>
    <col min="8119" max="8119" width="18.109375" style="96" customWidth="1"/>
    <col min="8120" max="8120" width="22.109375" style="96" customWidth="1"/>
    <col min="8121" max="8121" width="8.88671875" style="96"/>
    <col min="8122" max="8122" width="14.5546875" style="96" customWidth="1"/>
    <col min="8123" max="8123" width="12.6640625" style="96" customWidth="1"/>
    <col min="8124" max="8124" width="8.88671875" style="96"/>
    <col min="8125" max="8125" width="12.88671875" style="96" customWidth="1"/>
    <col min="8126" max="8126" width="14.88671875" style="96" customWidth="1"/>
    <col min="8127" max="8127" width="13.44140625" style="96" customWidth="1"/>
    <col min="8128" max="8128" width="12" style="96" customWidth="1"/>
    <col min="8129" max="8373" width="8.88671875" style="96"/>
    <col min="8374" max="8374" width="84" style="96" customWidth="1"/>
    <col min="8375" max="8375" width="18.109375" style="96" customWidth="1"/>
    <col min="8376" max="8376" width="22.109375" style="96" customWidth="1"/>
    <col min="8377" max="8377" width="8.88671875" style="96"/>
    <col min="8378" max="8378" width="14.5546875" style="96" customWidth="1"/>
    <col min="8379" max="8379" width="12.6640625" style="96" customWidth="1"/>
    <col min="8380" max="8380" width="8.88671875" style="96"/>
    <col min="8381" max="8381" width="12.88671875" style="96" customWidth="1"/>
    <col min="8382" max="8382" width="14.88671875" style="96" customWidth="1"/>
    <col min="8383" max="8383" width="13.44140625" style="96" customWidth="1"/>
    <col min="8384" max="8384" width="12" style="96" customWidth="1"/>
    <col min="8385" max="8629" width="8.88671875" style="96"/>
    <col min="8630" max="8630" width="84" style="96" customWidth="1"/>
    <col min="8631" max="8631" width="18.109375" style="96" customWidth="1"/>
    <col min="8632" max="8632" width="22.109375" style="96" customWidth="1"/>
    <col min="8633" max="8633" width="8.88671875" style="96"/>
    <col min="8634" max="8634" width="14.5546875" style="96" customWidth="1"/>
    <col min="8635" max="8635" width="12.6640625" style="96" customWidth="1"/>
    <col min="8636" max="8636" width="8.88671875" style="96"/>
    <col min="8637" max="8637" width="12.88671875" style="96" customWidth="1"/>
    <col min="8638" max="8638" width="14.88671875" style="96" customWidth="1"/>
    <col min="8639" max="8639" width="13.44140625" style="96" customWidth="1"/>
    <col min="8640" max="8640" width="12" style="96" customWidth="1"/>
    <col min="8641" max="8885" width="8.88671875" style="96"/>
    <col min="8886" max="8886" width="84" style="96" customWidth="1"/>
    <col min="8887" max="8887" width="18.109375" style="96" customWidth="1"/>
    <col min="8888" max="8888" width="22.109375" style="96" customWidth="1"/>
    <col min="8889" max="8889" width="8.88671875" style="96"/>
    <col min="8890" max="8890" width="14.5546875" style="96" customWidth="1"/>
    <col min="8891" max="8891" width="12.6640625" style="96" customWidth="1"/>
    <col min="8892" max="8892" width="8.88671875" style="96"/>
    <col min="8893" max="8893" width="12.88671875" style="96" customWidth="1"/>
    <col min="8894" max="8894" width="14.88671875" style="96" customWidth="1"/>
    <col min="8895" max="8895" width="13.44140625" style="96" customWidth="1"/>
    <col min="8896" max="8896" width="12" style="96" customWidth="1"/>
    <col min="8897" max="9141" width="8.88671875" style="96"/>
    <col min="9142" max="9142" width="84" style="96" customWidth="1"/>
    <col min="9143" max="9143" width="18.109375" style="96" customWidth="1"/>
    <col min="9144" max="9144" width="22.109375" style="96" customWidth="1"/>
    <col min="9145" max="9145" width="8.88671875" style="96"/>
    <col min="9146" max="9146" width="14.5546875" style="96" customWidth="1"/>
    <col min="9147" max="9147" width="12.6640625" style="96" customWidth="1"/>
    <col min="9148" max="9148" width="8.88671875" style="96"/>
    <col min="9149" max="9149" width="12.88671875" style="96" customWidth="1"/>
    <col min="9150" max="9150" width="14.88671875" style="96" customWidth="1"/>
    <col min="9151" max="9151" width="13.44140625" style="96" customWidth="1"/>
    <col min="9152" max="9152" width="12" style="96" customWidth="1"/>
    <col min="9153" max="9397" width="8.88671875" style="96"/>
    <col min="9398" max="9398" width="84" style="96" customWidth="1"/>
    <col min="9399" max="9399" width="18.109375" style="96" customWidth="1"/>
    <col min="9400" max="9400" width="22.109375" style="96" customWidth="1"/>
    <col min="9401" max="9401" width="8.88671875" style="96"/>
    <col min="9402" max="9402" width="14.5546875" style="96" customWidth="1"/>
    <col min="9403" max="9403" width="12.6640625" style="96" customWidth="1"/>
    <col min="9404" max="9404" width="8.88671875" style="96"/>
    <col min="9405" max="9405" width="12.88671875" style="96" customWidth="1"/>
    <col min="9406" max="9406" width="14.88671875" style="96" customWidth="1"/>
    <col min="9407" max="9407" width="13.44140625" style="96" customWidth="1"/>
    <col min="9408" max="9408" width="12" style="96" customWidth="1"/>
    <col min="9409" max="9653" width="8.88671875" style="96"/>
    <col min="9654" max="9654" width="84" style="96" customWidth="1"/>
    <col min="9655" max="9655" width="18.109375" style="96" customWidth="1"/>
    <col min="9656" max="9656" width="22.109375" style="96" customWidth="1"/>
    <col min="9657" max="9657" width="8.88671875" style="96"/>
    <col min="9658" max="9658" width="14.5546875" style="96" customWidth="1"/>
    <col min="9659" max="9659" width="12.6640625" style="96" customWidth="1"/>
    <col min="9660" max="9660" width="8.88671875" style="96"/>
    <col min="9661" max="9661" width="12.88671875" style="96" customWidth="1"/>
    <col min="9662" max="9662" width="14.88671875" style="96" customWidth="1"/>
    <col min="9663" max="9663" width="13.44140625" style="96" customWidth="1"/>
    <col min="9664" max="9664" width="12" style="96" customWidth="1"/>
    <col min="9665" max="9909" width="8.88671875" style="96"/>
    <col min="9910" max="9910" width="84" style="96" customWidth="1"/>
    <col min="9911" max="9911" width="18.109375" style="96" customWidth="1"/>
    <col min="9912" max="9912" width="22.109375" style="96" customWidth="1"/>
    <col min="9913" max="9913" width="8.88671875" style="96"/>
    <col min="9914" max="9914" width="14.5546875" style="96" customWidth="1"/>
    <col min="9915" max="9915" width="12.6640625" style="96" customWidth="1"/>
    <col min="9916" max="9916" width="8.88671875" style="96"/>
    <col min="9917" max="9917" width="12.88671875" style="96" customWidth="1"/>
    <col min="9918" max="9918" width="14.88671875" style="96" customWidth="1"/>
    <col min="9919" max="9919" width="13.44140625" style="96" customWidth="1"/>
    <col min="9920" max="9920" width="12" style="96" customWidth="1"/>
    <col min="9921" max="10165" width="8.88671875" style="96"/>
    <col min="10166" max="10166" width="84" style="96" customWidth="1"/>
    <col min="10167" max="10167" width="18.109375" style="96" customWidth="1"/>
    <col min="10168" max="10168" width="22.109375" style="96" customWidth="1"/>
    <col min="10169" max="10169" width="8.88671875" style="96"/>
    <col min="10170" max="10170" width="14.5546875" style="96" customWidth="1"/>
    <col min="10171" max="10171" width="12.6640625" style="96" customWidth="1"/>
    <col min="10172" max="10172" width="8.88671875" style="96"/>
    <col min="10173" max="10173" width="12.88671875" style="96" customWidth="1"/>
    <col min="10174" max="10174" width="14.88671875" style="96" customWidth="1"/>
    <col min="10175" max="10175" width="13.44140625" style="96" customWidth="1"/>
    <col min="10176" max="10176" width="12" style="96" customWidth="1"/>
    <col min="10177" max="10421" width="8.88671875" style="96"/>
    <col min="10422" max="10422" width="84" style="96" customWidth="1"/>
    <col min="10423" max="10423" width="18.109375" style="96" customWidth="1"/>
    <col min="10424" max="10424" width="22.109375" style="96" customWidth="1"/>
    <col min="10425" max="10425" width="8.88671875" style="96"/>
    <col min="10426" max="10426" width="14.5546875" style="96" customWidth="1"/>
    <col min="10427" max="10427" width="12.6640625" style="96" customWidth="1"/>
    <col min="10428" max="10428" width="8.88671875" style="96"/>
    <col min="10429" max="10429" width="12.88671875" style="96" customWidth="1"/>
    <col min="10430" max="10430" width="14.88671875" style="96" customWidth="1"/>
    <col min="10431" max="10431" width="13.44140625" style="96" customWidth="1"/>
    <col min="10432" max="10432" width="12" style="96" customWidth="1"/>
    <col min="10433" max="10677" width="8.88671875" style="96"/>
    <col min="10678" max="10678" width="84" style="96" customWidth="1"/>
    <col min="10679" max="10679" width="18.109375" style="96" customWidth="1"/>
    <col min="10680" max="10680" width="22.109375" style="96" customWidth="1"/>
    <col min="10681" max="10681" width="8.88671875" style="96"/>
    <col min="10682" max="10682" width="14.5546875" style="96" customWidth="1"/>
    <col min="10683" max="10683" width="12.6640625" style="96" customWidth="1"/>
    <col min="10684" max="10684" width="8.88671875" style="96"/>
    <col min="10685" max="10685" width="12.88671875" style="96" customWidth="1"/>
    <col min="10686" max="10686" width="14.88671875" style="96" customWidth="1"/>
    <col min="10687" max="10687" width="13.44140625" style="96" customWidth="1"/>
    <col min="10688" max="10688" width="12" style="96" customWidth="1"/>
    <col min="10689" max="10933" width="8.88671875" style="96"/>
    <col min="10934" max="10934" width="84" style="96" customWidth="1"/>
    <col min="10935" max="10935" width="18.109375" style="96" customWidth="1"/>
    <col min="10936" max="10936" width="22.109375" style="96" customWidth="1"/>
    <col min="10937" max="10937" width="8.88671875" style="96"/>
    <col min="10938" max="10938" width="14.5546875" style="96" customWidth="1"/>
    <col min="10939" max="10939" width="12.6640625" style="96" customWidth="1"/>
    <col min="10940" max="10940" width="8.88671875" style="96"/>
    <col min="10941" max="10941" width="12.88671875" style="96" customWidth="1"/>
    <col min="10942" max="10942" width="14.88671875" style="96" customWidth="1"/>
    <col min="10943" max="10943" width="13.44140625" style="96" customWidth="1"/>
    <col min="10944" max="10944" width="12" style="96" customWidth="1"/>
    <col min="10945" max="11189" width="8.88671875" style="96"/>
    <col min="11190" max="11190" width="84" style="96" customWidth="1"/>
    <col min="11191" max="11191" width="18.109375" style="96" customWidth="1"/>
    <col min="11192" max="11192" width="22.109375" style="96" customWidth="1"/>
    <col min="11193" max="11193" width="8.88671875" style="96"/>
    <col min="11194" max="11194" width="14.5546875" style="96" customWidth="1"/>
    <col min="11195" max="11195" width="12.6640625" style="96" customWidth="1"/>
    <col min="11196" max="11196" width="8.88671875" style="96"/>
    <col min="11197" max="11197" width="12.88671875" style="96" customWidth="1"/>
    <col min="11198" max="11198" width="14.88671875" style="96" customWidth="1"/>
    <col min="11199" max="11199" width="13.44140625" style="96" customWidth="1"/>
    <col min="11200" max="11200" width="12" style="96" customWidth="1"/>
    <col min="11201" max="11445" width="8.88671875" style="96"/>
    <col min="11446" max="11446" width="84" style="96" customWidth="1"/>
    <col min="11447" max="11447" width="18.109375" style="96" customWidth="1"/>
    <col min="11448" max="11448" width="22.109375" style="96" customWidth="1"/>
    <col min="11449" max="11449" width="8.88671875" style="96"/>
    <col min="11450" max="11450" width="14.5546875" style="96" customWidth="1"/>
    <col min="11451" max="11451" width="12.6640625" style="96" customWidth="1"/>
    <col min="11452" max="11452" width="8.88671875" style="96"/>
    <col min="11453" max="11453" width="12.88671875" style="96" customWidth="1"/>
    <col min="11454" max="11454" width="14.88671875" style="96" customWidth="1"/>
    <col min="11455" max="11455" width="13.44140625" style="96" customWidth="1"/>
    <col min="11456" max="11456" width="12" style="96" customWidth="1"/>
    <col min="11457" max="11701" width="8.88671875" style="96"/>
    <col min="11702" max="11702" width="84" style="96" customWidth="1"/>
    <col min="11703" max="11703" width="18.109375" style="96" customWidth="1"/>
    <col min="11704" max="11704" width="22.109375" style="96" customWidth="1"/>
    <col min="11705" max="11705" width="8.88671875" style="96"/>
    <col min="11706" max="11706" width="14.5546875" style="96" customWidth="1"/>
    <col min="11707" max="11707" width="12.6640625" style="96" customWidth="1"/>
    <col min="11708" max="11708" width="8.88671875" style="96"/>
    <col min="11709" max="11709" width="12.88671875" style="96" customWidth="1"/>
    <col min="11710" max="11710" width="14.88671875" style="96" customWidth="1"/>
    <col min="11711" max="11711" width="13.44140625" style="96" customWidth="1"/>
    <col min="11712" max="11712" width="12" style="96" customWidth="1"/>
    <col min="11713" max="11957" width="8.88671875" style="96"/>
    <col min="11958" max="11958" width="84" style="96" customWidth="1"/>
    <col min="11959" max="11959" width="18.109375" style="96" customWidth="1"/>
    <col min="11960" max="11960" width="22.109375" style="96" customWidth="1"/>
    <col min="11961" max="11961" width="8.88671875" style="96"/>
    <col min="11962" max="11962" width="14.5546875" style="96" customWidth="1"/>
    <col min="11963" max="11963" width="12.6640625" style="96" customWidth="1"/>
    <col min="11964" max="11964" width="8.88671875" style="96"/>
    <col min="11965" max="11965" width="12.88671875" style="96" customWidth="1"/>
    <col min="11966" max="11966" width="14.88671875" style="96" customWidth="1"/>
    <col min="11967" max="11967" width="13.44140625" style="96" customWidth="1"/>
    <col min="11968" max="11968" width="12" style="96" customWidth="1"/>
    <col min="11969" max="12213" width="8.88671875" style="96"/>
    <col min="12214" max="12214" width="84" style="96" customWidth="1"/>
    <col min="12215" max="12215" width="18.109375" style="96" customWidth="1"/>
    <col min="12216" max="12216" width="22.109375" style="96" customWidth="1"/>
    <col min="12217" max="12217" width="8.88671875" style="96"/>
    <col min="12218" max="12218" width="14.5546875" style="96" customWidth="1"/>
    <col min="12219" max="12219" width="12.6640625" style="96" customWidth="1"/>
    <col min="12220" max="12220" width="8.88671875" style="96"/>
    <col min="12221" max="12221" width="12.88671875" style="96" customWidth="1"/>
    <col min="12222" max="12222" width="14.88671875" style="96" customWidth="1"/>
    <col min="12223" max="12223" width="13.44140625" style="96" customWidth="1"/>
    <col min="12224" max="12224" width="12" style="96" customWidth="1"/>
    <col min="12225" max="12469" width="8.88671875" style="96"/>
    <col min="12470" max="12470" width="84" style="96" customWidth="1"/>
    <col min="12471" max="12471" width="18.109375" style="96" customWidth="1"/>
    <col min="12472" max="12472" width="22.109375" style="96" customWidth="1"/>
    <col min="12473" max="12473" width="8.88671875" style="96"/>
    <col min="12474" max="12474" width="14.5546875" style="96" customWidth="1"/>
    <col min="12475" max="12475" width="12.6640625" style="96" customWidth="1"/>
    <col min="12476" max="12476" width="8.88671875" style="96"/>
    <col min="12477" max="12477" width="12.88671875" style="96" customWidth="1"/>
    <col min="12478" max="12478" width="14.88671875" style="96" customWidth="1"/>
    <col min="12479" max="12479" width="13.44140625" style="96" customWidth="1"/>
    <col min="12480" max="12480" width="12" style="96" customWidth="1"/>
    <col min="12481" max="12725" width="8.88671875" style="96"/>
    <col min="12726" max="12726" width="84" style="96" customWidth="1"/>
    <col min="12727" max="12727" width="18.109375" style="96" customWidth="1"/>
    <col min="12728" max="12728" width="22.109375" style="96" customWidth="1"/>
    <col min="12729" max="12729" width="8.88671875" style="96"/>
    <col min="12730" max="12730" width="14.5546875" style="96" customWidth="1"/>
    <col min="12731" max="12731" width="12.6640625" style="96" customWidth="1"/>
    <col min="12732" max="12732" width="8.88671875" style="96"/>
    <col min="12733" max="12733" width="12.88671875" style="96" customWidth="1"/>
    <col min="12734" max="12734" width="14.88671875" style="96" customWidth="1"/>
    <col min="12735" max="12735" width="13.44140625" style="96" customWidth="1"/>
    <col min="12736" max="12736" width="12" style="96" customWidth="1"/>
    <col min="12737" max="12981" width="8.88671875" style="96"/>
    <col min="12982" max="12982" width="84" style="96" customWidth="1"/>
    <col min="12983" max="12983" width="18.109375" style="96" customWidth="1"/>
    <col min="12984" max="12984" width="22.109375" style="96" customWidth="1"/>
    <col min="12985" max="12985" width="8.88671875" style="96"/>
    <col min="12986" max="12986" width="14.5546875" style="96" customWidth="1"/>
    <col min="12987" max="12987" width="12.6640625" style="96" customWidth="1"/>
    <col min="12988" max="12988" width="8.88671875" style="96"/>
    <col min="12989" max="12989" width="12.88671875" style="96" customWidth="1"/>
    <col min="12990" max="12990" width="14.88671875" style="96" customWidth="1"/>
    <col min="12991" max="12991" width="13.44140625" style="96" customWidth="1"/>
    <col min="12992" max="12992" width="12" style="96" customWidth="1"/>
    <col min="12993" max="13237" width="8.88671875" style="96"/>
    <col min="13238" max="13238" width="84" style="96" customWidth="1"/>
    <col min="13239" max="13239" width="18.109375" style="96" customWidth="1"/>
    <col min="13240" max="13240" width="22.109375" style="96" customWidth="1"/>
    <col min="13241" max="13241" width="8.88671875" style="96"/>
    <col min="13242" max="13242" width="14.5546875" style="96" customWidth="1"/>
    <col min="13243" max="13243" width="12.6640625" style="96" customWidth="1"/>
    <col min="13244" max="13244" width="8.88671875" style="96"/>
    <col min="13245" max="13245" width="12.88671875" style="96" customWidth="1"/>
    <col min="13246" max="13246" width="14.88671875" style="96" customWidth="1"/>
    <col min="13247" max="13247" width="13.44140625" style="96" customWidth="1"/>
    <col min="13248" max="13248" width="12" style="96" customWidth="1"/>
    <col min="13249" max="13493" width="8.88671875" style="96"/>
    <col min="13494" max="13494" width="84" style="96" customWidth="1"/>
    <col min="13495" max="13495" width="18.109375" style="96" customWidth="1"/>
    <col min="13496" max="13496" width="22.109375" style="96" customWidth="1"/>
    <col min="13497" max="13497" width="8.88671875" style="96"/>
    <col min="13498" max="13498" width="14.5546875" style="96" customWidth="1"/>
    <col min="13499" max="13499" width="12.6640625" style="96" customWidth="1"/>
    <col min="13500" max="13500" width="8.88671875" style="96"/>
    <col min="13501" max="13501" width="12.88671875" style="96" customWidth="1"/>
    <col min="13502" max="13502" width="14.88671875" style="96" customWidth="1"/>
    <col min="13503" max="13503" width="13.44140625" style="96" customWidth="1"/>
    <col min="13504" max="13504" width="12" style="96" customWidth="1"/>
    <col min="13505" max="13749" width="8.88671875" style="96"/>
    <col min="13750" max="13750" width="84" style="96" customWidth="1"/>
    <col min="13751" max="13751" width="18.109375" style="96" customWidth="1"/>
    <col min="13752" max="13752" width="22.109375" style="96" customWidth="1"/>
    <col min="13753" max="13753" width="8.88671875" style="96"/>
    <col min="13754" max="13754" width="14.5546875" style="96" customWidth="1"/>
    <col min="13755" max="13755" width="12.6640625" style="96" customWidth="1"/>
    <col min="13756" max="13756" width="8.88671875" style="96"/>
    <col min="13757" max="13757" width="12.88671875" style="96" customWidth="1"/>
    <col min="13758" max="13758" width="14.88671875" style="96" customWidth="1"/>
    <col min="13759" max="13759" width="13.44140625" style="96" customWidth="1"/>
    <col min="13760" max="13760" width="12" style="96" customWidth="1"/>
    <col min="13761" max="14005" width="8.88671875" style="96"/>
    <col min="14006" max="14006" width="84" style="96" customWidth="1"/>
    <col min="14007" max="14007" width="18.109375" style="96" customWidth="1"/>
    <col min="14008" max="14008" width="22.109375" style="96" customWidth="1"/>
    <col min="14009" max="14009" width="8.88671875" style="96"/>
    <col min="14010" max="14010" width="14.5546875" style="96" customWidth="1"/>
    <col min="14011" max="14011" width="12.6640625" style="96" customWidth="1"/>
    <col min="14012" max="14012" width="8.88671875" style="96"/>
    <col min="14013" max="14013" width="12.88671875" style="96" customWidth="1"/>
    <col min="14014" max="14014" width="14.88671875" style="96" customWidth="1"/>
    <col min="14015" max="14015" width="13.44140625" style="96" customWidth="1"/>
    <col min="14016" max="14016" width="12" style="96" customWidth="1"/>
    <col min="14017" max="14261" width="8.88671875" style="96"/>
    <col min="14262" max="14262" width="84" style="96" customWidth="1"/>
    <col min="14263" max="14263" width="18.109375" style="96" customWidth="1"/>
    <col min="14264" max="14264" width="22.109375" style="96" customWidth="1"/>
    <col min="14265" max="14265" width="8.88671875" style="96"/>
    <col min="14266" max="14266" width="14.5546875" style="96" customWidth="1"/>
    <col min="14267" max="14267" width="12.6640625" style="96" customWidth="1"/>
    <col min="14268" max="14268" width="8.88671875" style="96"/>
    <col min="14269" max="14269" width="12.88671875" style="96" customWidth="1"/>
    <col min="14270" max="14270" width="14.88671875" style="96" customWidth="1"/>
    <col min="14271" max="14271" width="13.44140625" style="96" customWidth="1"/>
    <col min="14272" max="14272" width="12" style="96" customWidth="1"/>
    <col min="14273" max="14517" width="8.88671875" style="96"/>
    <col min="14518" max="14518" width="84" style="96" customWidth="1"/>
    <col min="14519" max="14519" width="18.109375" style="96" customWidth="1"/>
    <col min="14520" max="14520" width="22.109375" style="96" customWidth="1"/>
    <col min="14521" max="14521" width="8.88671875" style="96"/>
    <col min="14522" max="14522" width="14.5546875" style="96" customWidth="1"/>
    <col min="14523" max="14523" width="12.6640625" style="96" customWidth="1"/>
    <col min="14524" max="14524" width="8.88671875" style="96"/>
    <col min="14525" max="14525" width="12.88671875" style="96" customWidth="1"/>
    <col min="14526" max="14526" width="14.88671875" style="96" customWidth="1"/>
    <col min="14527" max="14527" width="13.44140625" style="96" customWidth="1"/>
    <col min="14528" max="14528" width="12" style="96" customWidth="1"/>
    <col min="14529" max="14773" width="8.88671875" style="96"/>
    <col min="14774" max="14774" width="84" style="96" customWidth="1"/>
    <col min="14775" max="14775" width="18.109375" style="96" customWidth="1"/>
    <col min="14776" max="14776" width="22.109375" style="96" customWidth="1"/>
    <col min="14777" max="14777" width="8.88671875" style="96"/>
    <col min="14778" max="14778" width="14.5546875" style="96" customWidth="1"/>
    <col min="14779" max="14779" width="12.6640625" style="96" customWidth="1"/>
    <col min="14780" max="14780" width="8.88671875" style="96"/>
    <col min="14781" max="14781" width="12.88671875" style="96" customWidth="1"/>
    <col min="14782" max="14782" width="14.88671875" style="96" customWidth="1"/>
    <col min="14783" max="14783" width="13.44140625" style="96" customWidth="1"/>
    <col min="14784" max="14784" width="12" style="96" customWidth="1"/>
    <col min="14785" max="15029" width="8.88671875" style="96"/>
    <col min="15030" max="15030" width="84" style="96" customWidth="1"/>
    <col min="15031" max="15031" width="18.109375" style="96" customWidth="1"/>
    <col min="15032" max="15032" width="22.109375" style="96" customWidth="1"/>
    <col min="15033" max="15033" width="8.88671875" style="96"/>
    <col min="15034" max="15034" width="14.5546875" style="96" customWidth="1"/>
    <col min="15035" max="15035" width="12.6640625" style="96" customWidth="1"/>
    <col min="15036" max="15036" width="8.88671875" style="96"/>
    <col min="15037" max="15037" width="12.88671875" style="96" customWidth="1"/>
    <col min="15038" max="15038" width="14.88671875" style="96" customWidth="1"/>
    <col min="15039" max="15039" width="13.44140625" style="96" customWidth="1"/>
    <col min="15040" max="15040" width="12" style="96" customWidth="1"/>
    <col min="15041" max="15285" width="8.88671875" style="96"/>
    <col min="15286" max="15286" width="84" style="96" customWidth="1"/>
    <col min="15287" max="15287" width="18.109375" style="96" customWidth="1"/>
    <col min="15288" max="15288" width="22.109375" style="96" customWidth="1"/>
    <col min="15289" max="15289" width="8.88671875" style="96"/>
    <col min="15290" max="15290" width="14.5546875" style="96" customWidth="1"/>
    <col min="15291" max="15291" width="12.6640625" style="96" customWidth="1"/>
    <col min="15292" max="15292" width="8.88671875" style="96"/>
    <col min="15293" max="15293" width="12.88671875" style="96" customWidth="1"/>
    <col min="15294" max="15294" width="14.88671875" style="96" customWidth="1"/>
    <col min="15295" max="15295" width="13.44140625" style="96" customWidth="1"/>
    <col min="15296" max="15296" width="12" style="96" customWidth="1"/>
    <col min="15297" max="15541" width="8.88671875" style="96"/>
    <col min="15542" max="15542" width="84" style="96" customWidth="1"/>
    <col min="15543" max="15543" width="18.109375" style="96" customWidth="1"/>
    <col min="15544" max="15544" width="22.109375" style="96" customWidth="1"/>
    <col min="15545" max="15545" width="8.88671875" style="96"/>
    <col min="15546" max="15546" width="14.5546875" style="96" customWidth="1"/>
    <col min="15547" max="15547" width="12.6640625" style="96" customWidth="1"/>
    <col min="15548" max="15548" width="8.88671875" style="96"/>
    <col min="15549" max="15549" width="12.88671875" style="96" customWidth="1"/>
    <col min="15550" max="15550" width="14.88671875" style="96" customWidth="1"/>
    <col min="15551" max="15551" width="13.44140625" style="96" customWidth="1"/>
    <col min="15552" max="15552" width="12" style="96" customWidth="1"/>
    <col min="15553" max="15797" width="8.88671875" style="96"/>
    <col min="15798" max="15798" width="84" style="96" customWidth="1"/>
    <col min="15799" max="15799" width="18.109375" style="96" customWidth="1"/>
    <col min="15800" max="15800" width="22.109375" style="96" customWidth="1"/>
    <col min="15801" max="15801" width="8.88671875" style="96"/>
    <col min="15802" max="15802" width="14.5546875" style="96" customWidth="1"/>
    <col min="15803" max="15803" width="12.6640625" style="96" customWidth="1"/>
    <col min="15804" max="15804" width="8.88671875" style="96"/>
    <col min="15805" max="15805" width="12.88671875" style="96" customWidth="1"/>
    <col min="15806" max="15806" width="14.88671875" style="96" customWidth="1"/>
    <col min="15807" max="15807" width="13.44140625" style="96" customWidth="1"/>
    <col min="15808" max="15808" width="12" style="96" customWidth="1"/>
    <col min="15809" max="16053" width="8.88671875" style="96"/>
    <col min="16054" max="16054" width="84" style="96" customWidth="1"/>
    <col min="16055" max="16055" width="18.109375" style="96" customWidth="1"/>
    <col min="16056" max="16056" width="22.109375" style="96" customWidth="1"/>
    <col min="16057" max="16057" width="8.88671875" style="96"/>
    <col min="16058" max="16058" width="14.5546875" style="96" customWidth="1"/>
    <col min="16059" max="16059" width="12.6640625" style="96" customWidth="1"/>
    <col min="16060" max="16060" width="8.88671875" style="96"/>
    <col min="16061" max="16061" width="12.88671875" style="96" customWidth="1"/>
    <col min="16062" max="16062" width="14.88671875" style="96" customWidth="1"/>
    <col min="16063" max="16063" width="13.44140625" style="96" customWidth="1"/>
    <col min="16064" max="16064" width="12" style="96" customWidth="1"/>
    <col min="16065" max="16384" width="8.88671875" style="96"/>
  </cols>
  <sheetData>
    <row r="1" spans="1:8" x14ac:dyDescent="0.3">
      <c r="C1" s="189"/>
      <c r="D1" s="189"/>
    </row>
    <row r="2" spans="1:8" ht="17.399999999999999" x14ac:dyDescent="0.3">
      <c r="A2" s="190" t="s">
        <v>79</v>
      </c>
      <c r="B2" s="190"/>
      <c r="C2" s="190"/>
      <c r="D2" s="190"/>
    </row>
    <row r="3" spans="1:8" ht="17.399999999999999" x14ac:dyDescent="0.3">
      <c r="A3" s="190" t="s">
        <v>1</v>
      </c>
      <c r="B3" s="190"/>
      <c r="C3" s="190"/>
      <c r="D3" s="190"/>
    </row>
    <row r="4" spans="1:8" ht="17.399999999999999" x14ac:dyDescent="0.3">
      <c r="A4" s="191" t="s">
        <v>80</v>
      </c>
      <c r="B4" s="191"/>
      <c r="C4" s="191"/>
      <c r="D4" s="191"/>
    </row>
    <row r="6" spans="1:8" ht="16.2" thickBot="1" x14ac:dyDescent="0.35">
      <c r="C6" s="98"/>
      <c r="D6" s="98" t="s">
        <v>3</v>
      </c>
    </row>
    <row r="7" spans="1:8" x14ac:dyDescent="0.3">
      <c r="A7" s="99"/>
      <c r="B7" s="100"/>
      <c r="C7" s="101">
        <v>44651</v>
      </c>
      <c r="D7" s="101">
        <v>44286</v>
      </c>
      <c r="G7" s="100"/>
      <c r="H7" s="102">
        <v>44286</v>
      </c>
    </row>
    <row r="8" spans="1:8" x14ac:dyDescent="0.3">
      <c r="A8" s="103"/>
      <c r="B8" s="104" t="s">
        <v>81</v>
      </c>
      <c r="C8" s="105"/>
      <c r="D8" s="106"/>
      <c r="G8" s="104" t="s">
        <v>81</v>
      </c>
      <c r="H8" s="107"/>
    </row>
    <row r="9" spans="1:8" x14ac:dyDescent="0.3">
      <c r="A9" s="108"/>
      <c r="B9" s="109" t="s">
        <v>82</v>
      </c>
      <c r="C9" s="110">
        <f>C10+C11+C12+C13</f>
        <v>11489834</v>
      </c>
      <c r="D9" s="110">
        <v>8740091</v>
      </c>
      <c r="G9" s="109" t="s">
        <v>82</v>
      </c>
      <c r="H9" s="110">
        <v>8740091</v>
      </c>
    </row>
    <row r="10" spans="1:8" ht="31.2" outlineLevel="1" x14ac:dyDescent="0.3">
      <c r="A10" s="111"/>
      <c r="B10" s="112" t="s">
        <v>83</v>
      </c>
      <c r="C10" s="110">
        <f>'[114]ДДС 12м'!F12</f>
        <v>0</v>
      </c>
      <c r="D10" s="113">
        <v>0</v>
      </c>
      <c r="G10" s="112" t="s">
        <v>83</v>
      </c>
      <c r="H10" s="110">
        <v>0</v>
      </c>
    </row>
    <row r="11" spans="1:8" outlineLevel="1" x14ac:dyDescent="0.3">
      <c r="A11" s="108"/>
      <c r="B11" s="114" t="s">
        <v>84</v>
      </c>
      <c r="C11" s="110">
        <f>'[114]ДДС 12м'!F13</f>
        <v>6381139</v>
      </c>
      <c r="D11" s="113">
        <v>6800609</v>
      </c>
      <c r="G11" s="114" t="s">
        <v>84</v>
      </c>
      <c r="H11" s="110">
        <v>6800609</v>
      </c>
    </row>
    <row r="12" spans="1:8" outlineLevel="1" x14ac:dyDescent="0.3">
      <c r="A12" s="111"/>
      <c r="B12" s="114" t="s">
        <v>85</v>
      </c>
      <c r="C12" s="110">
        <f>'[114]ДДС 12м'!F15</f>
        <v>4077430</v>
      </c>
      <c r="D12" s="113">
        <v>1605762</v>
      </c>
      <c r="G12" s="114" t="s">
        <v>85</v>
      </c>
      <c r="H12" s="110">
        <v>1605762</v>
      </c>
    </row>
    <row r="13" spans="1:8" outlineLevel="1" x14ac:dyDescent="0.3">
      <c r="A13" s="108"/>
      <c r="B13" s="114" t="s">
        <v>86</v>
      </c>
      <c r="C13" s="110">
        <f>'[114]ДДС 12м'!F16</f>
        <v>1031265</v>
      </c>
      <c r="D13" s="113">
        <v>333720</v>
      </c>
      <c r="G13" s="114" t="s">
        <v>86</v>
      </c>
      <c r="H13" s="110">
        <v>333720</v>
      </c>
    </row>
    <row r="14" spans="1:8" x14ac:dyDescent="0.3">
      <c r="A14" s="111"/>
      <c r="B14" s="112" t="s">
        <v>87</v>
      </c>
      <c r="C14" s="110">
        <f>C15+C16+C19+C17+C18</f>
        <v>-7352535</v>
      </c>
      <c r="D14" s="110">
        <v>-4629528</v>
      </c>
      <c r="G14" s="112" t="s">
        <v>87</v>
      </c>
      <c r="H14" s="110">
        <v>-4629528</v>
      </c>
    </row>
    <row r="15" spans="1:8" outlineLevel="1" x14ac:dyDescent="0.3">
      <c r="A15" s="108"/>
      <c r="B15" s="114" t="s">
        <v>88</v>
      </c>
      <c r="C15" s="110">
        <f>'[114]ДДС 12м'!F18</f>
        <v>-2875000</v>
      </c>
      <c r="D15" s="113">
        <v>0</v>
      </c>
      <c r="G15" s="114" t="s">
        <v>88</v>
      </c>
      <c r="H15" s="110">
        <v>0</v>
      </c>
    </row>
    <row r="16" spans="1:8" outlineLevel="1" x14ac:dyDescent="0.3">
      <c r="A16" s="111"/>
      <c r="B16" s="114" t="s">
        <v>89</v>
      </c>
      <c r="C16" s="110">
        <f>'[114]ДДС 12м'!F19</f>
        <v>-3838583</v>
      </c>
      <c r="D16" s="113">
        <v>-3739113</v>
      </c>
      <c r="E16" s="115"/>
      <c r="G16" s="114" t="s">
        <v>89</v>
      </c>
      <c r="H16" s="110">
        <v>-3739113</v>
      </c>
    </row>
    <row r="17" spans="1:8" outlineLevel="1" x14ac:dyDescent="0.3">
      <c r="A17" s="108"/>
      <c r="B17" s="114" t="s">
        <v>90</v>
      </c>
      <c r="C17" s="110">
        <f>'[114]ДДС 12м'!F20</f>
        <v>-626751</v>
      </c>
      <c r="D17" s="113">
        <v>-884837</v>
      </c>
      <c r="E17" s="115"/>
      <c r="G17" s="114" t="s">
        <v>90</v>
      </c>
      <c r="H17" s="110">
        <v>-884837</v>
      </c>
    </row>
    <row r="18" spans="1:8" outlineLevel="1" x14ac:dyDescent="0.3">
      <c r="A18" s="108"/>
      <c r="B18" s="114" t="s">
        <v>91</v>
      </c>
      <c r="C18" s="110">
        <f>'[114]ДДС 12м'!F21</f>
        <v>-8333</v>
      </c>
      <c r="D18" s="113"/>
    </row>
    <row r="19" spans="1:8" outlineLevel="1" x14ac:dyDescent="0.3">
      <c r="A19" s="111"/>
      <c r="B19" s="114" t="s">
        <v>92</v>
      </c>
      <c r="C19" s="110">
        <f>'[114]ДДС 12м'!F22</f>
        <v>-3868</v>
      </c>
      <c r="D19" s="113">
        <v>-5578</v>
      </c>
      <c r="G19" s="114" t="s">
        <v>92</v>
      </c>
      <c r="H19" s="110">
        <v>-5578</v>
      </c>
    </row>
    <row r="20" spans="1:8" x14ac:dyDescent="0.3">
      <c r="A20" s="108"/>
      <c r="B20" s="112" t="s">
        <v>93</v>
      </c>
      <c r="C20" s="116">
        <f>'[114]ДДС 12м'!F24</f>
        <v>-1187797</v>
      </c>
      <c r="D20" s="117">
        <v>-26579</v>
      </c>
      <c r="G20" s="112" t="s">
        <v>93</v>
      </c>
      <c r="H20" s="116">
        <v>-26579</v>
      </c>
    </row>
    <row r="21" spans="1:8" ht="31.2" x14ac:dyDescent="0.3">
      <c r="A21" s="111"/>
      <c r="B21" s="112" t="s">
        <v>94</v>
      </c>
      <c r="C21" s="116">
        <f>'[114]ДДС 12м'!F25</f>
        <v>15413</v>
      </c>
      <c r="D21" s="117">
        <v>23725</v>
      </c>
      <c r="G21" s="112" t="s">
        <v>94</v>
      </c>
      <c r="H21" s="116">
        <v>23725</v>
      </c>
    </row>
    <row r="22" spans="1:8" x14ac:dyDescent="0.3">
      <c r="A22" s="108"/>
      <c r="B22" s="112" t="s">
        <v>95</v>
      </c>
      <c r="C22" s="116">
        <f>'[114]ДДС 12м'!F26</f>
        <v>-49595</v>
      </c>
      <c r="D22" s="117">
        <v>133324</v>
      </c>
      <c r="G22" s="112" t="s">
        <v>95</v>
      </c>
      <c r="H22" s="116">
        <v>133324</v>
      </c>
    </row>
    <row r="23" spans="1:8" x14ac:dyDescent="0.3">
      <c r="A23" s="111"/>
      <c r="B23" s="112" t="s">
        <v>96</v>
      </c>
      <c r="C23" s="116">
        <f>'[114]ДДС 12м'!F42</f>
        <v>0</v>
      </c>
      <c r="D23" s="117">
        <v>0</v>
      </c>
      <c r="G23" s="112" t="s">
        <v>96</v>
      </c>
      <c r="H23" s="116">
        <v>0</v>
      </c>
    </row>
    <row r="24" spans="1:8" x14ac:dyDescent="0.3">
      <c r="A24" s="108"/>
      <c r="B24" s="112" t="s">
        <v>97</v>
      </c>
      <c r="C24" s="116">
        <f>'[114]ДДС 12м'!F43</f>
        <v>-319917</v>
      </c>
      <c r="D24" s="117">
        <v>-367480</v>
      </c>
      <c r="G24" s="112" t="s">
        <v>97</v>
      </c>
      <c r="H24" s="116">
        <v>-367480</v>
      </c>
    </row>
    <row r="25" spans="1:8" x14ac:dyDescent="0.3">
      <c r="A25" s="111"/>
      <c r="B25" s="109"/>
      <c r="C25" s="118">
        <f>SUM(C20:C24)+C14+C9</f>
        <v>2595403</v>
      </c>
      <c r="D25" s="118">
        <v>3873553</v>
      </c>
      <c r="G25" s="109"/>
      <c r="H25" s="118">
        <v>3873553</v>
      </c>
    </row>
    <row r="26" spans="1:8" x14ac:dyDescent="0.3">
      <c r="A26" s="108"/>
      <c r="B26" s="119" t="s">
        <v>98</v>
      </c>
      <c r="C26" s="120"/>
      <c r="D26" s="121"/>
      <c r="G26" s="119" t="s">
        <v>98</v>
      </c>
      <c r="H26" s="122"/>
    </row>
    <row r="27" spans="1:8" x14ac:dyDescent="0.3">
      <c r="A27" s="111"/>
      <c r="B27" s="112" t="s">
        <v>99</v>
      </c>
      <c r="C27" s="116">
        <f>'[114]ДДС 12м'!F46</f>
        <v>-15434596</v>
      </c>
      <c r="D27" s="117">
        <v>-48854236</v>
      </c>
      <c r="G27" s="112" t="s">
        <v>99</v>
      </c>
      <c r="H27" s="116">
        <v>-48854236</v>
      </c>
    </row>
    <row r="28" spans="1:8" x14ac:dyDescent="0.3">
      <c r="A28" s="108"/>
      <c r="B28" s="112" t="s">
        <v>100</v>
      </c>
      <c r="C28" s="116">
        <f>'[114]ДДС 12м'!F47</f>
        <v>0</v>
      </c>
      <c r="D28" s="117">
        <v>0</v>
      </c>
      <c r="G28" s="112" t="s">
        <v>100</v>
      </c>
      <c r="H28" s="116">
        <v>0</v>
      </c>
    </row>
    <row r="29" spans="1:8" x14ac:dyDescent="0.3">
      <c r="A29" s="111"/>
      <c r="B29" s="112" t="s">
        <v>101</v>
      </c>
      <c r="C29" s="116"/>
      <c r="D29" s="117"/>
      <c r="G29" s="112" t="s">
        <v>101</v>
      </c>
      <c r="H29" s="116"/>
    </row>
    <row r="30" spans="1:8" x14ac:dyDescent="0.3">
      <c r="A30" s="108"/>
      <c r="B30" s="112" t="s">
        <v>102</v>
      </c>
      <c r="C30" s="116">
        <f>'[114]ДДС 12м'!F48</f>
        <v>8667938</v>
      </c>
      <c r="D30" s="117">
        <v>6740272</v>
      </c>
      <c r="G30" s="112" t="s">
        <v>102</v>
      </c>
      <c r="H30" s="116">
        <v>6740272</v>
      </c>
    </row>
    <row r="31" spans="1:8" x14ac:dyDescent="0.3">
      <c r="A31" s="111"/>
      <c r="B31" s="112" t="s">
        <v>9</v>
      </c>
      <c r="C31" s="116">
        <f>'[114]ДДС 12м'!F49</f>
        <v>-23312199</v>
      </c>
      <c r="D31" s="117">
        <v>-16701953</v>
      </c>
      <c r="G31" s="112" t="s">
        <v>9</v>
      </c>
      <c r="H31" s="123">
        <v>-16701953</v>
      </c>
    </row>
    <row r="32" spans="1:8" x14ac:dyDescent="0.3">
      <c r="A32" s="108"/>
      <c r="B32" s="112" t="s">
        <v>103</v>
      </c>
      <c r="C32" s="116">
        <f>'[114]ДДС 12м'!F50</f>
        <v>0</v>
      </c>
      <c r="D32" s="117">
        <v>0</v>
      </c>
      <c r="G32" s="112" t="s">
        <v>103</v>
      </c>
      <c r="H32" s="116">
        <v>0</v>
      </c>
    </row>
    <row r="33" spans="1:8" x14ac:dyDescent="0.3">
      <c r="A33" s="111"/>
      <c r="B33" s="112" t="s">
        <v>104</v>
      </c>
      <c r="C33" s="116">
        <f>'[114]ДДС 12м'!F51</f>
        <v>0</v>
      </c>
      <c r="D33" s="117">
        <v>0</v>
      </c>
      <c r="G33" s="112" t="s">
        <v>104</v>
      </c>
      <c r="H33" s="116">
        <v>0</v>
      </c>
    </row>
    <row r="34" spans="1:8" x14ac:dyDescent="0.3">
      <c r="A34" s="108"/>
      <c r="B34" s="112" t="s">
        <v>14</v>
      </c>
      <c r="C34" s="116">
        <f>SUM('[114]ДДС 12м'!F53:F83)</f>
        <v>-306516</v>
      </c>
      <c r="D34" s="117">
        <v>214274</v>
      </c>
      <c r="G34" s="112" t="s">
        <v>14</v>
      </c>
      <c r="H34" s="123">
        <v>214274</v>
      </c>
    </row>
    <row r="35" spans="1:8" x14ac:dyDescent="0.3">
      <c r="A35" s="111"/>
      <c r="B35" s="119" t="s">
        <v>105</v>
      </c>
      <c r="C35" s="116"/>
      <c r="D35" s="117"/>
      <c r="G35" s="119" t="s">
        <v>105</v>
      </c>
      <c r="H35" s="116"/>
    </row>
    <row r="36" spans="1:8" x14ac:dyDescent="0.3">
      <c r="A36" s="108"/>
      <c r="B36" s="112" t="s">
        <v>106</v>
      </c>
      <c r="C36" s="116"/>
      <c r="D36" s="117"/>
      <c r="G36" s="112" t="s">
        <v>106</v>
      </c>
      <c r="H36" s="116"/>
    </row>
    <row r="37" spans="1:8" x14ac:dyDescent="0.3">
      <c r="A37" s="111"/>
      <c r="B37" s="112" t="s">
        <v>107</v>
      </c>
      <c r="C37" s="116"/>
      <c r="D37" s="117"/>
      <c r="G37" s="112" t="s">
        <v>107</v>
      </c>
      <c r="H37" s="116"/>
    </row>
    <row r="38" spans="1:8" x14ac:dyDescent="0.3">
      <c r="A38" s="108"/>
      <c r="B38" s="112" t="s">
        <v>108</v>
      </c>
      <c r="C38" s="116"/>
      <c r="D38" s="117"/>
      <c r="G38" s="112" t="s">
        <v>108</v>
      </c>
      <c r="H38" s="116"/>
    </row>
    <row r="39" spans="1:8" x14ac:dyDescent="0.3">
      <c r="A39" s="111"/>
      <c r="B39" s="112" t="s">
        <v>109</v>
      </c>
      <c r="C39" s="116">
        <f>'[114]ДДС 12м'!F88</f>
        <v>0</v>
      </c>
      <c r="D39" s="117">
        <v>0</v>
      </c>
      <c r="G39" s="112" t="s">
        <v>109</v>
      </c>
      <c r="H39" s="116">
        <v>0</v>
      </c>
    </row>
    <row r="40" spans="1:8" x14ac:dyDescent="0.3">
      <c r="A40" s="108"/>
      <c r="B40" s="112" t="s">
        <v>21</v>
      </c>
      <c r="C40" s="116">
        <f>'[114]ДДС 12м'!F85</f>
        <v>3325561</v>
      </c>
      <c r="D40" s="117">
        <v>-817758</v>
      </c>
      <c r="G40" s="112" t="s">
        <v>21</v>
      </c>
      <c r="H40" s="123">
        <v>-817758</v>
      </c>
    </row>
    <row r="41" spans="1:8" x14ac:dyDescent="0.3">
      <c r="A41" s="111"/>
      <c r="B41" s="112" t="s">
        <v>110</v>
      </c>
      <c r="C41" s="116">
        <f>'[114]ДДС 12м'!F86</f>
        <v>0</v>
      </c>
      <c r="D41" s="117">
        <v>0</v>
      </c>
      <c r="G41" s="112" t="s">
        <v>110</v>
      </c>
      <c r="H41" s="116">
        <v>0</v>
      </c>
    </row>
    <row r="42" spans="1:8" x14ac:dyDescent="0.3">
      <c r="A42" s="108"/>
      <c r="B42" s="112" t="s">
        <v>111</v>
      </c>
      <c r="C42" s="116">
        <f>'[114]ДДС 12м'!F87</f>
        <v>2960159</v>
      </c>
      <c r="D42" s="117">
        <v>184491</v>
      </c>
      <c r="G42" s="112" t="s">
        <v>111</v>
      </c>
      <c r="H42" s="123">
        <v>184491</v>
      </c>
    </row>
    <row r="43" spans="1:8" x14ac:dyDescent="0.3">
      <c r="A43" s="111"/>
      <c r="B43" s="112" t="s">
        <v>24</v>
      </c>
      <c r="C43" s="116">
        <f>'[114]ДДС 12м'!F89</f>
        <v>114135</v>
      </c>
      <c r="D43" s="117">
        <v>-309211</v>
      </c>
      <c r="G43" s="112" t="s">
        <v>24</v>
      </c>
      <c r="H43" s="123">
        <v>-309211</v>
      </c>
    </row>
    <row r="44" spans="1:8" ht="31.2" x14ac:dyDescent="0.3">
      <c r="A44" s="108"/>
      <c r="B44" s="124" t="s">
        <v>112</v>
      </c>
      <c r="C44" s="118">
        <f>SUM(C25:C43)</f>
        <v>-21390115</v>
      </c>
      <c r="D44" s="118">
        <v>-55670568</v>
      </c>
      <c r="G44" s="124" t="s">
        <v>112</v>
      </c>
      <c r="H44" s="118">
        <v>-55670568</v>
      </c>
    </row>
    <row r="45" spans="1:8" x14ac:dyDescent="0.3">
      <c r="A45" s="111"/>
      <c r="B45" s="112" t="s">
        <v>113</v>
      </c>
      <c r="C45" s="125">
        <f>'[114]ДДС 12м'!F91</f>
        <v>-581395</v>
      </c>
      <c r="D45" s="125">
        <v>-241109</v>
      </c>
      <c r="G45" s="112" t="s">
        <v>113</v>
      </c>
      <c r="H45" s="125">
        <v>-241109</v>
      </c>
    </row>
    <row r="46" spans="1:8" x14ac:dyDescent="0.3">
      <c r="A46" s="108"/>
      <c r="B46" s="119" t="s">
        <v>114</v>
      </c>
      <c r="C46" s="118">
        <f>SUM(C44:C45)</f>
        <v>-21971510</v>
      </c>
      <c r="D46" s="118">
        <v>-55911677</v>
      </c>
      <c r="G46" s="119" t="s">
        <v>114</v>
      </c>
      <c r="H46" s="118">
        <v>-55911677</v>
      </c>
    </row>
    <row r="47" spans="1:8" x14ac:dyDescent="0.3">
      <c r="A47" s="111"/>
      <c r="B47" s="119"/>
      <c r="C47" s="125"/>
      <c r="D47" s="126"/>
      <c r="G47" s="119"/>
      <c r="H47" s="125"/>
    </row>
    <row r="48" spans="1:8" ht="31.2" x14ac:dyDescent="0.3">
      <c r="A48" s="108"/>
      <c r="B48" s="119" t="s">
        <v>115</v>
      </c>
      <c r="C48" s="125"/>
      <c r="D48" s="126"/>
      <c r="G48" s="119" t="s">
        <v>115</v>
      </c>
      <c r="H48" s="125"/>
    </row>
    <row r="49" spans="1:8" x14ac:dyDescent="0.3">
      <c r="A49" s="111"/>
      <c r="B49" s="112" t="s">
        <v>116</v>
      </c>
      <c r="C49" s="125">
        <f>'[114]ДДС 12м'!F98</f>
        <v>0</v>
      </c>
      <c r="D49" s="126">
        <v>0</v>
      </c>
      <c r="G49" s="112" t="s">
        <v>116</v>
      </c>
      <c r="H49" s="125">
        <v>0</v>
      </c>
    </row>
    <row r="50" spans="1:8" x14ac:dyDescent="0.3">
      <c r="A50" s="108"/>
      <c r="B50" s="112" t="s">
        <v>117</v>
      </c>
      <c r="C50" s="125">
        <f>'[114]ДДС 12м'!F99</f>
        <v>-2965</v>
      </c>
      <c r="D50" s="126">
        <v>0</v>
      </c>
      <c r="G50" s="112" t="s">
        <v>117</v>
      </c>
      <c r="H50" s="125">
        <v>0</v>
      </c>
    </row>
    <row r="51" spans="1:8" x14ac:dyDescent="0.3">
      <c r="A51" s="111"/>
      <c r="B51" s="127"/>
      <c r="C51" s="128"/>
      <c r="D51" s="129"/>
      <c r="G51" s="127"/>
      <c r="H51" s="130"/>
    </row>
    <row r="52" spans="1:8" x14ac:dyDescent="0.3">
      <c r="A52" s="108"/>
      <c r="B52" s="112" t="s">
        <v>118</v>
      </c>
      <c r="C52" s="116"/>
      <c r="D52" s="117"/>
      <c r="G52" s="112" t="s">
        <v>118</v>
      </c>
      <c r="H52" s="116"/>
    </row>
    <row r="53" spans="1:8" ht="31.2" x14ac:dyDescent="0.3">
      <c r="A53" s="111"/>
      <c r="B53" s="112" t="s">
        <v>119</v>
      </c>
      <c r="C53" s="116">
        <f>'[114]ДДС 12м'!F95</f>
        <v>0</v>
      </c>
      <c r="D53" s="117">
        <v>0</v>
      </c>
      <c r="G53" s="112" t="s">
        <v>119</v>
      </c>
      <c r="H53" s="116">
        <v>0</v>
      </c>
    </row>
    <row r="54" spans="1:8" ht="31.2" x14ac:dyDescent="0.3">
      <c r="A54" s="108"/>
      <c r="B54" s="119" t="s">
        <v>120</v>
      </c>
      <c r="C54" s="118">
        <f>SUM(C50:C53)</f>
        <v>-2965</v>
      </c>
      <c r="D54" s="118">
        <v>0</v>
      </c>
      <c r="G54" s="119" t="s">
        <v>120</v>
      </c>
      <c r="H54" s="118">
        <v>0</v>
      </c>
    </row>
    <row r="55" spans="1:8" x14ac:dyDescent="0.3">
      <c r="A55" s="111"/>
      <c r="B55" s="112"/>
      <c r="C55" s="125"/>
      <c r="D55" s="126"/>
      <c r="G55" s="112"/>
      <c r="H55" s="125"/>
    </row>
    <row r="56" spans="1:8" ht="31.2" x14ac:dyDescent="0.3">
      <c r="A56" s="108"/>
      <c r="B56" s="119" t="s">
        <v>121</v>
      </c>
      <c r="C56" s="125"/>
      <c r="D56" s="126"/>
      <c r="G56" s="119" t="s">
        <v>121</v>
      </c>
      <c r="H56" s="125"/>
    </row>
    <row r="57" spans="1:8" x14ac:dyDescent="0.3">
      <c r="A57" s="111"/>
      <c r="B57" s="112" t="s">
        <v>122</v>
      </c>
      <c r="C57" s="125">
        <f>'[114]ДДС 12м'!F103</f>
        <v>0</v>
      </c>
      <c r="D57" s="126">
        <v>12286000</v>
      </c>
      <c r="G57" s="112" t="s">
        <v>122</v>
      </c>
      <c r="H57" s="125">
        <v>12286000</v>
      </c>
    </row>
    <row r="58" spans="1:8" x14ac:dyDescent="0.3">
      <c r="A58" s="108"/>
      <c r="B58" s="112" t="s">
        <v>88</v>
      </c>
      <c r="C58" s="131">
        <f>'[114]ДДС 12м'!E104</f>
        <v>0</v>
      </c>
      <c r="D58" s="129">
        <v>50000000</v>
      </c>
      <c r="G58" s="114" t="s">
        <v>88</v>
      </c>
      <c r="H58" s="132">
        <v>50000000</v>
      </c>
    </row>
    <row r="59" spans="1:8" x14ac:dyDescent="0.3">
      <c r="A59" s="111"/>
      <c r="B59" s="112" t="s">
        <v>123</v>
      </c>
      <c r="C59" s="116">
        <f>'[114]ДДС 12м'!F105</f>
        <v>-1466809</v>
      </c>
      <c r="D59" s="117">
        <v>-1466809</v>
      </c>
      <c r="G59" s="112" t="s">
        <v>123</v>
      </c>
      <c r="H59" s="116">
        <v>-1466809</v>
      </c>
    </row>
    <row r="60" spans="1:8" x14ac:dyDescent="0.3">
      <c r="A60" s="108"/>
      <c r="B60" s="112" t="s">
        <v>124</v>
      </c>
      <c r="C60" s="116">
        <f>'[114]ДДС 12м'!F106</f>
        <v>0</v>
      </c>
      <c r="D60" s="117">
        <v>0</v>
      </c>
      <c r="G60" s="112" t="s">
        <v>124</v>
      </c>
      <c r="H60" s="116">
        <v>0</v>
      </c>
    </row>
    <row r="61" spans="1:8" x14ac:dyDescent="0.3">
      <c r="A61" s="108"/>
      <c r="B61" s="112" t="s">
        <v>91</v>
      </c>
      <c r="C61" s="116">
        <f>'[114]ДДС 12м'!F107</f>
        <v>46422400</v>
      </c>
      <c r="D61" s="133"/>
    </row>
    <row r="62" spans="1:8" ht="31.2" x14ac:dyDescent="0.3">
      <c r="A62" s="111"/>
      <c r="B62" s="112" t="s">
        <v>125</v>
      </c>
      <c r="C62" s="128"/>
      <c r="D62" s="116"/>
      <c r="G62" s="112" t="s">
        <v>125</v>
      </c>
      <c r="H62" s="130"/>
    </row>
    <row r="63" spans="1:8" x14ac:dyDescent="0.3">
      <c r="A63" s="108"/>
      <c r="B63" s="112" t="s">
        <v>126</v>
      </c>
      <c r="C63" s="116">
        <f>'[114]ДДС 12м'!F108</f>
        <v>0</v>
      </c>
      <c r="D63" s="116">
        <v>0</v>
      </c>
      <c r="G63" s="112" t="s">
        <v>126</v>
      </c>
      <c r="H63" s="116">
        <v>0</v>
      </c>
    </row>
    <row r="64" spans="1:8" x14ac:dyDescent="0.3">
      <c r="A64" s="111"/>
      <c r="B64" s="112" t="s">
        <v>127</v>
      </c>
      <c r="C64" s="116">
        <f>'[114]ДДС 12м'!F109</f>
        <v>-11204378</v>
      </c>
      <c r="D64" s="117">
        <v>-1485139</v>
      </c>
      <c r="G64" s="112" t="s">
        <v>127</v>
      </c>
      <c r="H64" s="116">
        <v>-1485139</v>
      </c>
    </row>
    <row r="65" spans="1:8" x14ac:dyDescent="0.3">
      <c r="A65" s="108"/>
      <c r="B65" s="112" t="s">
        <v>128</v>
      </c>
      <c r="C65" s="116">
        <f>'[114]ДДС 12м'!F113</f>
        <v>-52235</v>
      </c>
      <c r="D65" s="117">
        <v>-48509</v>
      </c>
      <c r="G65" s="112" t="s">
        <v>128</v>
      </c>
      <c r="H65" s="116">
        <v>-48509</v>
      </c>
    </row>
    <row r="66" spans="1:8" x14ac:dyDescent="0.3">
      <c r="A66" s="111"/>
      <c r="B66" s="112" t="s">
        <v>129</v>
      </c>
      <c r="C66" s="125">
        <f>'[114]ДДС 12м'!F114</f>
        <v>0</v>
      </c>
      <c r="D66" s="116">
        <v>0</v>
      </c>
      <c r="G66" s="112" t="s">
        <v>129</v>
      </c>
      <c r="H66" s="125">
        <v>0</v>
      </c>
    </row>
    <row r="67" spans="1:8" x14ac:dyDescent="0.3">
      <c r="A67" s="108"/>
      <c r="B67" s="119" t="s">
        <v>130</v>
      </c>
      <c r="C67" s="118">
        <f>SUM(C57:C66)</f>
        <v>33698978</v>
      </c>
      <c r="D67" s="118">
        <v>59285543</v>
      </c>
      <c r="G67" s="119" t="s">
        <v>130</v>
      </c>
      <c r="H67" s="118">
        <v>59285543</v>
      </c>
    </row>
    <row r="68" spans="1:8" x14ac:dyDescent="0.3">
      <c r="A68" s="111"/>
      <c r="B68" s="119" t="s">
        <v>131</v>
      </c>
      <c r="C68" s="118">
        <f>C46+C54+C67</f>
        <v>11724503</v>
      </c>
      <c r="D68" s="118">
        <v>3373866</v>
      </c>
      <c r="G68" s="119" t="s">
        <v>131</v>
      </c>
      <c r="H68" s="118">
        <v>3373866</v>
      </c>
    </row>
    <row r="69" spans="1:8" x14ac:dyDescent="0.3">
      <c r="A69" s="108"/>
      <c r="B69" s="112" t="s">
        <v>132</v>
      </c>
      <c r="C69" s="116">
        <f>'[114]ДДС 12м'!G6</f>
        <v>33218963</v>
      </c>
      <c r="D69" s="117">
        <v>14574752</v>
      </c>
      <c r="G69" s="112" t="s">
        <v>132</v>
      </c>
      <c r="H69" s="116">
        <v>14574752</v>
      </c>
    </row>
    <row r="70" spans="1:8" ht="31.2" x14ac:dyDescent="0.3">
      <c r="A70" s="111"/>
      <c r="B70" s="112" t="s">
        <v>133</v>
      </c>
      <c r="C70" s="116">
        <f>'[114]ДДС 12м'!F118</f>
        <v>-1793990</v>
      </c>
      <c r="D70" s="117">
        <v>-7318</v>
      </c>
      <c r="G70" s="112" t="s">
        <v>133</v>
      </c>
      <c r="H70" s="123">
        <v>-7318</v>
      </c>
    </row>
    <row r="71" spans="1:8" ht="31.2" x14ac:dyDescent="0.3">
      <c r="A71" s="108"/>
      <c r="B71" s="112" t="s">
        <v>134</v>
      </c>
      <c r="C71" s="116">
        <f>'[114]ДДС 12м'!F119</f>
        <v>-203</v>
      </c>
      <c r="D71" s="117">
        <v>-20</v>
      </c>
      <c r="G71" s="112" t="s">
        <v>134</v>
      </c>
      <c r="H71" s="123">
        <v>-20</v>
      </c>
    </row>
    <row r="72" spans="1:8" ht="16.2" thickBot="1" x14ac:dyDescent="0.35">
      <c r="A72" s="111"/>
      <c r="B72" s="134" t="s">
        <v>135</v>
      </c>
      <c r="C72" s="135">
        <f>SUM(C68:C71)</f>
        <v>43149273</v>
      </c>
      <c r="D72" s="135">
        <v>17941280</v>
      </c>
      <c r="G72" s="134" t="s">
        <v>135</v>
      </c>
      <c r="H72" s="135">
        <v>17941280</v>
      </c>
    </row>
    <row r="73" spans="1:8" x14ac:dyDescent="0.3">
      <c r="A73" s="136"/>
      <c r="B73" s="137"/>
      <c r="C73" s="138"/>
      <c r="D73" s="138"/>
    </row>
    <row r="74" spans="1:8" x14ac:dyDescent="0.3">
      <c r="A74" s="136"/>
      <c r="B74" s="137"/>
      <c r="C74" s="138">
        <f>C69-C72+C68+C70+C71</f>
        <v>0</v>
      </c>
      <c r="D74" s="138">
        <f>D69-D72+D68+D70+D71</f>
        <v>0</v>
      </c>
    </row>
    <row r="75" spans="1:8" x14ac:dyDescent="0.3">
      <c r="A75" s="32"/>
      <c r="B75" s="32" t="s">
        <v>33</v>
      </c>
      <c r="C75" s="33"/>
      <c r="D75" s="33" t="s">
        <v>136</v>
      </c>
    </row>
    <row r="76" spans="1:8" x14ac:dyDescent="0.3">
      <c r="A76" s="32"/>
      <c r="B76" s="32"/>
      <c r="C76" s="33"/>
      <c r="D76" s="33"/>
    </row>
    <row r="77" spans="1:8" x14ac:dyDescent="0.3">
      <c r="A77" s="32"/>
      <c r="B77" s="32" t="s">
        <v>77</v>
      </c>
      <c r="C77" s="33"/>
      <c r="D77" s="33" t="s">
        <v>137</v>
      </c>
    </row>
    <row r="78" spans="1:8" x14ac:dyDescent="0.3">
      <c r="A78" s="139"/>
      <c r="B78" s="140"/>
      <c r="C78" s="141"/>
    </row>
    <row r="79" spans="1:8" x14ac:dyDescent="0.3">
      <c r="C79" s="138"/>
      <c r="D79" s="138"/>
    </row>
    <row r="80" spans="1:8" x14ac:dyDescent="0.3">
      <c r="C80" s="138"/>
      <c r="D80" s="138"/>
    </row>
    <row r="81" spans="3:3" x14ac:dyDescent="0.3">
      <c r="C81" s="138"/>
    </row>
  </sheetData>
  <mergeCells count="4">
    <mergeCell ref="C1:D1"/>
    <mergeCell ref="A2:D2"/>
    <mergeCell ref="A3:D3"/>
    <mergeCell ref="A4:D4"/>
  </mergeCells>
  <pageMargins left="0.70866141732283472" right="0.70866141732283472"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K39"/>
  <sheetViews>
    <sheetView view="pageBreakPreview" zoomScaleNormal="100" zoomScaleSheetLayoutView="100" workbookViewId="0">
      <selection activeCell="C15" sqref="C15"/>
    </sheetView>
  </sheetViews>
  <sheetFormatPr defaultRowHeight="14.4" x14ac:dyDescent="0.3"/>
  <cols>
    <col min="1" max="1" width="56.33203125" customWidth="1"/>
    <col min="2" max="2" width="18.44140625" customWidth="1"/>
    <col min="3" max="3" width="19.5546875" customWidth="1"/>
    <col min="4" max="4" width="24.5546875" customWidth="1"/>
    <col min="5" max="5" width="22.44140625" customWidth="1"/>
    <col min="6" max="6" width="20" customWidth="1"/>
    <col min="9" max="9" width="15.33203125" hidden="1" customWidth="1"/>
    <col min="10" max="10" width="0" hidden="1" customWidth="1"/>
    <col min="11" max="11" width="15.77734375" hidden="1" customWidth="1"/>
    <col min="12" max="12" width="0" hidden="1" customWidth="1"/>
  </cols>
  <sheetData>
    <row r="2" spans="1:6" ht="15.6" x14ac:dyDescent="0.3">
      <c r="E2" s="194"/>
      <c r="F2" s="194"/>
    </row>
    <row r="3" spans="1:6" ht="17.399999999999999" x14ac:dyDescent="0.3">
      <c r="A3" s="195" t="s">
        <v>138</v>
      </c>
      <c r="B3" s="195"/>
      <c r="C3" s="195"/>
      <c r="D3" s="195"/>
      <c r="E3" s="195"/>
      <c r="F3" s="195"/>
    </row>
    <row r="4" spans="1:6" ht="18.75" customHeight="1" x14ac:dyDescent="0.3">
      <c r="A4" s="195" t="s">
        <v>1</v>
      </c>
      <c r="B4" s="195"/>
      <c r="C4" s="195"/>
      <c r="D4" s="195"/>
      <c r="E4" s="195"/>
      <c r="F4" s="195"/>
    </row>
    <row r="5" spans="1:6" ht="18.75" customHeight="1" x14ac:dyDescent="0.3">
      <c r="A5" s="195" t="s">
        <v>139</v>
      </c>
      <c r="B5" s="195"/>
      <c r="C5" s="195"/>
      <c r="D5" s="195"/>
      <c r="E5" s="195"/>
      <c r="F5" s="195"/>
    </row>
    <row r="6" spans="1:6" ht="17.399999999999999" x14ac:dyDescent="0.3">
      <c r="A6" s="195"/>
      <c r="B6" s="195"/>
      <c r="C6" s="142"/>
      <c r="D6" s="143"/>
    </row>
    <row r="7" spans="1:6" ht="16.2" thickBot="1" x14ac:dyDescent="0.35">
      <c r="F7" s="144" t="s">
        <v>3</v>
      </c>
    </row>
    <row r="8" spans="1:6" ht="15.75" customHeight="1" x14ac:dyDescent="0.3">
      <c r="A8" s="196"/>
      <c r="B8" s="198" t="s">
        <v>27</v>
      </c>
      <c r="C8" s="198" t="s">
        <v>28</v>
      </c>
      <c r="D8" s="198" t="s">
        <v>29</v>
      </c>
      <c r="E8" s="198" t="s">
        <v>140</v>
      </c>
      <c r="F8" s="192" t="s">
        <v>141</v>
      </c>
    </row>
    <row r="9" spans="1:6" ht="73.2" customHeight="1" x14ac:dyDescent="0.3">
      <c r="A9" s="197"/>
      <c r="B9" s="199"/>
      <c r="C9" s="199"/>
      <c r="D9" s="199"/>
      <c r="E9" s="199"/>
      <c r="F9" s="193"/>
    </row>
    <row r="10" spans="1:6" ht="15.6" x14ac:dyDescent="0.3">
      <c r="A10" s="145"/>
      <c r="B10" s="146"/>
      <c r="C10" s="146"/>
      <c r="D10" s="146"/>
      <c r="E10" s="146"/>
      <c r="F10" s="147"/>
    </row>
    <row r="11" spans="1:6" ht="15.6" x14ac:dyDescent="0.3">
      <c r="A11" s="148" t="s">
        <v>142</v>
      </c>
      <c r="B11" s="149">
        <v>92129658</v>
      </c>
      <c r="C11" s="149">
        <v>11805698.641376156</v>
      </c>
      <c r="D11" s="149">
        <v>-243809</v>
      </c>
      <c r="E11" s="149">
        <v>9997841</v>
      </c>
      <c r="F11" s="150">
        <f>B11+C11+D11+E11</f>
        <v>113689388.64137615</v>
      </c>
    </row>
    <row r="12" spans="1:6" ht="15.6" x14ac:dyDescent="0.3">
      <c r="A12" s="151" t="s">
        <v>143</v>
      </c>
      <c r="B12" s="152"/>
      <c r="C12" s="152"/>
      <c r="D12" s="152"/>
      <c r="E12" s="152"/>
      <c r="F12" s="153"/>
    </row>
    <row r="13" spans="1:6" ht="15.6" x14ac:dyDescent="0.3">
      <c r="A13" s="145" t="s">
        <v>70</v>
      </c>
      <c r="B13" s="152"/>
      <c r="C13" s="152"/>
      <c r="D13" s="154"/>
      <c r="E13" s="227">
        <v>1047532</v>
      </c>
      <c r="F13" s="153">
        <f>E13</f>
        <v>1047532</v>
      </c>
    </row>
    <row r="14" spans="1:6" ht="15.6" x14ac:dyDescent="0.3">
      <c r="A14" s="151" t="s">
        <v>144</v>
      </c>
      <c r="B14" s="152"/>
      <c r="C14" s="152"/>
      <c r="D14" s="152"/>
      <c r="E14" s="152"/>
      <c r="F14" s="153"/>
    </row>
    <row r="15" spans="1:6" ht="48.75" customHeight="1" x14ac:dyDescent="0.3">
      <c r="A15" s="145" t="s">
        <v>145</v>
      </c>
      <c r="B15" s="155">
        <v>0</v>
      </c>
      <c r="C15" s="155"/>
      <c r="D15" s="227">
        <v>36416</v>
      </c>
      <c r="E15" s="155">
        <v>0</v>
      </c>
      <c r="F15" s="153">
        <f>B15+D15+E15</f>
        <v>36416</v>
      </c>
    </row>
    <row r="16" spans="1:6" ht="15.6" x14ac:dyDescent="0.3">
      <c r="A16" s="151" t="s">
        <v>146</v>
      </c>
      <c r="B16" s="155"/>
      <c r="C16" s="156"/>
      <c r="D16" s="157">
        <f>D15</f>
        <v>36416</v>
      </c>
      <c r="E16" s="155"/>
      <c r="F16" s="150">
        <f>D16</f>
        <v>36416</v>
      </c>
    </row>
    <row r="17" spans="1:9" ht="15.6" x14ac:dyDescent="0.3">
      <c r="A17" s="151" t="s">
        <v>147</v>
      </c>
      <c r="B17" s="149">
        <v>0</v>
      </c>
      <c r="C17" s="149"/>
      <c r="D17" s="149">
        <f>D15</f>
        <v>36416</v>
      </c>
      <c r="E17" s="149">
        <f>E13</f>
        <v>1047532</v>
      </c>
      <c r="F17" s="150">
        <f>B17+D17+E17+C17</f>
        <v>1083948</v>
      </c>
    </row>
    <row r="18" spans="1:9" ht="31.2" x14ac:dyDescent="0.3">
      <c r="A18" s="151" t="s">
        <v>148</v>
      </c>
      <c r="B18" s="156"/>
      <c r="C18" s="156"/>
      <c r="D18" s="156"/>
      <c r="E18" s="156"/>
      <c r="F18" s="170"/>
    </row>
    <row r="19" spans="1:9" ht="15.6" x14ac:dyDescent="0.3">
      <c r="A19" s="158" t="s">
        <v>149</v>
      </c>
      <c r="B19" s="156">
        <v>12286000</v>
      </c>
      <c r="C19" s="156"/>
      <c r="D19" s="156"/>
      <c r="E19" s="156"/>
      <c r="F19" s="153">
        <f>B19+D19+E19+C19</f>
        <v>12286000</v>
      </c>
    </row>
    <row r="20" spans="1:9" ht="31.8" thickBot="1" x14ac:dyDescent="0.35">
      <c r="A20" s="158" t="s">
        <v>150</v>
      </c>
      <c r="B20" s="159"/>
      <c r="C20" s="160">
        <v>2511299</v>
      </c>
      <c r="D20" s="159"/>
      <c r="E20" s="159"/>
      <c r="F20" s="153">
        <f>C20</f>
        <v>2511299</v>
      </c>
    </row>
    <row r="21" spans="1:9" ht="16.2" thickBot="1" x14ac:dyDescent="0.35">
      <c r="A21" s="161" t="s">
        <v>176</v>
      </c>
      <c r="B21" s="162">
        <f>B11+B19</f>
        <v>104415658</v>
      </c>
      <c r="C21" s="163">
        <f>C11+C20</f>
        <v>14316997.641376156</v>
      </c>
      <c r="D21" s="163">
        <f>D11+D17</f>
        <v>-207393</v>
      </c>
      <c r="E21" s="164">
        <f>E11+E17</f>
        <v>11045373</v>
      </c>
      <c r="F21" s="165">
        <f>B21+D21+E21+C21</f>
        <v>129570635.64137615</v>
      </c>
    </row>
    <row r="22" spans="1:9" ht="15.6" x14ac:dyDescent="0.3">
      <c r="A22" s="166"/>
      <c r="B22" s="167"/>
      <c r="C22" s="167"/>
      <c r="D22" s="167"/>
      <c r="E22" s="167"/>
      <c r="F22" s="168"/>
    </row>
    <row r="23" spans="1:9" ht="15.6" x14ac:dyDescent="0.3">
      <c r="A23" s="148" t="s">
        <v>151</v>
      </c>
      <c r="B23" s="149">
        <v>104415658</v>
      </c>
      <c r="C23" s="149">
        <v>14316997.641376156</v>
      </c>
      <c r="D23" s="149">
        <v>-160022</v>
      </c>
      <c r="E23" s="149">
        <v>18198053</v>
      </c>
      <c r="F23" s="150">
        <f>B23+C23+D23+E23</f>
        <v>136770686.64137614</v>
      </c>
    </row>
    <row r="24" spans="1:9" ht="15.6" x14ac:dyDescent="0.3">
      <c r="A24" s="151" t="s">
        <v>143</v>
      </c>
      <c r="B24" s="152"/>
      <c r="C24" s="152"/>
      <c r="D24" s="152"/>
      <c r="E24" s="152"/>
      <c r="F24" s="153"/>
      <c r="I24" s="169">
        <v>687337814.73000002</v>
      </c>
    </row>
    <row r="25" spans="1:9" ht="15.6" x14ac:dyDescent="0.3">
      <c r="A25" s="145" t="s">
        <v>70</v>
      </c>
      <c r="B25" s="152"/>
      <c r="C25" s="152"/>
      <c r="D25" s="154"/>
      <c r="E25" s="153">
        <v>3976651</v>
      </c>
      <c r="F25" s="153">
        <f>E25</f>
        <v>3976651</v>
      </c>
      <c r="I25" s="169">
        <v>-137467562.94999999</v>
      </c>
    </row>
    <row r="26" spans="1:9" ht="15.6" x14ac:dyDescent="0.3">
      <c r="A26" s="151" t="s">
        <v>144</v>
      </c>
      <c r="B26" s="152"/>
      <c r="C26" s="152"/>
      <c r="D26" s="152"/>
      <c r="E26" s="152"/>
      <c r="F26" s="153"/>
    </row>
    <row r="27" spans="1:9" ht="48" customHeight="1" x14ac:dyDescent="0.3">
      <c r="A27" s="145" t="s">
        <v>145</v>
      </c>
      <c r="B27" s="155">
        <v>0</v>
      </c>
      <c r="C27" s="155"/>
      <c r="D27" s="156">
        <v>-50504</v>
      </c>
      <c r="E27" s="155">
        <v>0</v>
      </c>
      <c r="F27" s="153">
        <f>B27+D27+E27</f>
        <v>-50504</v>
      </c>
      <c r="I27" s="169">
        <v>2180462156.5299997</v>
      </c>
    </row>
    <row r="28" spans="1:9" ht="15.6" x14ac:dyDescent="0.3">
      <c r="A28" s="151" t="s">
        <v>146</v>
      </c>
      <c r="B28" s="155"/>
      <c r="C28" s="156"/>
      <c r="D28" s="157">
        <f>D27</f>
        <v>-50504</v>
      </c>
      <c r="E28" s="155"/>
      <c r="F28" s="150">
        <f>D28</f>
        <v>-50504</v>
      </c>
      <c r="I28" s="169">
        <v>-436092431.31</v>
      </c>
    </row>
    <row r="29" spans="1:9" ht="15.6" x14ac:dyDescent="0.3">
      <c r="A29" s="151" t="s">
        <v>147</v>
      </c>
      <c r="B29" s="149">
        <v>0</v>
      </c>
      <c r="C29" s="149"/>
      <c r="D29" s="149">
        <f>D27</f>
        <v>-50504</v>
      </c>
      <c r="E29" s="149">
        <f>E25</f>
        <v>3976651</v>
      </c>
      <c r="F29" s="150">
        <f>B29+D29+E29+C29</f>
        <v>3926147</v>
      </c>
    </row>
    <row r="30" spans="1:9" ht="31.2" x14ac:dyDescent="0.3">
      <c r="A30" s="151" t="s">
        <v>148</v>
      </c>
      <c r="B30" s="156"/>
      <c r="C30" s="156"/>
      <c r="D30" s="156"/>
      <c r="E30" s="156"/>
      <c r="F30" s="170"/>
    </row>
    <row r="31" spans="1:9" ht="15.6" x14ac:dyDescent="0.3">
      <c r="A31" s="158" t="s">
        <v>149</v>
      </c>
      <c r="B31" s="156"/>
      <c r="C31" s="156"/>
      <c r="D31" s="156"/>
      <c r="E31" s="156"/>
      <c r="F31" s="153">
        <f>B31+D31+E31+C31</f>
        <v>0</v>
      </c>
      <c r="I31" s="169">
        <v>7269962981.8399992</v>
      </c>
    </row>
    <row r="32" spans="1:9" ht="31.8" thickBot="1" x14ac:dyDescent="0.35">
      <c r="A32" s="158" t="s">
        <v>152</v>
      </c>
      <c r="B32" s="159"/>
      <c r="C32" s="160"/>
      <c r="D32" s="159"/>
      <c r="E32" s="159"/>
      <c r="F32" s="153">
        <f>C32</f>
        <v>0</v>
      </c>
      <c r="I32" s="171">
        <f>SUM(I31:I31)</f>
        <v>7269962981.8399992</v>
      </c>
    </row>
    <row r="33" spans="1:11" ht="16.2" thickBot="1" x14ac:dyDescent="0.35">
      <c r="A33" s="172" t="s">
        <v>153</v>
      </c>
      <c r="B33" s="163">
        <f>B23+B31</f>
        <v>104415658</v>
      </c>
      <c r="C33" s="163">
        <f>C23+C32</f>
        <v>14316997.641376156</v>
      </c>
      <c r="D33" s="163">
        <f>D23+D29</f>
        <v>-210526</v>
      </c>
      <c r="E33" s="163">
        <f>E23+E29</f>
        <v>22174704</v>
      </c>
      <c r="F33" s="173">
        <f>B33+C33+D33+E33</f>
        <v>140696833.64137614</v>
      </c>
    </row>
    <row r="36" spans="1:11" ht="15.6" x14ac:dyDescent="0.3">
      <c r="A36" s="174" t="s">
        <v>33</v>
      </c>
      <c r="B36" s="175"/>
      <c r="C36" s="175"/>
      <c r="D36" s="176" t="s">
        <v>34</v>
      </c>
      <c r="I36" s="169">
        <v>7269962981.8399992</v>
      </c>
      <c r="J36" s="169">
        <v>0.2</v>
      </c>
      <c r="K36" s="169">
        <f>I36*J36</f>
        <v>1453992596.368</v>
      </c>
    </row>
    <row r="37" spans="1:11" ht="15.6" x14ac:dyDescent="0.3">
      <c r="A37" s="177"/>
      <c r="B37" s="178"/>
      <c r="C37" s="178"/>
      <c r="D37" s="179"/>
    </row>
    <row r="38" spans="1:11" ht="15.6" x14ac:dyDescent="0.3">
      <c r="A38" s="180" t="s">
        <v>154</v>
      </c>
      <c r="B38" s="181"/>
      <c r="C38" s="181"/>
      <c r="D38" s="181" t="s">
        <v>137</v>
      </c>
    </row>
    <row r="39" spans="1:11" ht="15.6" x14ac:dyDescent="0.3">
      <c r="A39" s="182"/>
      <c r="B39" s="183"/>
      <c r="C39" s="183"/>
    </row>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workbookViewId="0">
      <selection activeCell="I31" sqref="I31"/>
    </sheetView>
  </sheetViews>
  <sheetFormatPr defaultRowHeight="10.199999999999999" x14ac:dyDescent="0.2"/>
  <cols>
    <col min="1" max="1" width="7.21875" style="224" customWidth="1"/>
    <col min="2" max="2" width="49.109375" style="224" customWidth="1"/>
    <col min="3" max="3" width="13.109375" style="224" customWidth="1"/>
    <col min="4" max="4" width="21.6640625" style="224" customWidth="1"/>
    <col min="5" max="5" width="15.33203125" style="224" customWidth="1"/>
    <col min="6" max="6" width="14.88671875" style="224" customWidth="1"/>
    <col min="7" max="7" width="12.77734375" style="224" customWidth="1"/>
    <col min="8" max="8" width="15.44140625" style="224" customWidth="1"/>
    <col min="9" max="9" width="18.88671875" style="224" customWidth="1"/>
    <col min="10" max="13" width="8.88671875" style="224"/>
    <col min="14" max="14" width="18.88671875" style="224" customWidth="1"/>
    <col min="15" max="256" width="8.88671875" style="224"/>
    <col min="257" max="257" width="7.21875" style="224" customWidth="1"/>
    <col min="258" max="258" width="49.109375" style="224" customWidth="1"/>
    <col min="259" max="259" width="13.109375" style="224" customWidth="1"/>
    <col min="260" max="260" width="21.6640625" style="224" customWidth="1"/>
    <col min="261" max="261" width="15.33203125" style="224" customWidth="1"/>
    <col min="262" max="262" width="14.88671875" style="224" customWidth="1"/>
    <col min="263" max="263" width="12.77734375" style="224" customWidth="1"/>
    <col min="264" max="264" width="15.44140625" style="224" customWidth="1"/>
    <col min="265" max="265" width="18.88671875" style="224" customWidth="1"/>
    <col min="266" max="269" width="8.88671875" style="224"/>
    <col min="270" max="270" width="18.88671875" style="224" customWidth="1"/>
    <col min="271" max="512" width="8.88671875" style="224"/>
    <col min="513" max="513" width="7.21875" style="224" customWidth="1"/>
    <col min="514" max="514" width="49.109375" style="224" customWidth="1"/>
    <col min="515" max="515" width="13.109375" style="224" customWidth="1"/>
    <col min="516" max="516" width="21.6640625" style="224" customWidth="1"/>
    <col min="517" max="517" width="15.33203125" style="224" customWidth="1"/>
    <col min="518" max="518" width="14.88671875" style="224" customWidth="1"/>
    <col min="519" max="519" width="12.77734375" style="224" customWidth="1"/>
    <col min="520" max="520" width="15.44140625" style="224" customWidth="1"/>
    <col min="521" max="521" width="18.88671875" style="224" customWidth="1"/>
    <col min="522" max="525" width="8.88671875" style="224"/>
    <col min="526" max="526" width="18.88671875" style="224" customWidth="1"/>
    <col min="527" max="768" width="8.88671875" style="224"/>
    <col min="769" max="769" width="7.21875" style="224" customWidth="1"/>
    <col min="770" max="770" width="49.109375" style="224" customWidth="1"/>
    <col min="771" max="771" width="13.109375" style="224" customWidth="1"/>
    <col min="772" max="772" width="21.6640625" style="224" customWidth="1"/>
    <col min="773" max="773" width="15.33203125" style="224" customWidth="1"/>
    <col min="774" max="774" width="14.88671875" style="224" customWidth="1"/>
    <col min="775" max="775" width="12.77734375" style="224" customWidth="1"/>
    <col min="776" max="776" width="15.44140625" style="224" customWidth="1"/>
    <col min="777" max="777" width="18.88671875" style="224" customWidth="1"/>
    <col min="778" max="781" width="8.88671875" style="224"/>
    <col min="782" max="782" width="18.88671875" style="224" customWidth="1"/>
    <col min="783" max="1024" width="8.88671875" style="224"/>
    <col min="1025" max="1025" width="7.21875" style="224" customWidth="1"/>
    <col min="1026" max="1026" width="49.109375" style="224" customWidth="1"/>
    <col min="1027" max="1027" width="13.109375" style="224" customWidth="1"/>
    <col min="1028" max="1028" width="21.6640625" style="224" customWidth="1"/>
    <col min="1029" max="1029" width="15.33203125" style="224" customWidth="1"/>
    <col min="1030" max="1030" width="14.88671875" style="224" customWidth="1"/>
    <col min="1031" max="1031" width="12.77734375" style="224" customWidth="1"/>
    <col min="1032" max="1032" width="15.44140625" style="224" customWidth="1"/>
    <col min="1033" max="1033" width="18.88671875" style="224" customWidth="1"/>
    <col min="1034" max="1037" width="8.88671875" style="224"/>
    <col min="1038" max="1038" width="18.88671875" style="224" customWidth="1"/>
    <col min="1039" max="1280" width="8.88671875" style="224"/>
    <col min="1281" max="1281" width="7.21875" style="224" customWidth="1"/>
    <col min="1282" max="1282" width="49.109375" style="224" customWidth="1"/>
    <col min="1283" max="1283" width="13.109375" style="224" customWidth="1"/>
    <col min="1284" max="1284" width="21.6640625" style="224" customWidth="1"/>
    <col min="1285" max="1285" width="15.33203125" style="224" customWidth="1"/>
    <col min="1286" max="1286" width="14.88671875" style="224" customWidth="1"/>
    <col min="1287" max="1287" width="12.77734375" style="224" customWidth="1"/>
    <col min="1288" max="1288" width="15.44140625" style="224" customWidth="1"/>
    <col min="1289" max="1289" width="18.88671875" style="224" customWidth="1"/>
    <col min="1290" max="1293" width="8.88671875" style="224"/>
    <col min="1294" max="1294" width="18.88671875" style="224" customWidth="1"/>
    <col min="1295" max="1536" width="8.88671875" style="224"/>
    <col min="1537" max="1537" width="7.21875" style="224" customWidth="1"/>
    <col min="1538" max="1538" width="49.109375" style="224" customWidth="1"/>
    <col min="1539" max="1539" width="13.109375" style="224" customWidth="1"/>
    <col min="1540" max="1540" width="21.6640625" style="224" customWidth="1"/>
    <col min="1541" max="1541" width="15.33203125" style="224" customWidth="1"/>
    <col min="1542" max="1542" width="14.88671875" style="224" customWidth="1"/>
    <col min="1543" max="1543" width="12.77734375" style="224" customWidth="1"/>
    <col min="1544" max="1544" width="15.44140625" style="224" customWidth="1"/>
    <col min="1545" max="1545" width="18.88671875" style="224" customWidth="1"/>
    <col min="1546" max="1549" width="8.88671875" style="224"/>
    <col min="1550" max="1550" width="18.88671875" style="224" customWidth="1"/>
    <col min="1551" max="1792" width="8.88671875" style="224"/>
    <col min="1793" max="1793" width="7.21875" style="224" customWidth="1"/>
    <col min="1794" max="1794" width="49.109375" style="224" customWidth="1"/>
    <col min="1795" max="1795" width="13.109375" style="224" customWidth="1"/>
    <col min="1796" max="1796" width="21.6640625" style="224" customWidth="1"/>
    <col min="1797" max="1797" width="15.33203125" style="224" customWidth="1"/>
    <col min="1798" max="1798" width="14.88671875" style="224" customWidth="1"/>
    <col min="1799" max="1799" width="12.77734375" style="224" customWidth="1"/>
    <col min="1800" max="1800" width="15.44140625" style="224" customWidth="1"/>
    <col min="1801" max="1801" width="18.88671875" style="224" customWidth="1"/>
    <col min="1802" max="1805" width="8.88671875" style="224"/>
    <col min="1806" max="1806" width="18.88671875" style="224" customWidth="1"/>
    <col min="1807" max="2048" width="8.88671875" style="224"/>
    <col min="2049" max="2049" width="7.21875" style="224" customWidth="1"/>
    <col min="2050" max="2050" width="49.109375" style="224" customWidth="1"/>
    <col min="2051" max="2051" width="13.109375" style="224" customWidth="1"/>
    <col min="2052" max="2052" width="21.6640625" style="224" customWidth="1"/>
    <col min="2053" max="2053" width="15.33203125" style="224" customWidth="1"/>
    <col min="2054" max="2054" width="14.88671875" style="224" customWidth="1"/>
    <col min="2055" max="2055" width="12.77734375" style="224" customWidth="1"/>
    <col min="2056" max="2056" width="15.44140625" style="224" customWidth="1"/>
    <col min="2057" max="2057" width="18.88671875" style="224" customWidth="1"/>
    <col min="2058" max="2061" width="8.88671875" style="224"/>
    <col min="2062" max="2062" width="18.88671875" style="224" customWidth="1"/>
    <col min="2063" max="2304" width="8.88671875" style="224"/>
    <col min="2305" max="2305" width="7.21875" style="224" customWidth="1"/>
    <col min="2306" max="2306" width="49.109375" style="224" customWidth="1"/>
    <col min="2307" max="2307" width="13.109375" style="224" customWidth="1"/>
    <col min="2308" max="2308" width="21.6640625" style="224" customWidth="1"/>
    <col min="2309" max="2309" width="15.33203125" style="224" customWidth="1"/>
    <col min="2310" max="2310" width="14.88671875" style="224" customWidth="1"/>
    <col min="2311" max="2311" width="12.77734375" style="224" customWidth="1"/>
    <col min="2312" max="2312" width="15.44140625" style="224" customWidth="1"/>
    <col min="2313" max="2313" width="18.88671875" style="224" customWidth="1"/>
    <col min="2314" max="2317" width="8.88671875" style="224"/>
    <col min="2318" max="2318" width="18.88671875" style="224" customWidth="1"/>
    <col min="2319" max="2560" width="8.88671875" style="224"/>
    <col min="2561" max="2561" width="7.21875" style="224" customWidth="1"/>
    <col min="2562" max="2562" width="49.109375" style="224" customWidth="1"/>
    <col min="2563" max="2563" width="13.109375" style="224" customWidth="1"/>
    <col min="2564" max="2564" width="21.6640625" style="224" customWidth="1"/>
    <col min="2565" max="2565" width="15.33203125" style="224" customWidth="1"/>
    <col min="2566" max="2566" width="14.88671875" style="224" customWidth="1"/>
    <col min="2567" max="2567" width="12.77734375" style="224" customWidth="1"/>
    <col min="2568" max="2568" width="15.44140625" style="224" customWidth="1"/>
    <col min="2569" max="2569" width="18.88671875" style="224" customWidth="1"/>
    <col min="2570" max="2573" width="8.88671875" style="224"/>
    <col min="2574" max="2574" width="18.88671875" style="224" customWidth="1"/>
    <col min="2575" max="2816" width="8.88671875" style="224"/>
    <col min="2817" max="2817" width="7.21875" style="224" customWidth="1"/>
    <col min="2818" max="2818" width="49.109375" style="224" customWidth="1"/>
    <col min="2819" max="2819" width="13.109375" style="224" customWidth="1"/>
    <col min="2820" max="2820" width="21.6640625" style="224" customWidth="1"/>
    <col min="2821" max="2821" width="15.33203125" style="224" customWidth="1"/>
    <col min="2822" max="2822" width="14.88671875" style="224" customWidth="1"/>
    <col min="2823" max="2823" width="12.77734375" style="224" customWidth="1"/>
    <col min="2824" max="2824" width="15.44140625" style="224" customWidth="1"/>
    <col min="2825" max="2825" width="18.88671875" style="224" customWidth="1"/>
    <col min="2826" max="2829" width="8.88671875" style="224"/>
    <col min="2830" max="2830" width="18.88671875" style="224" customWidth="1"/>
    <col min="2831" max="3072" width="8.88671875" style="224"/>
    <col min="3073" max="3073" width="7.21875" style="224" customWidth="1"/>
    <col min="3074" max="3074" width="49.109375" style="224" customWidth="1"/>
    <col min="3075" max="3075" width="13.109375" style="224" customWidth="1"/>
    <col min="3076" max="3076" width="21.6640625" style="224" customWidth="1"/>
    <col min="3077" max="3077" width="15.33203125" style="224" customWidth="1"/>
    <col min="3078" max="3078" width="14.88671875" style="224" customWidth="1"/>
    <col min="3079" max="3079" width="12.77734375" style="224" customWidth="1"/>
    <col min="3080" max="3080" width="15.44140625" style="224" customWidth="1"/>
    <col min="3081" max="3081" width="18.88671875" style="224" customWidth="1"/>
    <col min="3082" max="3085" width="8.88671875" style="224"/>
    <col min="3086" max="3086" width="18.88671875" style="224" customWidth="1"/>
    <col min="3087" max="3328" width="8.88671875" style="224"/>
    <col min="3329" max="3329" width="7.21875" style="224" customWidth="1"/>
    <col min="3330" max="3330" width="49.109375" style="224" customWidth="1"/>
    <col min="3331" max="3331" width="13.109375" style="224" customWidth="1"/>
    <col min="3332" max="3332" width="21.6640625" style="224" customWidth="1"/>
    <col min="3333" max="3333" width="15.33203125" style="224" customWidth="1"/>
    <col min="3334" max="3334" width="14.88671875" style="224" customWidth="1"/>
    <col min="3335" max="3335" width="12.77734375" style="224" customWidth="1"/>
    <col min="3336" max="3336" width="15.44140625" style="224" customWidth="1"/>
    <col min="3337" max="3337" width="18.88671875" style="224" customWidth="1"/>
    <col min="3338" max="3341" width="8.88671875" style="224"/>
    <col min="3342" max="3342" width="18.88671875" style="224" customWidth="1"/>
    <col min="3343" max="3584" width="8.88671875" style="224"/>
    <col min="3585" max="3585" width="7.21875" style="224" customWidth="1"/>
    <col min="3586" max="3586" width="49.109375" style="224" customWidth="1"/>
    <col min="3587" max="3587" width="13.109375" style="224" customWidth="1"/>
    <col min="3588" max="3588" width="21.6640625" style="224" customWidth="1"/>
    <col min="3589" max="3589" width="15.33203125" style="224" customWidth="1"/>
    <col min="3590" max="3590" width="14.88671875" style="224" customWidth="1"/>
    <col min="3591" max="3591" width="12.77734375" style="224" customWidth="1"/>
    <col min="3592" max="3592" width="15.44140625" style="224" customWidth="1"/>
    <col min="3593" max="3593" width="18.88671875" style="224" customWidth="1"/>
    <col min="3594" max="3597" width="8.88671875" style="224"/>
    <col min="3598" max="3598" width="18.88671875" style="224" customWidth="1"/>
    <col min="3599" max="3840" width="8.88671875" style="224"/>
    <col min="3841" max="3841" width="7.21875" style="224" customWidth="1"/>
    <col min="3842" max="3842" width="49.109375" style="224" customWidth="1"/>
    <col min="3843" max="3843" width="13.109375" style="224" customWidth="1"/>
    <col min="3844" max="3844" width="21.6640625" style="224" customWidth="1"/>
    <col min="3845" max="3845" width="15.33203125" style="224" customWidth="1"/>
    <col min="3846" max="3846" width="14.88671875" style="224" customWidth="1"/>
    <col min="3847" max="3847" width="12.77734375" style="224" customWidth="1"/>
    <col min="3848" max="3848" width="15.44140625" style="224" customWidth="1"/>
    <col min="3849" max="3849" width="18.88671875" style="224" customWidth="1"/>
    <col min="3850" max="3853" width="8.88671875" style="224"/>
    <col min="3854" max="3854" width="18.88671875" style="224" customWidth="1"/>
    <col min="3855" max="4096" width="8.88671875" style="224"/>
    <col min="4097" max="4097" width="7.21875" style="224" customWidth="1"/>
    <col min="4098" max="4098" width="49.109375" style="224" customWidth="1"/>
    <col min="4099" max="4099" width="13.109375" style="224" customWidth="1"/>
    <col min="4100" max="4100" width="21.6640625" style="224" customWidth="1"/>
    <col min="4101" max="4101" width="15.33203125" style="224" customWidth="1"/>
    <col min="4102" max="4102" width="14.88671875" style="224" customWidth="1"/>
    <col min="4103" max="4103" width="12.77734375" style="224" customWidth="1"/>
    <col min="4104" max="4104" width="15.44140625" style="224" customWidth="1"/>
    <col min="4105" max="4105" width="18.88671875" style="224" customWidth="1"/>
    <col min="4106" max="4109" width="8.88671875" style="224"/>
    <col min="4110" max="4110" width="18.88671875" style="224" customWidth="1"/>
    <col min="4111" max="4352" width="8.88671875" style="224"/>
    <col min="4353" max="4353" width="7.21875" style="224" customWidth="1"/>
    <col min="4354" max="4354" width="49.109375" style="224" customWidth="1"/>
    <col min="4355" max="4355" width="13.109375" style="224" customWidth="1"/>
    <col min="4356" max="4356" width="21.6640625" style="224" customWidth="1"/>
    <col min="4357" max="4357" width="15.33203125" style="224" customWidth="1"/>
    <col min="4358" max="4358" width="14.88671875" style="224" customWidth="1"/>
    <col min="4359" max="4359" width="12.77734375" style="224" customWidth="1"/>
    <col min="4360" max="4360" width="15.44140625" style="224" customWidth="1"/>
    <col min="4361" max="4361" width="18.88671875" style="224" customWidth="1"/>
    <col min="4362" max="4365" width="8.88671875" style="224"/>
    <col min="4366" max="4366" width="18.88671875" style="224" customWidth="1"/>
    <col min="4367" max="4608" width="8.88671875" style="224"/>
    <col min="4609" max="4609" width="7.21875" style="224" customWidth="1"/>
    <col min="4610" max="4610" width="49.109375" style="224" customWidth="1"/>
    <col min="4611" max="4611" width="13.109375" style="224" customWidth="1"/>
    <col min="4612" max="4612" width="21.6640625" style="224" customWidth="1"/>
    <col min="4613" max="4613" width="15.33203125" style="224" customWidth="1"/>
    <col min="4614" max="4614" width="14.88671875" style="224" customWidth="1"/>
    <col min="4615" max="4615" width="12.77734375" style="224" customWidth="1"/>
    <col min="4616" max="4616" width="15.44140625" style="224" customWidth="1"/>
    <col min="4617" max="4617" width="18.88671875" style="224" customWidth="1"/>
    <col min="4618" max="4621" width="8.88671875" style="224"/>
    <col min="4622" max="4622" width="18.88671875" style="224" customWidth="1"/>
    <col min="4623" max="4864" width="8.88671875" style="224"/>
    <col min="4865" max="4865" width="7.21875" style="224" customWidth="1"/>
    <col min="4866" max="4866" width="49.109375" style="224" customWidth="1"/>
    <col min="4867" max="4867" width="13.109375" style="224" customWidth="1"/>
    <col min="4868" max="4868" width="21.6640625" style="224" customWidth="1"/>
    <col min="4869" max="4869" width="15.33203125" style="224" customWidth="1"/>
    <col min="4870" max="4870" width="14.88671875" style="224" customWidth="1"/>
    <col min="4871" max="4871" width="12.77734375" style="224" customWidth="1"/>
    <col min="4872" max="4872" width="15.44140625" style="224" customWidth="1"/>
    <col min="4873" max="4873" width="18.88671875" style="224" customWidth="1"/>
    <col min="4874" max="4877" width="8.88671875" style="224"/>
    <col min="4878" max="4878" width="18.88671875" style="224" customWidth="1"/>
    <col min="4879" max="5120" width="8.88671875" style="224"/>
    <col min="5121" max="5121" width="7.21875" style="224" customWidth="1"/>
    <col min="5122" max="5122" width="49.109375" style="224" customWidth="1"/>
    <col min="5123" max="5123" width="13.109375" style="224" customWidth="1"/>
    <col min="5124" max="5124" width="21.6640625" style="224" customWidth="1"/>
    <col min="5125" max="5125" width="15.33203125" style="224" customWidth="1"/>
    <col min="5126" max="5126" width="14.88671875" style="224" customWidth="1"/>
    <col min="5127" max="5127" width="12.77734375" style="224" customWidth="1"/>
    <col min="5128" max="5128" width="15.44140625" style="224" customWidth="1"/>
    <col min="5129" max="5129" width="18.88671875" style="224" customWidth="1"/>
    <col min="5130" max="5133" width="8.88671875" style="224"/>
    <col min="5134" max="5134" width="18.88671875" style="224" customWidth="1"/>
    <col min="5135" max="5376" width="8.88671875" style="224"/>
    <col min="5377" max="5377" width="7.21875" style="224" customWidth="1"/>
    <col min="5378" max="5378" width="49.109375" style="224" customWidth="1"/>
    <col min="5379" max="5379" width="13.109375" style="224" customWidth="1"/>
    <col min="5380" max="5380" width="21.6640625" style="224" customWidth="1"/>
    <col min="5381" max="5381" width="15.33203125" style="224" customWidth="1"/>
    <col min="5382" max="5382" width="14.88671875" style="224" customWidth="1"/>
    <col min="5383" max="5383" width="12.77734375" style="224" customWidth="1"/>
    <col min="5384" max="5384" width="15.44140625" style="224" customWidth="1"/>
    <col min="5385" max="5385" width="18.88671875" style="224" customWidth="1"/>
    <col min="5386" max="5389" width="8.88671875" style="224"/>
    <col min="5390" max="5390" width="18.88671875" style="224" customWidth="1"/>
    <col min="5391" max="5632" width="8.88671875" style="224"/>
    <col min="5633" max="5633" width="7.21875" style="224" customWidth="1"/>
    <col min="5634" max="5634" width="49.109375" style="224" customWidth="1"/>
    <col min="5635" max="5635" width="13.109375" style="224" customWidth="1"/>
    <col min="5636" max="5636" width="21.6640625" style="224" customWidth="1"/>
    <col min="5637" max="5637" width="15.33203125" style="224" customWidth="1"/>
    <col min="5638" max="5638" width="14.88671875" style="224" customWidth="1"/>
    <col min="5639" max="5639" width="12.77734375" style="224" customWidth="1"/>
    <col min="5640" max="5640" width="15.44140625" style="224" customWidth="1"/>
    <col min="5641" max="5641" width="18.88671875" style="224" customWidth="1"/>
    <col min="5642" max="5645" width="8.88671875" style="224"/>
    <col min="5646" max="5646" width="18.88671875" style="224" customWidth="1"/>
    <col min="5647" max="5888" width="8.88671875" style="224"/>
    <col min="5889" max="5889" width="7.21875" style="224" customWidth="1"/>
    <col min="5890" max="5890" width="49.109375" style="224" customWidth="1"/>
    <col min="5891" max="5891" width="13.109375" style="224" customWidth="1"/>
    <col min="5892" max="5892" width="21.6640625" style="224" customWidth="1"/>
    <col min="5893" max="5893" width="15.33203125" style="224" customWidth="1"/>
    <col min="5894" max="5894" width="14.88671875" style="224" customWidth="1"/>
    <col min="5895" max="5895" width="12.77734375" style="224" customWidth="1"/>
    <col min="5896" max="5896" width="15.44140625" style="224" customWidth="1"/>
    <col min="5897" max="5897" width="18.88671875" style="224" customWidth="1"/>
    <col min="5898" max="5901" width="8.88671875" style="224"/>
    <col min="5902" max="5902" width="18.88671875" style="224" customWidth="1"/>
    <col min="5903" max="6144" width="8.88671875" style="224"/>
    <col min="6145" max="6145" width="7.21875" style="224" customWidth="1"/>
    <col min="6146" max="6146" width="49.109375" style="224" customWidth="1"/>
    <col min="6147" max="6147" width="13.109375" style="224" customWidth="1"/>
    <col min="6148" max="6148" width="21.6640625" style="224" customWidth="1"/>
    <col min="6149" max="6149" width="15.33203125" style="224" customWidth="1"/>
    <col min="6150" max="6150" width="14.88671875" style="224" customWidth="1"/>
    <col min="6151" max="6151" width="12.77734375" style="224" customWidth="1"/>
    <col min="6152" max="6152" width="15.44140625" style="224" customWidth="1"/>
    <col min="6153" max="6153" width="18.88671875" style="224" customWidth="1"/>
    <col min="6154" max="6157" width="8.88671875" style="224"/>
    <col min="6158" max="6158" width="18.88671875" style="224" customWidth="1"/>
    <col min="6159" max="6400" width="8.88671875" style="224"/>
    <col min="6401" max="6401" width="7.21875" style="224" customWidth="1"/>
    <col min="6402" max="6402" width="49.109375" style="224" customWidth="1"/>
    <col min="6403" max="6403" width="13.109375" style="224" customWidth="1"/>
    <col min="6404" max="6404" width="21.6640625" style="224" customWidth="1"/>
    <col min="6405" max="6405" width="15.33203125" style="224" customWidth="1"/>
    <col min="6406" max="6406" width="14.88671875" style="224" customWidth="1"/>
    <col min="6407" max="6407" width="12.77734375" style="224" customWidth="1"/>
    <col min="6408" max="6408" width="15.44140625" style="224" customWidth="1"/>
    <col min="6409" max="6409" width="18.88671875" style="224" customWidth="1"/>
    <col min="6410" max="6413" width="8.88671875" style="224"/>
    <col min="6414" max="6414" width="18.88671875" style="224" customWidth="1"/>
    <col min="6415" max="6656" width="8.88671875" style="224"/>
    <col min="6657" max="6657" width="7.21875" style="224" customWidth="1"/>
    <col min="6658" max="6658" width="49.109375" style="224" customWidth="1"/>
    <col min="6659" max="6659" width="13.109375" style="224" customWidth="1"/>
    <col min="6660" max="6660" width="21.6640625" style="224" customWidth="1"/>
    <col min="6661" max="6661" width="15.33203125" style="224" customWidth="1"/>
    <col min="6662" max="6662" width="14.88671875" style="224" customWidth="1"/>
    <col min="6663" max="6663" width="12.77734375" style="224" customWidth="1"/>
    <col min="6664" max="6664" width="15.44140625" style="224" customWidth="1"/>
    <col min="6665" max="6665" width="18.88671875" style="224" customWidth="1"/>
    <col min="6666" max="6669" width="8.88671875" style="224"/>
    <col min="6670" max="6670" width="18.88671875" style="224" customWidth="1"/>
    <col min="6671" max="6912" width="8.88671875" style="224"/>
    <col min="6913" max="6913" width="7.21875" style="224" customWidth="1"/>
    <col min="6914" max="6914" width="49.109375" style="224" customWidth="1"/>
    <col min="6915" max="6915" width="13.109375" style="224" customWidth="1"/>
    <col min="6916" max="6916" width="21.6640625" style="224" customWidth="1"/>
    <col min="6917" max="6917" width="15.33203125" style="224" customWidth="1"/>
    <col min="6918" max="6918" width="14.88671875" style="224" customWidth="1"/>
    <col min="6919" max="6919" width="12.77734375" style="224" customWidth="1"/>
    <col min="6920" max="6920" width="15.44140625" style="224" customWidth="1"/>
    <col min="6921" max="6921" width="18.88671875" style="224" customWidth="1"/>
    <col min="6922" max="6925" width="8.88671875" style="224"/>
    <col min="6926" max="6926" width="18.88671875" style="224" customWidth="1"/>
    <col min="6927" max="7168" width="8.88671875" style="224"/>
    <col min="7169" max="7169" width="7.21875" style="224" customWidth="1"/>
    <col min="7170" max="7170" width="49.109375" style="224" customWidth="1"/>
    <col min="7171" max="7171" width="13.109375" style="224" customWidth="1"/>
    <col min="7172" max="7172" width="21.6640625" style="224" customWidth="1"/>
    <col min="7173" max="7173" width="15.33203125" style="224" customWidth="1"/>
    <col min="7174" max="7174" width="14.88671875" style="224" customWidth="1"/>
    <col min="7175" max="7175" width="12.77734375" style="224" customWidth="1"/>
    <col min="7176" max="7176" width="15.44140625" style="224" customWidth="1"/>
    <col min="7177" max="7177" width="18.88671875" style="224" customWidth="1"/>
    <col min="7178" max="7181" width="8.88671875" style="224"/>
    <col min="7182" max="7182" width="18.88671875" style="224" customWidth="1"/>
    <col min="7183" max="7424" width="8.88671875" style="224"/>
    <col min="7425" max="7425" width="7.21875" style="224" customWidth="1"/>
    <col min="7426" max="7426" width="49.109375" style="224" customWidth="1"/>
    <col min="7427" max="7427" width="13.109375" style="224" customWidth="1"/>
    <col min="7428" max="7428" width="21.6640625" style="224" customWidth="1"/>
    <col min="7429" max="7429" width="15.33203125" style="224" customWidth="1"/>
    <col min="7430" max="7430" width="14.88671875" style="224" customWidth="1"/>
    <col min="7431" max="7431" width="12.77734375" style="224" customWidth="1"/>
    <col min="7432" max="7432" width="15.44140625" style="224" customWidth="1"/>
    <col min="7433" max="7433" width="18.88671875" style="224" customWidth="1"/>
    <col min="7434" max="7437" width="8.88671875" style="224"/>
    <col min="7438" max="7438" width="18.88671875" style="224" customWidth="1"/>
    <col min="7439" max="7680" width="8.88671875" style="224"/>
    <col min="7681" max="7681" width="7.21875" style="224" customWidth="1"/>
    <col min="7682" max="7682" width="49.109375" style="224" customWidth="1"/>
    <col min="7683" max="7683" width="13.109375" style="224" customWidth="1"/>
    <col min="7684" max="7684" width="21.6640625" style="224" customWidth="1"/>
    <col min="7685" max="7685" width="15.33203125" style="224" customWidth="1"/>
    <col min="7686" max="7686" width="14.88671875" style="224" customWidth="1"/>
    <col min="7687" max="7687" width="12.77734375" style="224" customWidth="1"/>
    <col min="7688" max="7688" width="15.44140625" style="224" customWidth="1"/>
    <col min="7689" max="7689" width="18.88671875" style="224" customWidth="1"/>
    <col min="7690" max="7693" width="8.88671875" style="224"/>
    <col min="7694" max="7694" width="18.88671875" style="224" customWidth="1"/>
    <col min="7695" max="7936" width="8.88671875" style="224"/>
    <col min="7937" max="7937" width="7.21875" style="224" customWidth="1"/>
    <col min="7938" max="7938" width="49.109375" style="224" customWidth="1"/>
    <col min="7939" max="7939" width="13.109375" style="224" customWidth="1"/>
    <col min="7940" max="7940" width="21.6640625" style="224" customWidth="1"/>
    <col min="7941" max="7941" width="15.33203125" style="224" customWidth="1"/>
    <col min="7942" max="7942" width="14.88671875" style="224" customWidth="1"/>
    <col min="7943" max="7943" width="12.77734375" style="224" customWidth="1"/>
    <col min="7944" max="7944" width="15.44140625" style="224" customWidth="1"/>
    <col min="7945" max="7945" width="18.88671875" style="224" customWidth="1"/>
    <col min="7946" max="7949" width="8.88671875" style="224"/>
    <col min="7950" max="7950" width="18.88671875" style="224" customWidth="1"/>
    <col min="7951" max="8192" width="8.88671875" style="224"/>
    <col min="8193" max="8193" width="7.21875" style="224" customWidth="1"/>
    <col min="8194" max="8194" width="49.109375" style="224" customWidth="1"/>
    <col min="8195" max="8195" width="13.109375" style="224" customWidth="1"/>
    <col min="8196" max="8196" width="21.6640625" style="224" customWidth="1"/>
    <col min="8197" max="8197" width="15.33203125" style="224" customWidth="1"/>
    <col min="8198" max="8198" width="14.88671875" style="224" customWidth="1"/>
    <col min="8199" max="8199" width="12.77734375" style="224" customWidth="1"/>
    <col min="8200" max="8200" width="15.44140625" style="224" customWidth="1"/>
    <col min="8201" max="8201" width="18.88671875" style="224" customWidth="1"/>
    <col min="8202" max="8205" width="8.88671875" style="224"/>
    <col min="8206" max="8206" width="18.88671875" style="224" customWidth="1"/>
    <col min="8207" max="8448" width="8.88671875" style="224"/>
    <col min="8449" max="8449" width="7.21875" style="224" customWidth="1"/>
    <col min="8450" max="8450" width="49.109375" style="224" customWidth="1"/>
    <col min="8451" max="8451" width="13.109375" style="224" customWidth="1"/>
    <col min="8452" max="8452" width="21.6640625" style="224" customWidth="1"/>
    <col min="8453" max="8453" width="15.33203125" style="224" customWidth="1"/>
    <col min="8454" max="8454" width="14.88671875" style="224" customWidth="1"/>
    <col min="8455" max="8455" width="12.77734375" style="224" customWidth="1"/>
    <col min="8456" max="8456" width="15.44140625" style="224" customWidth="1"/>
    <col min="8457" max="8457" width="18.88671875" style="224" customWidth="1"/>
    <col min="8458" max="8461" width="8.88671875" style="224"/>
    <col min="8462" max="8462" width="18.88671875" style="224" customWidth="1"/>
    <col min="8463" max="8704" width="8.88671875" style="224"/>
    <col min="8705" max="8705" width="7.21875" style="224" customWidth="1"/>
    <col min="8706" max="8706" width="49.109375" style="224" customWidth="1"/>
    <col min="8707" max="8707" width="13.109375" style="224" customWidth="1"/>
    <col min="8708" max="8708" width="21.6640625" style="224" customWidth="1"/>
    <col min="8709" max="8709" width="15.33203125" style="224" customWidth="1"/>
    <col min="8710" max="8710" width="14.88671875" style="224" customWidth="1"/>
    <col min="8711" max="8711" width="12.77734375" style="224" customWidth="1"/>
    <col min="8712" max="8712" width="15.44140625" style="224" customWidth="1"/>
    <col min="8713" max="8713" width="18.88671875" style="224" customWidth="1"/>
    <col min="8714" max="8717" width="8.88671875" style="224"/>
    <col min="8718" max="8718" width="18.88671875" style="224" customWidth="1"/>
    <col min="8719" max="8960" width="8.88671875" style="224"/>
    <col min="8961" max="8961" width="7.21875" style="224" customWidth="1"/>
    <col min="8962" max="8962" width="49.109375" style="224" customWidth="1"/>
    <col min="8963" max="8963" width="13.109375" style="224" customWidth="1"/>
    <col min="8964" max="8964" width="21.6640625" style="224" customWidth="1"/>
    <col min="8965" max="8965" width="15.33203125" style="224" customWidth="1"/>
    <col min="8966" max="8966" width="14.88671875" style="224" customWidth="1"/>
    <col min="8967" max="8967" width="12.77734375" style="224" customWidth="1"/>
    <col min="8968" max="8968" width="15.44140625" style="224" customWidth="1"/>
    <col min="8969" max="8969" width="18.88671875" style="224" customWidth="1"/>
    <col min="8970" max="8973" width="8.88671875" style="224"/>
    <col min="8974" max="8974" width="18.88671875" style="224" customWidth="1"/>
    <col min="8975" max="9216" width="8.88671875" style="224"/>
    <col min="9217" max="9217" width="7.21875" style="224" customWidth="1"/>
    <col min="9218" max="9218" width="49.109375" style="224" customWidth="1"/>
    <col min="9219" max="9219" width="13.109375" style="224" customWidth="1"/>
    <col min="9220" max="9220" width="21.6640625" style="224" customWidth="1"/>
    <col min="9221" max="9221" width="15.33203125" style="224" customWidth="1"/>
    <col min="9222" max="9222" width="14.88671875" style="224" customWidth="1"/>
    <col min="9223" max="9223" width="12.77734375" style="224" customWidth="1"/>
    <col min="9224" max="9224" width="15.44140625" style="224" customWidth="1"/>
    <col min="9225" max="9225" width="18.88671875" style="224" customWidth="1"/>
    <col min="9226" max="9229" width="8.88671875" style="224"/>
    <col min="9230" max="9230" width="18.88671875" style="224" customWidth="1"/>
    <col min="9231" max="9472" width="8.88671875" style="224"/>
    <col min="9473" max="9473" width="7.21875" style="224" customWidth="1"/>
    <col min="9474" max="9474" width="49.109375" style="224" customWidth="1"/>
    <col min="9475" max="9475" width="13.109375" style="224" customWidth="1"/>
    <col min="9476" max="9476" width="21.6640625" style="224" customWidth="1"/>
    <col min="9477" max="9477" width="15.33203125" style="224" customWidth="1"/>
    <col min="9478" max="9478" width="14.88671875" style="224" customWidth="1"/>
    <col min="9479" max="9479" width="12.77734375" style="224" customWidth="1"/>
    <col min="9480" max="9480" width="15.44140625" style="224" customWidth="1"/>
    <col min="9481" max="9481" width="18.88671875" style="224" customWidth="1"/>
    <col min="9482" max="9485" width="8.88671875" style="224"/>
    <col min="9486" max="9486" width="18.88671875" style="224" customWidth="1"/>
    <col min="9487" max="9728" width="8.88671875" style="224"/>
    <col min="9729" max="9729" width="7.21875" style="224" customWidth="1"/>
    <col min="9730" max="9730" width="49.109375" style="224" customWidth="1"/>
    <col min="9731" max="9731" width="13.109375" style="224" customWidth="1"/>
    <col min="9732" max="9732" width="21.6640625" style="224" customWidth="1"/>
    <col min="9733" max="9733" width="15.33203125" style="224" customWidth="1"/>
    <col min="9734" max="9734" width="14.88671875" style="224" customWidth="1"/>
    <col min="9735" max="9735" width="12.77734375" style="224" customWidth="1"/>
    <col min="9736" max="9736" width="15.44140625" style="224" customWidth="1"/>
    <col min="9737" max="9737" width="18.88671875" style="224" customWidth="1"/>
    <col min="9738" max="9741" width="8.88671875" style="224"/>
    <col min="9742" max="9742" width="18.88671875" style="224" customWidth="1"/>
    <col min="9743" max="9984" width="8.88671875" style="224"/>
    <col min="9985" max="9985" width="7.21875" style="224" customWidth="1"/>
    <col min="9986" max="9986" width="49.109375" style="224" customWidth="1"/>
    <col min="9987" max="9987" width="13.109375" style="224" customWidth="1"/>
    <col min="9988" max="9988" width="21.6640625" style="224" customWidth="1"/>
    <col min="9989" max="9989" width="15.33203125" style="224" customWidth="1"/>
    <col min="9990" max="9990" width="14.88671875" style="224" customWidth="1"/>
    <col min="9991" max="9991" width="12.77734375" style="224" customWidth="1"/>
    <col min="9992" max="9992" width="15.44140625" style="224" customWidth="1"/>
    <col min="9993" max="9993" width="18.88671875" style="224" customWidth="1"/>
    <col min="9994" max="9997" width="8.88671875" style="224"/>
    <col min="9998" max="9998" width="18.88671875" style="224" customWidth="1"/>
    <col min="9999" max="10240" width="8.88671875" style="224"/>
    <col min="10241" max="10241" width="7.21875" style="224" customWidth="1"/>
    <col min="10242" max="10242" width="49.109375" style="224" customWidth="1"/>
    <col min="10243" max="10243" width="13.109375" style="224" customWidth="1"/>
    <col min="10244" max="10244" width="21.6640625" style="224" customWidth="1"/>
    <col min="10245" max="10245" width="15.33203125" style="224" customWidth="1"/>
    <col min="10246" max="10246" width="14.88671875" style="224" customWidth="1"/>
    <col min="10247" max="10247" width="12.77734375" style="224" customWidth="1"/>
    <col min="10248" max="10248" width="15.44140625" style="224" customWidth="1"/>
    <col min="10249" max="10249" width="18.88671875" style="224" customWidth="1"/>
    <col min="10250" max="10253" width="8.88671875" style="224"/>
    <col min="10254" max="10254" width="18.88671875" style="224" customWidth="1"/>
    <col min="10255" max="10496" width="8.88671875" style="224"/>
    <col min="10497" max="10497" width="7.21875" style="224" customWidth="1"/>
    <col min="10498" max="10498" width="49.109375" style="224" customWidth="1"/>
    <col min="10499" max="10499" width="13.109375" style="224" customWidth="1"/>
    <col min="10500" max="10500" width="21.6640625" style="224" customWidth="1"/>
    <col min="10501" max="10501" width="15.33203125" style="224" customWidth="1"/>
    <col min="10502" max="10502" width="14.88671875" style="224" customWidth="1"/>
    <col min="10503" max="10503" width="12.77734375" style="224" customWidth="1"/>
    <col min="10504" max="10504" width="15.44140625" style="224" customWidth="1"/>
    <col min="10505" max="10505" width="18.88671875" style="224" customWidth="1"/>
    <col min="10506" max="10509" width="8.88671875" style="224"/>
    <col min="10510" max="10510" width="18.88671875" style="224" customWidth="1"/>
    <col min="10511" max="10752" width="8.88671875" style="224"/>
    <col min="10753" max="10753" width="7.21875" style="224" customWidth="1"/>
    <col min="10754" max="10754" width="49.109375" style="224" customWidth="1"/>
    <col min="10755" max="10755" width="13.109375" style="224" customWidth="1"/>
    <col min="10756" max="10756" width="21.6640625" style="224" customWidth="1"/>
    <col min="10757" max="10757" width="15.33203125" style="224" customWidth="1"/>
    <col min="10758" max="10758" width="14.88671875" style="224" customWidth="1"/>
    <col min="10759" max="10759" width="12.77734375" style="224" customWidth="1"/>
    <col min="10760" max="10760" width="15.44140625" style="224" customWidth="1"/>
    <col min="10761" max="10761" width="18.88671875" style="224" customWidth="1"/>
    <col min="10762" max="10765" width="8.88671875" style="224"/>
    <col min="10766" max="10766" width="18.88671875" style="224" customWidth="1"/>
    <col min="10767" max="11008" width="8.88671875" style="224"/>
    <col min="11009" max="11009" width="7.21875" style="224" customWidth="1"/>
    <col min="11010" max="11010" width="49.109375" style="224" customWidth="1"/>
    <col min="11011" max="11011" width="13.109375" style="224" customWidth="1"/>
    <col min="11012" max="11012" width="21.6640625" style="224" customWidth="1"/>
    <col min="11013" max="11013" width="15.33203125" style="224" customWidth="1"/>
    <col min="11014" max="11014" width="14.88671875" style="224" customWidth="1"/>
    <col min="11015" max="11015" width="12.77734375" style="224" customWidth="1"/>
    <col min="11016" max="11016" width="15.44140625" style="224" customWidth="1"/>
    <col min="11017" max="11017" width="18.88671875" style="224" customWidth="1"/>
    <col min="11018" max="11021" width="8.88671875" style="224"/>
    <col min="11022" max="11022" width="18.88671875" style="224" customWidth="1"/>
    <col min="11023" max="11264" width="8.88671875" style="224"/>
    <col min="11265" max="11265" width="7.21875" style="224" customWidth="1"/>
    <col min="11266" max="11266" width="49.109375" style="224" customWidth="1"/>
    <col min="11267" max="11267" width="13.109375" style="224" customWidth="1"/>
    <col min="11268" max="11268" width="21.6640625" style="224" customWidth="1"/>
    <col min="11269" max="11269" width="15.33203125" style="224" customWidth="1"/>
    <col min="11270" max="11270" width="14.88671875" style="224" customWidth="1"/>
    <col min="11271" max="11271" width="12.77734375" style="224" customWidth="1"/>
    <col min="11272" max="11272" width="15.44140625" style="224" customWidth="1"/>
    <col min="11273" max="11273" width="18.88671875" style="224" customWidth="1"/>
    <col min="11274" max="11277" width="8.88671875" style="224"/>
    <col min="11278" max="11278" width="18.88671875" style="224" customWidth="1"/>
    <col min="11279" max="11520" width="8.88671875" style="224"/>
    <col min="11521" max="11521" width="7.21875" style="224" customWidth="1"/>
    <col min="11522" max="11522" width="49.109375" style="224" customWidth="1"/>
    <col min="11523" max="11523" width="13.109375" style="224" customWidth="1"/>
    <col min="11524" max="11524" width="21.6640625" style="224" customWidth="1"/>
    <col min="11525" max="11525" width="15.33203125" style="224" customWidth="1"/>
    <col min="11526" max="11526" width="14.88671875" style="224" customWidth="1"/>
    <col min="11527" max="11527" width="12.77734375" style="224" customWidth="1"/>
    <col min="11528" max="11528" width="15.44140625" style="224" customWidth="1"/>
    <col min="11529" max="11529" width="18.88671875" style="224" customWidth="1"/>
    <col min="11530" max="11533" width="8.88671875" style="224"/>
    <col min="11534" max="11534" width="18.88671875" style="224" customWidth="1"/>
    <col min="11535" max="11776" width="8.88671875" style="224"/>
    <col min="11777" max="11777" width="7.21875" style="224" customWidth="1"/>
    <col min="11778" max="11778" width="49.109375" style="224" customWidth="1"/>
    <col min="11779" max="11779" width="13.109375" style="224" customWidth="1"/>
    <col min="11780" max="11780" width="21.6640625" style="224" customWidth="1"/>
    <col min="11781" max="11781" width="15.33203125" style="224" customWidth="1"/>
    <col min="11782" max="11782" width="14.88671875" style="224" customWidth="1"/>
    <col min="11783" max="11783" width="12.77734375" style="224" customWidth="1"/>
    <col min="11784" max="11784" width="15.44140625" style="224" customWidth="1"/>
    <col min="11785" max="11785" width="18.88671875" style="224" customWidth="1"/>
    <col min="11786" max="11789" width="8.88671875" style="224"/>
    <col min="11790" max="11790" width="18.88671875" style="224" customWidth="1"/>
    <col min="11791" max="12032" width="8.88671875" style="224"/>
    <col min="12033" max="12033" width="7.21875" style="224" customWidth="1"/>
    <col min="12034" max="12034" width="49.109375" style="224" customWidth="1"/>
    <col min="12035" max="12035" width="13.109375" style="224" customWidth="1"/>
    <col min="12036" max="12036" width="21.6640625" style="224" customWidth="1"/>
    <col min="12037" max="12037" width="15.33203125" style="224" customWidth="1"/>
    <col min="12038" max="12038" width="14.88671875" style="224" customWidth="1"/>
    <col min="12039" max="12039" width="12.77734375" style="224" customWidth="1"/>
    <col min="12040" max="12040" width="15.44140625" style="224" customWidth="1"/>
    <col min="12041" max="12041" width="18.88671875" style="224" customWidth="1"/>
    <col min="12042" max="12045" width="8.88671875" style="224"/>
    <col min="12046" max="12046" width="18.88671875" style="224" customWidth="1"/>
    <col min="12047" max="12288" width="8.88671875" style="224"/>
    <col min="12289" max="12289" width="7.21875" style="224" customWidth="1"/>
    <col min="12290" max="12290" width="49.109375" style="224" customWidth="1"/>
    <col min="12291" max="12291" width="13.109375" style="224" customWidth="1"/>
    <col min="12292" max="12292" width="21.6640625" style="224" customWidth="1"/>
    <col min="12293" max="12293" width="15.33203125" style="224" customWidth="1"/>
    <col min="12294" max="12294" width="14.88671875" style="224" customWidth="1"/>
    <col min="12295" max="12295" width="12.77734375" style="224" customWidth="1"/>
    <col min="12296" max="12296" width="15.44140625" style="224" customWidth="1"/>
    <col min="12297" max="12297" width="18.88671875" style="224" customWidth="1"/>
    <col min="12298" max="12301" width="8.88671875" style="224"/>
    <col min="12302" max="12302" width="18.88671875" style="224" customWidth="1"/>
    <col min="12303" max="12544" width="8.88671875" style="224"/>
    <col min="12545" max="12545" width="7.21875" style="224" customWidth="1"/>
    <col min="12546" max="12546" width="49.109375" style="224" customWidth="1"/>
    <col min="12547" max="12547" width="13.109375" style="224" customWidth="1"/>
    <col min="12548" max="12548" width="21.6640625" style="224" customWidth="1"/>
    <col min="12549" max="12549" width="15.33203125" style="224" customWidth="1"/>
    <col min="12550" max="12550" width="14.88671875" style="224" customWidth="1"/>
    <col min="12551" max="12551" width="12.77734375" style="224" customWidth="1"/>
    <col min="12552" max="12552" width="15.44140625" style="224" customWidth="1"/>
    <col min="12553" max="12553" width="18.88671875" style="224" customWidth="1"/>
    <col min="12554" max="12557" width="8.88671875" style="224"/>
    <col min="12558" max="12558" width="18.88671875" style="224" customWidth="1"/>
    <col min="12559" max="12800" width="8.88671875" style="224"/>
    <col min="12801" max="12801" width="7.21875" style="224" customWidth="1"/>
    <col min="12802" max="12802" width="49.109375" style="224" customWidth="1"/>
    <col min="12803" max="12803" width="13.109375" style="224" customWidth="1"/>
    <col min="12804" max="12804" width="21.6640625" style="224" customWidth="1"/>
    <col min="12805" max="12805" width="15.33203125" style="224" customWidth="1"/>
    <col min="12806" max="12806" width="14.88671875" style="224" customWidth="1"/>
    <col min="12807" max="12807" width="12.77734375" style="224" customWidth="1"/>
    <col min="12808" max="12808" width="15.44140625" style="224" customWidth="1"/>
    <col min="12809" max="12809" width="18.88671875" style="224" customWidth="1"/>
    <col min="12810" max="12813" width="8.88671875" style="224"/>
    <col min="12814" max="12814" width="18.88671875" style="224" customWidth="1"/>
    <col min="12815" max="13056" width="8.88671875" style="224"/>
    <col min="13057" max="13057" width="7.21875" style="224" customWidth="1"/>
    <col min="13058" max="13058" width="49.109375" style="224" customWidth="1"/>
    <col min="13059" max="13059" width="13.109375" style="224" customWidth="1"/>
    <col min="13060" max="13060" width="21.6640625" style="224" customWidth="1"/>
    <col min="13061" max="13061" width="15.33203125" style="224" customWidth="1"/>
    <col min="13062" max="13062" width="14.88671875" style="224" customWidth="1"/>
    <col min="13063" max="13063" width="12.77734375" style="224" customWidth="1"/>
    <col min="13064" max="13064" width="15.44140625" style="224" customWidth="1"/>
    <col min="13065" max="13065" width="18.88671875" style="224" customWidth="1"/>
    <col min="13066" max="13069" width="8.88671875" style="224"/>
    <col min="13070" max="13070" width="18.88671875" style="224" customWidth="1"/>
    <col min="13071" max="13312" width="8.88671875" style="224"/>
    <col min="13313" max="13313" width="7.21875" style="224" customWidth="1"/>
    <col min="13314" max="13314" width="49.109375" style="224" customWidth="1"/>
    <col min="13315" max="13315" width="13.109375" style="224" customWidth="1"/>
    <col min="13316" max="13316" width="21.6640625" style="224" customWidth="1"/>
    <col min="13317" max="13317" width="15.33203125" style="224" customWidth="1"/>
    <col min="13318" max="13318" width="14.88671875" style="224" customWidth="1"/>
    <col min="13319" max="13319" width="12.77734375" style="224" customWidth="1"/>
    <col min="13320" max="13320" width="15.44140625" style="224" customWidth="1"/>
    <col min="13321" max="13321" width="18.88671875" style="224" customWidth="1"/>
    <col min="13322" max="13325" width="8.88671875" style="224"/>
    <col min="13326" max="13326" width="18.88671875" style="224" customWidth="1"/>
    <col min="13327" max="13568" width="8.88671875" style="224"/>
    <col min="13569" max="13569" width="7.21875" style="224" customWidth="1"/>
    <col min="13570" max="13570" width="49.109375" style="224" customWidth="1"/>
    <col min="13571" max="13571" width="13.109375" style="224" customWidth="1"/>
    <col min="13572" max="13572" width="21.6640625" style="224" customWidth="1"/>
    <col min="13573" max="13573" width="15.33203125" style="224" customWidth="1"/>
    <col min="13574" max="13574" width="14.88671875" style="224" customWidth="1"/>
    <col min="13575" max="13575" width="12.77734375" style="224" customWidth="1"/>
    <col min="13576" max="13576" width="15.44140625" style="224" customWidth="1"/>
    <col min="13577" max="13577" width="18.88671875" style="224" customWidth="1"/>
    <col min="13578" max="13581" width="8.88671875" style="224"/>
    <col min="13582" max="13582" width="18.88671875" style="224" customWidth="1"/>
    <col min="13583" max="13824" width="8.88671875" style="224"/>
    <col min="13825" max="13825" width="7.21875" style="224" customWidth="1"/>
    <col min="13826" max="13826" width="49.109375" style="224" customWidth="1"/>
    <col min="13827" max="13827" width="13.109375" style="224" customWidth="1"/>
    <col min="13828" max="13828" width="21.6640625" style="224" customWidth="1"/>
    <col min="13829" max="13829" width="15.33203125" style="224" customWidth="1"/>
    <col min="13830" max="13830" width="14.88671875" style="224" customWidth="1"/>
    <col min="13831" max="13831" width="12.77734375" style="224" customWidth="1"/>
    <col min="13832" max="13832" width="15.44140625" style="224" customWidth="1"/>
    <col min="13833" max="13833" width="18.88671875" style="224" customWidth="1"/>
    <col min="13834" max="13837" width="8.88671875" style="224"/>
    <col min="13838" max="13838" width="18.88671875" style="224" customWidth="1"/>
    <col min="13839" max="14080" width="8.88671875" style="224"/>
    <col min="14081" max="14081" width="7.21875" style="224" customWidth="1"/>
    <col min="14082" max="14082" width="49.109375" style="224" customWidth="1"/>
    <col min="14083" max="14083" width="13.109375" style="224" customWidth="1"/>
    <col min="14084" max="14084" width="21.6640625" style="224" customWidth="1"/>
    <col min="14085" max="14085" width="15.33203125" style="224" customWidth="1"/>
    <col min="14086" max="14086" width="14.88671875" style="224" customWidth="1"/>
    <col min="14087" max="14087" width="12.77734375" style="224" customWidth="1"/>
    <col min="14088" max="14088" width="15.44140625" style="224" customWidth="1"/>
    <col min="14089" max="14089" width="18.88671875" style="224" customWidth="1"/>
    <col min="14090" max="14093" width="8.88671875" style="224"/>
    <col min="14094" max="14094" width="18.88671875" style="224" customWidth="1"/>
    <col min="14095" max="14336" width="8.88671875" style="224"/>
    <col min="14337" max="14337" width="7.21875" style="224" customWidth="1"/>
    <col min="14338" max="14338" width="49.109375" style="224" customWidth="1"/>
    <col min="14339" max="14339" width="13.109375" style="224" customWidth="1"/>
    <col min="14340" max="14340" width="21.6640625" style="224" customWidth="1"/>
    <col min="14341" max="14341" width="15.33203125" style="224" customWidth="1"/>
    <col min="14342" max="14342" width="14.88671875" style="224" customWidth="1"/>
    <col min="14343" max="14343" width="12.77734375" style="224" customWidth="1"/>
    <col min="14344" max="14344" width="15.44140625" style="224" customWidth="1"/>
    <col min="14345" max="14345" width="18.88671875" style="224" customWidth="1"/>
    <col min="14346" max="14349" width="8.88671875" style="224"/>
    <col min="14350" max="14350" width="18.88671875" style="224" customWidth="1"/>
    <col min="14351" max="14592" width="8.88671875" style="224"/>
    <col min="14593" max="14593" width="7.21875" style="224" customWidth="1"/>
    <col min="14594" max="14594" width="49.109375" style="224" customWidth="1"/>
    <col min="14595" max="14595" width="13.109375" style="224" customWidth="1"/>
    <col min="14596" max="14596" width="21.6640625" style="224" customWidth="1"/>
    <col min="14597" max="14597" width="15.33203125" style="224" customWidth="1"/>
    <col min="14598" max="14598" width="14.88671875" style="224" customWidth="1"/>
    <col min="14599" max="14599" width="12.77734375" style="224" customWidth="1"/>
    <col min="14600" max="14600" width="15.44140625" style="224" customWidth="1"/>
    <col min="14601" max="14601" width="18.88671875" style="224" customWidth="1"/>
    <col min="14602" max="14605" width="8.88671875" style="224"/>
    <col min="14606" max="14606" width="18.88671875" style="224" customWidth="1"/>
    <col min="14607" max="14848" width="8.88671875" style="224"/>
    <col min="14849" max="14849" width="7.21875" style="224" customWidth="1"/>
    <col min="14850" max="14850" width="49.109375" style="224" customWidth="1"/>
    <col min="14851" max="14851" width="13.109375" style="224" customWidth="1"/>
    <col min="14852" max="14852" width="21.6640625" style="224" customWidth="1"/>
    <col min="14853" max="14853" width="15.33203125" style="224" customWidth="1"/>
    <col min="14854" max="14854" width="14.88671875" style="224" customWidth="1"/>
    <col min="14855" max="14855" width="12.77734375" style="224" customWidth="1"/>
    <col min="14856" max="14856" width="15.44140625" style="224" customWidth="1"/>
    <col min="14857" max="14857" width="18.88671875" style="224" customWidth="1"/>
    <col min="14858" max="14861" width="8.88671875" style="224"/>
    <col min="14862" max="14862" width="18.88671875" style="224" customWidth="1"/>
    <col min="14863" max="15104" width="8.88671875" style="224"/>
    <col min="15105" max="15105" width="7.21875" style="224" customWidth="1"/>
    <col min="15106" max="15106" width="49.109375" style="224" customWidth="1"/>
    <col min="15107" max="15107" width="13.109375" style="224" customWidth="1"/>
    <col min="15108" max="15108" width="21.6640625" style="224" customWidth="1"/>
    <col min="15109" max="15109" width="15.33203125" style="224" customWidth="1"/>
    <col min="15110" max="15110" width="14.88671875" style="224" customWidth="1"/>
    <col min="15111" max="15111" width="12.77734375" style="224" customWidth="1"/>
    <col min="15112" max="15112" width="15.44140625" style="224" customWidth="1"/>
    <col min="15113" max="15113" width="18.88671875" style="224" customWidth="1"/>
    <col min="15114" max="15117" width="8.88671875" style="224"/>
    <col min="15118" max="15118" width="18.88671875" style="224" customWidth="1"/>
    <col min="15119" max="15360" width="8.88671875" style="224"/>
    <col min="15361" max="15361" width="7.21875" style="224" customWidth="1"/>
    <col min="15362" max="15362" width="49.109375" style="224" customWidth="1"/>
    <col min="15363" max="15363" width="13.109375" style="224" customWidth="1"/>
    <col min="15364" max="15364" width="21.6640625" style="224" customWidth="1"/>
    <col min="15365" max="15365" width="15.33203125" style="224" customWidth="1"/>
    <col min="15366" max="15366" width="14.88671875" style="224" customWidth="1"/>
    <col min="15367" max="15367" width="12.77734375" style="224" customWidth="1"/>
    <col min="15368" max="15368" width="15.44140625" style="224" customWidth="1"/>
    <col min="15369" max="15369" width="18.88671875" style="224" customWidth="1"/>
    <col min="15370" max="15373" width="8.88671875" style="224"/>
    <col min="15374" max="15374" width="18.88671875" style="224" customWidth="1"/>
    <col min="15375" max="15616" width="8.88671875" style="224"/>
    <col min="15617" max="15617" width="7.21875" style="224" customWidth="1"/>
    <col min="15618" max="15618" width="49.109375" style="224" customWidth="1"/>
    <col min="15619" max="15619" width="13.109375" style="224" customWidth="1"/>
    <col min="15620" max="15620" width="21.6640625" style="224" customWidth="1"/>
    <col min="15621" max="15621" width="15.33203125" style="224" customWidth="1"/>
    <col min="15622" max="15622" width="14.88671875" style="224" customWidth="1"/>
    <col min="15623" max="15623" width="12.77734375" style="224" customWidth="1"/>
    <col min="15624" max="15624" width="15.44140625" style="224" customWidth="1"/>
    <col min="15625" max="15625" width="18.88671875" style="224" customWidth="1"/>
    <col min="15626" max="15629" width="8.88671875" style="224"/>
    <col min="15630" max="15630" width="18.88671875" style="224" customWidth="1"/>
    <col min="15631" max="15872" width="8.88671875" style="224"/>
    <col min="15873" max="15873" width="7.21875" style="224" customWidth="1"/>
    <col min="15874" max="15874" width="49.109375" style="224" customWidth="1"/>
    <col min="15875" max="15875" width="13.109375" style="224" customWidth="1"/>
    <col min="15876" max="15876" width="21.6640625" style="224" customWidth="1"/>
    <col min="15877" max="15877" width="15.33203125" style="224" customWidth="1"/>
    <col min="15878" max="15878" width="14.88671875" style="224" customWidth="1"/>
    <col min="15879" max="15879" width="12.77734375" style="224" customWidth="1"/>
    <col min="15880" max="15880" width="15.44140625" style="224" customWidth="1"/>
    <col min="15881" max="15881" width="18.88671875" style="224" customWidth="1"/>
    <col min="15882" max="15885" width="8.88671875" style="224"/>
    <col min="15886" max="15886" width="18.88671875" style="224" customWidth="1"/>
    <col min="15887" max="16128" width="8.88671875" style="224"/>
    <col min="16129" max="16129" width="7.21875" style="224" customWidth="1"/>
    <col min="16130" max="16130" width="49.109375" style="224" customWidth="1"/>
    <col min="16131" max="16131" width="13.109375" style="224" customWidth="1"/>
    <col min="16132" max="16132" width="21.6640625" style="224" customWidth="1"/>
    <col min="16133" max="16133" width="15.33203125" style="224" customWidth="1"/>
    <col min="16134" max="16134" width="14.88671875" style="224" customWidth="1"/>
    <col min="16135" max="16135" width="12.77734375" style="224" customWidth="1"/>
    <col min="16136" max="16136" width="15.44140625" style="224" customWidth="1"/>
    <col min="16137" max="16137" width="18.88671875" style="224" customWidth="1"/>
    <col min="16138" max="16141" width="8.88671875" style="224"/>
    <col min="16142" max="16142" width="18.88671875" style="224" customWidth="1"/>
    <col min="16143" max="16384" width="8.88671875" style="224"/>
  </cols>
  <sheetData>
    <row r="1" spans="1:14" ht="12.6" x14ac:dyDescent="0.25">
      <c r="A1" s="200"/>
      <c r="B1" s="200"/>
      <c r="C1" s="200"/>
      <c r="D1" s="200"/>
      <c r="E1" s="200"/>
      <c r="F1" s="200"/>
      <c r="G1" s="200"/>
      <c r="H1" s="200"/>
      <c r="I1" s="200"/>
      <c r="J1" s="200"/>
      <c r="K1" s="200"/>
      <c r="L1" s="200"/>
      <c r="M1" s="200"/>
      <c r="N1" s="200"/>
    </row>
    <row r="2" spans="1:14" ht="13.2" x14ac:dyDescent="0.25">
      <c r="A2" s="200"/>
      <c r="B2" s="201" t="s">
        <v>155</v>
      </c>
      <c r="C2" s="201"/>
      <c r="D2" s="200"/>
      <c r="E2" s="200"/>
      <c r="F2" s="200"/>
      <c r="G2" s="200"/>
      <c r="H2" s="200"/>
      <c r="I2" s="200"/>
      <c r="J2" s="200"/>
      <c r="K2" s="200"/>
      <c r="L2" s="200"/>
      <c r="M2" s="200"/>
      <c r="N2" s="200"/>
    </row>
    <row r="3" spans="1:14" ht="12.6" x14ac:dyDescent="0.25">
      <c r="A3" s="200"/>
      <c r="B3" s="200"/>
      <c r="C3" s="200"/>
      <c r="D3" s="200"/>
      <c r="E3" s="200"/>
      <c r="F3" s="200"/>
      <c r="G3" s="200"/>
      <c r="H3" s="200"/>
      <c r="I3" s="200"/>
      <c r="J3" s="200"/>
      <c r="K3" s="200"/>
      <c r="L3" s="200"/>
      <c r="M3" s="200"/>
      <c r="N3" s="200"/>
    </row>
    <row r="4" spans="1:14" ht="12.6" x14ac:dyDescent="0.25">
      <c r="A4" s="200"/>
      <c r="B4" s="200"/>
      <c r="C4" s="200"/>
      <c r="D4" s="200"/>
      <c r="E4" s="200"/>
      <c r="F4" s="200"/>
      <c r="G4" s="200"/>
      <c r="H4" s="200"/>
      <c r="I4" s="200"/>
      <c r="J4" s="200"/>
      <c r="K4" s="200"/>
      <c r="L4" s="200"/>
      <c r="M4" s="200"/>
      <c r="N4" s="200"/>
    </row>
    <row r="5" spans="1:14" ht="12.6" x14ac:dyDescent="0.25">
      <c r="A5" s="200"/>
      <c r="B5" s="200"/>
      <c r="C5" s="202">
        <v>44651</v>
      </c>
      <c r="D5" s="202">
        <v>44561</v>
      </c>
      <c r="E5" s="203"/>
      <c r="F5" s="200"/>
      <c r="G5" s="200"/>
      <c r="H5" s="200"/>
      <c r="I5" s="200"/>
      <c r="J5" s="200"/>
      <c r="K5" s="200"/>
      <c r="L5" s="200"/>
      <c r="M5" s="200"/>
      <c r="N5" s="200"/>
    </row>
    <row r="6" spans="1:14" ht="12.6" x14ac:dyDescent="0.25">
      <c r="A6" s="200" t="s">
        <v>156</v>
      </c>
      <c r="B6" s="200" t="s">
        <v>157</v>
      </c>
      <c r="C6" s="204">
        <v>932957371</v>
      </c>
      <c r="D6" s="204">
        <v>889527699</v>
      </c>
      <c r="E6" s="205" t="s">
        <v>158</v>
      </c>
      <c r="F6" s="200"/>
      <c r="G6" s="200"/>
      <c r="H6" s="200"/>
      <c r="I6" s="200"/>
      <c r="J6" s="200"/>
      <c r="K6" s="200"/>
      <c r="L6" s="200"/>
      <c r="M6" s="200"/>
      <c r="N6" s="200"/>
    </row>
    <row r="7" spans="1:14" ht="12.6" x14ac:dyDescent="0.25">
      <c r="A7" s="200" t="s">
        <v>159</v>
      </c>
      <c r="B7" s="200" t="s">
        <v>160</v>
      </c>
      <c r="C7" s="206">
        <v>59328.74</v>
      </c>
      <c r="D7" s="206">
        <v>63447.93</v>
      </c>
      <c r="E7" s="200"/>
      <c r="F7" s="200"/>
      <c r="G7" s="200"/>
      <c r="H7" s="200"/>
      <c r="I7" s="200"/>
      <c r="J7" s="200"/>
      <c r="K7" s="200"/>
      <c r="L7" s="200"/>
      <c r="M7" s="200"/>
      <c r="N7" s="200"/>
    </row>
    <row r="8" spans="1:14" ht="12.6" x14ac:dyDescent="0.25">
      <c r="A8" s="200" t="s">
        <v>161</v>
      </c>
      <c r="B8" s="200" t="s">
        <v>162</v>
      </c>
      <c r="C8" s="204">
        <v>792260537</v>
      </c>
      <c r="D8" s="204">
        <v>752757012</v>
      </c>
      <c r="E8" s="205" t="s">
        <v>163</v>
      </c>
      <c r="F8" s="200"/>
      <c r="G8" s="200"/>
      <c r="H8" s="200"/>
      <c r="I8" s="200"/>
      <c r="J8" s="200"/>
      <c r="K8" s="200"/>
      <c r="L8" s="200"/>
      <c r="M8" s="200"/>
      <c r="N8" s="200"/>
    </row>
    <row r="9" spans="1:14" ht="25.2" x14ac:dyDescent="0.25">
      <c r="A9" s="200" t="s">
        <v>164</v>
      </c>
      <c r="B9" s="207" t="s">
        <v>165</v>
      </c>
      <c r="C9" s="208">
        <v>0</v>
      </c>
      <c r="D9" s="204">
        <v>0</v>
      </c>
      <c r="E9" s="200"/>
      <c r="F9" s="200"/>
      <c r="G9" s="200"/>
      <c r="H9" s="200"/>
      <c r="I9" s="200"/>
      <c r="J9" s="200"/>
      <c r="K9" s="200"/>
      <c r="L9" s="200"/>
      <c r="M9" s="200"/>
      <c r="N9" s="200"/>
    </row>
    <row r="10" spans="1:14" ht="12.6" x14ac:dyDescent="0.25">
      <c r="A10" s="200"/>
      <c r="B10" s="200"/>
      <c r="C10" s="204"/>
      <c r="D10" s="204"/>
      <c r="E10" s="200"/>
      <c r="F10" s="200"/>
      <c r="G10" s="200"/>
      <c r="H10" s="200"/>
      <c r="I10" s="200"/>
      <c r="J10" s="200"/>
      <c r="K10" s="200"/>
      <c r="L10" s="200"/>
      <c r="M10" s="200"/>
      <c r="N10" s="200"/>
    </row>
    <row r="11" spans="1:14" ht="12.6" x14ac:dyDescent="0.25">
      <c r="A11" s="200" t="s">
        <v>166</v>
      </c>
      <c r="B11" s="200" t="s">
        <v>167</v>
      </c>
      <c r="C11" s="204">
        <v>140637505.25999999</v>
      </c>
      <c r="D11" s="204">
        <v>136707239.07000005</v>
      </c>
      <c r="E11" s="204">
        <f>ROUND(C11/1000,)</f>
        <v>140638</v>
      </c>
      <c r="F11" s="200"/>
      <c r="G11" s="200"/>
      <c r="H11" s="200"/>
      <c r="I11" s="200"/>
      <c r="J11" s="200"/>
      <c r="K11" s="200"/>
      <c r="L11" s="200"/>
      <c r="M11" s="200"/>
      <c r="N11" s="200"/>
    </row>
    <row r="12" spans="1:14" ht="12.6" x14ac:dyDescent="0.25">
      <c r="A12" s="200"/>
      <c r="B12" s="200"/>
      <c r="C12" s="204"/>
      <c r="D12" s="204"/>
      <c r="E12" s="200"/>
      <c r="F12" s="200"/>
      <c r="G12" s="200"/>
      <c r="H12" s="200"/>
      <c r="I12" s="200"/>
      <c r="J12" s="200"/>
      <c r="K12" s="200"/>
      <c r="L12" s="200"/>
      <c r="M12" s="200"/>
      <c r="N12" s="200"/>
    </row>
    <row r="13" spans="1:14" ht="12.6" x14ac:dyDescent="0.25">
      <c r="A13" s="200"/>
      <c r="B13" s="200"/>
      <c r="C13" s="204"/>
      <c r="D13" s="204"/>
      <c r="E13" s="200"/>
      <c r="F13" s="200"/>
      <c r="G13" s="200"/>
      <c r="H13" s="200"/>
      <c r="I13" s="200"/>
      <c r="J13" s="200"/>
      <c r="K13" s="200"/>
      <c r="L13" s="200"/>
      <c r="M13" s="200"/>
      <c r="N13" s="200"/>
    </row>
    <row r="14" spans="1:14" ht="12.6" x14ac:dyDescent="0.25">
      <c r="A14" s="200" t="s">
        <v>168</v>
      </c>
      <c r="B14" s="200" t="s">
        <v>169</v>
      </c>
      <c r="C14" s="204">
        <v>1161430</v>
      </c>
      <c r="D14" s="204">
        <v>1161430</v>
      </c>
      <c r="E14" s="200"/>
      <c r="F14" s="200"/>
      <c r="G14" s="200"/>
      <c r="H14" s="200"/>
      <c r="I14" s="200"/>
      <c r="J14" s="200"/>
      <c r="K14" s="200"/>
      <c r="L14" s="200"/>
      <c r="M14" s="200"/>
      <c r="N14" s="200"/>
    </row>
    <row r="15" spans="1:14" ht="12.6" x14ac:dyDescent="0.25">
      <c r="A15" s="200"/>
      <c r="B15" s="200"/>
      <c r="C15" s="204"/>
      <c r="D15" s="204"/>
      <c r="E15" s="200"/>
      <c r="F15" s="200"/>
      <c r="G15" s="200"/>
      <c r="H15" s="200"/>
      <c r="I15" s="200"/>
      <c r="J15" s="200"/>
      <c r="K15" s="200"/>
      <c r="L15" s="200"/>
      <c r="M15" s="200"/>
      <c r="N15" s="200"/>
    </row>
    <row r="16" spans="1:14" ht="12.6" x14ac:dyDescent="0.25">
      <c r="A16" s="200" t="s">
        <v>170</v>
      </c>
      <c r="B16" s="209" t="s">
        <v>171</v>
      </c>
      <c r="C16" s="206">
        <f>C11/C14*1000</f>
        <v>121089.95398775645</v>
      </c>
      <c r="D16" s="206">
        <f>D11/D14*1000</f>
        <v>117705.96512058415</v>
      </c>
      <c r="E16" s="210"/>
      <c r="F16" s="200"/>
      <c r="G16" s="200"/>
      <c r="H16" s="200"/>
      <c r="I16" s="200"/>
      <c r="J16" s="200"/>
      <c r="K16" s="200"/>
      <c r="L16" s="200"/>
      <c r="M16" s="200"/>
      <c r="N16" s="200"/>
    </row>
    <row r="17" spans="1:14" ht="12.6" x14ac:dyDescent="0.25">
      <c r="A17" s="200"/>
      <c r="B17" s="200"/>
      <c r="C17" s="200"/>
      <c r="D17" s="200"/>
      <c r="E17" s="200"/>
      <c r="F17" s="200"/>
      <c r="G17" s="200"/>
      <c r="H17" s="200"/>
      <c r="I17" s="200"/>
      <c r="J17" s="200"/>
      <c r="K17" s="200"/>
      <c r="L17" s="200"/>
      <c r="M17" s="200"/>
      <c r="N17" s="200"/>
    </row>
    <row r="18" spans="1:14" ht="12.6" x14ac:dyDescent="0.25">
      <c r="A18" s="200"/>
      <c r="B18" s="200"/>
      <c r="C18" s="204"/>
      <c r="D18" s="200"/>
      <c r="E18" s="200"/>
      <c r="F18" s="200"/>
      <c r="G18" s="200"/>
      <c r="H18" s="200"/>
      <c r="I18" s="200"/>
      <c r="J18" s="200"/>
      <c r="K18" s="200"/>
      <c r="L18" s="200"/>
      <c r="M18" s="200"/>
      <c r="N18" s="200"/>
    </row>
    <row r="19" spans="1:14" ht="12.6" x14ac:dyDescent="0.25">
      <c r="A19" s="200"/>
      <c r="B19" s="200"/>
      <c r="C19" s="200"/>
      <c r="D19" s="200"/>
      <c r="E19" s="200"/>
      <c r="F19" s="200"/>
      <c r="G19" s="200"/>
      <c r="H19" s="211" t="s">
        <v>174</v>
      </c>
      <c r="I19" s="200"/>
      <c r="J19" s="200"/>
      <c r="K19" s="200"/>
      <c r="L19" s="200"/>
      <c r="M19" s="200"/>
      <c r="N19" s="200"/>
    </row>
    <row r="20" spans="1:14" ht="12.6" x14ac:dyDescent="0.25">
      <c r="A20" s="212">
        <v>2700</v>
      </c>
      <c r="B20" s="213" t="s">
        <v>160</v>
      </c>
      <c r="C20" s="213"/>
      <c r="D20" s="214">
        <v>63447925.609999999</v>
      </c>
      <c r="E20" s="215"/>
      <c r="F20" s="214">
        <v>2965286.24</v>
      </c>
      <c r="G20" s="214">
        <v>7084469.6799999997</v>
      </c>
      <c r="H20" s="214">
        <v>59328742.170000002</v>
      </c>
      <c r="I20" s="216"/>
      <c r="J20" s="200"/>
      <c r="K20" s="200"/>
      <c r="L20" s="200"/>
      <c r="M20" s="200"/>
      <c r="N20" s="200"/>
    </row>
    <row r="21" spans="1:14" ht="12.6" x14ac:dyDescent="0.25">
      <c r="A21" s="217">
        <v>2730</v>
      </c>
      <c r="B21" s="218" t="s">
        <v>172</v>
      </c>
      <c r="C21" s="218"/>
      <c r="D21" s="219">
        <v>175488798.47999999</v>
      </c>
      <c r="E21" s="220"/>
      <c r="F21" s="219">
        <v>2965286.24</v>
      </c>
      <c r="G21" s="220"/>
      <c r="H21" s="219">
        <v>178454084.72</v>
      </c>
      <c r="I21" s="221"/>
      <c r="J21" s="222"/>
      <c r="K21" s="200"/>
      <c r="L21" s="200"/>
      <c r="M21" s="200"/>
      <c r="N21" s="200"/>
    </row>
    <row r="22" spans="1:14" ht="12.6" x14ac:dyDescent="0.25">
      <c r="A22" s="217">
        <v>2740</v>
      </c>
      <c r="B22" s="218" t="s">
        <v>173</v>
      </c>
      <c r="C22" s="218"/>
      <c r="D22" s="220"/>
      <c r="E22" s="219">
        <v>112040872.87</v>
      </c>
      <c r="F22" s="220"/>
      <c r="G22" s="219">
        <v>7084469.6799999997</v>
      </c>
      <c r="H22" s="220"/>
      <c r="I22" s="223">
        <v>119125342.55</v>
      </c>
      <c r="J22" s="200"/>
      <c r="K22" s="200"/>
      <c r="L22" s="200"/>
      <c r="M22" s="200"/>
      <c r="N22" s="200"/>
    </row>
    <row r="23" spans="1:14" ht="12.6" x14ac:dyDescent="0.25">
      <c r="A23" s="200"/>
      <c r="B23" s="200"/>
      <c r="C23" s="200"/>
      <c r="D23" s="200"/>
      <c r="E23" s="200"/>
      <c r="F23" s="200"/>
      <c r="G23" s="200"/>
      <c r="H23" s="222"/>
      <c r="I23" s="200"/>
      <c r="J23" s="200"/>
      <c r="K23" s="200"/>
      <c r="L23" s="200"/>
      <c r="M23" s="200"/>
      <c r="N23" s="200"/>
    </row>
  </sheetData>
  <mergeCells count="3">
    <mergeCell ref="B20:C20"/>
    <mergeCell ref="B21:C21"/>
    <mergeCell ref="B22:C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ф.1-</vt:lpstr>
      <vt:lpstr>ф.2</vt:lpstr>
      <vt:lpstr>ф,3</vt:lpstr>
      <vt:lpstr>ф.4</vt:lpstr>
      <vt:lpstr>расчет акции</vt:lpstr>
      <vt:lpstr>'ф,3'!Область_печати</vt:lpstr>
      <vt:lpstr>'ф.1-'!Область_печати</vt:lpstr>
      <vt:lpstr>ф.2!Область_печати</vt:lpstr>
      <vt:lpstr>ф.4!Область_печати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Бахыт Рысмухамбетова</dc:creator>
  <cp:lastModifiedBy>Бахыт Рысмухамбетова</cp:lastModifiedBy>
  <dcterms:created xsi:type="dcterms:W3CDTF">2022-04-29T13:40:50Z</dcterms:created>
  <dcterms:modified xsi:type="dcterms:W3CDTF">2022-05-11T04:19:01Z</dcterms:modified>
</cp:coreProperties>
</file>