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ps01\Folders\Accouniting\KASE\Финансовая отчетность\2020\Листинг\"/>
    </mc:Choice>
  </mc:AlternateContent>
  <xr:revisionPtr revIDLastSave="0" documentId="13_ncr:1_{2887433D-558C-4018-82C4-FA3426C388E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Ф1" sheetId="4" r:id="rId1"/>
    <sheet name="Ф2" sheetId="10" r:id="rId2"/>
    <sheet name="Ф3" sheetId="11" r:id="rId3"/>
    <sheet name="Ф4" sheetId="3" r:id="rId4"/>
  </sheets>
  <definedNames>
    <definedName name="_xlnm.Print_Area" localSheetId="0">Ф1!$A$1:$E$46</definedName>
    <definedName name="_xlnm.Print_Area" localSheetId="1">Ф2!$A$1:$E$51</definedName>
    <definedName name="_xlnm.Print_Area" localSheetId="2">Ф3!$A$1:$E$49</definedName>
    <definedName name="_xlnm.Print_Area" localSheetId="3">Ф4!$A$1:$I$26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0" l="1"/>
  <c r="C19" i="10"/>
  <c r="C46" i="11" l="1"/>
  <c r="E42" i="11"/>
  <c r="C42" i="11"/>
  <c r="E37" i="11"/>
  <c r="C37" i="11"/>
  <c r="E20" i="11"/>
  <c r="E28" i="11" s="1"/>
  <c r="E30" i="11" s="1"/>
  <c r="E44" i="11" l="1"/>
  <c r="E48" i="11" s="1"/>
  <c r="C28" i="10" l="1"/>
  <c r="E47" i="10"/>
  <c r="C47" i="10"/>
  <c r="E28" i="10"/>
  <c r="E16" i="10"/>
  <c r="E20" i="10" s="1"/>
  <c r="E36" i="10" s="1"/>
  <c r="E39" i="10" s="1"/>
  <c r="C16" i="10"/>
  <c r="C20" i="10" s="1"/>
  <c r="E49" i="10" l="1"/>
  <c r="C36" i="10"/>
  <c r="C39" i="10" s="1"/>
  <c r="C20" i="11" l="1"/>
  <c r="C49" i="10"/>
  <c r="I17" i="3" l="1"/>
  <c r="E22" i="3" l="1"/>
  <c r="G15" i="3"/>
  <c r="G18" i="3" s="1"/>
  <c r="I23" i="3" l="1"/>
  <c r="I16" i="3" l="1"/>
  <c r="A1" i="3" l="1"/>
  <c r="C18" i="3"/>
  <c r="C24" i="3" s="1"/>
  <c r="I21" i="3"/>
  <c r="E15" i="3"/>
  <c r="E18" i="3" s="1"/>
  <c r="E24" i="3" s="1"/>
  <c r="I14" i="3"/>
  <c r="I13" i="3"/>
  <c r="I15" i="3" l="1"/>
  <c r="I18" i="3" s="1"/>
  <c r="E24" i="4" l="1"/>
  <c r="E43" i="4"/>
  <c r="C43" i="4"/>
  <c r="E36" i="4"/>
  <c r="C24" i="4"/>
  <c r="C36" i="4"/>
  <c r="C28" i="11" s="1"/>
  <c r="C30" i="11" s="1"/>
  <c r="C44" i="11" s="1"/>
  <c r="C48" i="11" s="1"/>
  <c r="G22" i="3" l="1"/>
  <c r="G24" i="3" s="1"/>
  <c r="I20" i="3"/>
  <c r="I22" i="3" s="1"/>
  <c r="I24" i="3" s="1"/>
  <c r="C45" i="4"/>
  <c r="E45" i="4"/>
</calcChain>
</file>

<file path=xl/sharedStrings.xml><?xml version="1.0" encoding="utf-8"?>
<sst xmlns="http://schemas.openxmlformats.org/spreadsheetml/2006/main" count="145" uniqueCount="126">
  <si>
    <t>31 декабря</t>
  </si>
  <si>
    <t>Прочие активы</t>
  </si>
  <si>
    <t>Уставный капитал</t>
  </si>
  <si>
    <t xml:space="preserve">ОТЧЕТ О ФИНАНСОВОМ ПОЛОЖЕНИИ </t>
  </si>
  <si>
    <t>(в тысячах казахстанских тенге)</t>
  </si>
  <si>
    <t>примечание</t>
  </si>
  <si>
    <t>АКТИВЫ</t>
  </si>
  <si>
    <t>Денежные средства и эквиваленты денежных средств</t>
  </si>
  <si>
    <t>Вклады размещенные (за вычетом резервов на обесценение)</t>
  </si>
  <si>
    <t>Ценные бумаги, оцениваемые по справедливой стоимости,</t>
  </si>
  <si>
    <t xml:space="preserve"> изменения которых отражаются в составе прибыли или убытка</t>
  </si>
  <si>
    <t>Основные средства (за вычетом амортизации и убытков от обесценения)</t>
  </si>
  <si>
    <t>Нематериальные активы (за вычетом амортизации и убытков от обесценения)</t>
  </si>
  <si>
    <t xml:space="preserve">Дебиторская задолженность                                                                                                </t>
  </si>
  <si>
    <t>Производные финансовые инструменты</t>
  </si>
  <si>
    <t>Текущее налоговое требование</t>
  </si>
  <si>
    <t>ИТОГО АКТИВОВ</t>
  </si>
  <si>
    <t>ОБЯЗАТЕЛЬСТВА</t>
  </si>
  <si>
    <t>Обязательства по соглашениям «РЕПО»</t>
  </si>
  <si>
    <t>Выпущенные долговые ценные бумаги</t>
  </si>
  <si>
    <t>Кредиторская задолженность</t>
  </si>
  <si>
    <t>Начисленные комиссионные расходы к оплате</t>
  </si>
  <si>
    <t>Текущее налоговое обязательство</t>
  </si>
  <si>
    <t>Прочие обязательства</t>
  </si>
  <si>
    <t>ИТОГО ОБЯЗАТЕЛЬСТВА</t>
  </si>
  <si>
    <t>КАПИТАЛ</t>
  </si>
  <si>
    <t>ИТОГО КАПИТАЛ</t>
  </si>
  <si>
    <t>ИТОГО КАПИТАЛ И ОБЯЗАТЕЛЬСТВА</t>
  </si>
  <si>
    <t>АКЦИОНЕРНОЕ ОБЩЕСТВО «ИНВЕСТИЦИОННЫЙ ДОМ  «FINCRAFT»</t>
  </si>
  <si>
    <t>Прочие доходы/(расходы)</t>
  </si>
  <si>
    <t>ДВИЖЕНИЕ ДЕНЕЖНЫХ СРЕДСТВ ОТ</t>
  </si>
  <si>
    <t>Резерв переоценки финансовых активов, имеющихся в наличии для продажи</t>
  </si>
  <si>
    <t>Итого совокупный убыток за год</t>
  </si>
  <si>
    <t>Чистая прибыль</t>
  </si>
  <si>
    <t>Прочий совокупный доход</t>
  </si>
  <si>
    <t>Чистый убыток</t>
  </si>
  <si>
    <t>Прочий совокупный убыток</t>
  </si>
  <si>
    <t>Итого совокупный доход</t>
  </si>
  <si>
    <t>ОТЧЕТ ОБ ИЗМЕНЕНИЯХ В КАПИТАЛЕ</t>
  </si>
  <si>
    <t>2019 года</t>
  </si>
  <si>
    <t>Ценные бумаги, учитываемые по справедливой стоимости через прочий совокупный доход (за вычетом резервов на обесценение)</t>
  </si>
  <si>
    <t>Займы полученные</t>
  </si>
  <si>
    <t>На 31 декабря 2018 года</t>
  </si>
  <si>
    <t>Выплата дивидендов акционеру</t>
  </si>
  <si>
    <t>Дисконт при первоначальном признании займов, выданных связанным сторонам</t>
  </si>
  <si>
    <t>2020 года</t>
  </si>
  <si>
    <t>Расходы на персонал</t>
  </si>
  <si>
    <t>На 31 декабря 2019 года</t>
  </si>
  <si>
    <t>Непокрытая прибыль</t>
  </si>
  <si>
    <t>Инвестиции в дочерние компании</t>
  </si>
  <si>
    <t>Отложенный налоговый актив</t>
  </si>
  <si>
    <t>Авансы выданные</t>
  </si>
  <si>
    <t>Уставный (акционерный) капитал</t>
  </si>
  <si>
    <t>Резервный капитал и резерв переоценки</t>
  </si>
  <si>
    <t>Нераспределенная прибыль/(Накопленные убытки)</t>
  </si>
  <si>
    <t>Приме-чания</t>
  </si>
  <si>
    <t>Итого капитал</t>
  </si>
  <si>
    <t>ОТЧЕТ О ПРИБЫЛЯХ И УБЫТКАХ И ПРОЧЕМ СОВОКУПНОМ ДОХОДЕ</t>
  </si>
  <si>
    <t>Процентные доходы</t>
  </si>
  <si>
    <t>Процентный доход по договорам обратной покупки РЕПО</t>
  </si>
  <si>
    <t>Процентный доход(расход) по займам</t>
  </si>
  <si>
    <t>Процентный доход по средствам в банках</t>
  </si>
  <si>
    <t>Прочие процентные доходы</t>
  </si>
  <si>
    <t>Процентный доход по финансовым активам по справедливой стоимости через прибыль или убыток</t>
  </si>
  <si>
    <t>Процентный доход по финансовым активам, оцениваемым по справедливой стоимости через прочий совокупный доход</t>
  </si>
  <si>
    <t>Итого процентный доход</t>
  </si>
  <si>
    <t>Чистые комиссионные доходы</t>
  </si>
  <si>
    <t>Чистая прибыль/ (убыток) по операциям c иностранной валютой</t>
  </si>
  <si>
    <t>Чистая прибыль/(убыток) по операциям с финансовыми активами по справедливой стоимости через прибыль или убыток</t>
  </si>
  <si>
    <t>Чистая реализованная прибыль от выбытия финансовых активов, оцениваемым по справедливой стоимости через прочий совокупный доход</t>
  </si>
  <si>
    <t>Доходы/(убытки) от обесценения финансовых активов, оцениваемых по справедливой стоимости через прочий совокупный доход</t>
  </si>
  <si>
    <t>Чистые непроцентные доходы/(расходы)</t>
  </si>
  <si>
    <t>Прочие операционные расходы</t>
  </si>
  <si>
    <t>Прочие резервы</t>
  </si>
  <si>
    <t>Налоги, кроме налога на прибыль</t>
  </si>
  <si>
    <t>Износ и амортизация</t>
  </si>
  <si>
    <t>Прибыль/(убыток) до расходов по налогу на прибыль</t>
  </si>
  <si>
    <t>Расходы по налогу на прибыль</t>
  </si>
  <si>
    <t>Чистая прибыль/(убыток) за период</t>
  </si>
  <si>
    <t>Прочий совокупный доход:</t>
  </si>
  <si>
    <t>Статьи, которые впоследствии не могут быть реклассифицированы в состав прибылей или убытков:</t>
  </si>
  <si>
    <t>Нереализованный доход от переоценки долевых финансовых активов, оцениваемых по справедливой стоимости через прочий совокупный доход</t>
  </si>
  <si>
    <t>Статьи, которые впоследствии могут быть реклассифицированы в состав прибылей или убытков:</t>
  </si>
  <si>
    <t>Нереализованный доход от переоценки долговых финансовых активов, оцениваемым по справедливой стоимости через прочий совокупный доход</t>
  </si>
  <si>
    <t>Прочий совокупный доход за год</t>
  </si>
  <si>
    <t xml:space="preserve">Итого совокупный доход/(убыток) за период </t>
  </si>
  <si>
    <t>ОТЧЕТ О ДВИЖЕНИИ ДЕНЕЖНЫХ СРЕДСТВ</t>
  </si>
  <si>
    <t>Прим</t>
  </si>
  <si>
    <t>ОПЕРАЦИОННОЙ ДЕЯТЕЛЬНОСТИ:</t>
  </si>
  <si>
    <t>Прибыль/(убыток) до экономии/(расходов) по налогу на прибыль</t>
  </si>
  <si>
    <t>Корректировки на:</t>
  </si>
  <si>
    <t>Чистые нереализованные (доходы)/расходы по операциям с финансовыми активами по справедливой стоимости через прибыль или убыток</t>
  </si>
  <si>
    <t>Чистый нереализованный убыток/(прибыль) по переоценке иностранной валюты</t>
  </si>
  <si>
    <t>(Доходы)/убытки от обесценения финансовых активов, оцениваемых по справедливой стоимости через прочий совокупный доход</t>
  </si>
  <si>
    <t>Амортизация дисконта</t>
  </si>
  <si>
    <t>Денежные средства от операционной деятельности до изменения операционных активов и обязательств</t>
  </si>
  <si>
    <t>Уменьшение/(увеличение) в операционных активах:</t>
  </si>
  <si>
    <t>Средства в банках</t>
  </si>
  <si>
    <t xml:space="preserve">Финансовые активы по справедливой стоимости через прибыль или убыток </t>
  </si>
  <si>
    <t>Торговая дебиторская задолженность</t>
  </si>
  <si>
    <t>Увеличение/(уменьшение) в операционных обязательствах:</t>
  </si>
  <si>
    <t>Начисленные расходы и прочие обязательства</t>
  </si>
  <si>
    <t>Чистые денежные средства полученные от/ (использованные в) операционной деятельности до расходов по налогу на прибыль</t>
  </si>
  <si>
    <t>Налог на прибыль уплаченный</t>
  </si>
  <si>
    <t>Чистые денежные средства полученные от/ (использованные в) операционной деятельности</t>
  </si>
  <si>
    <t>ДВИЖЕНИЕ ДЕНЕЖНЫХ СРЕДСТВ ОТ ИНВЕСТИЦИОННОЙ ДЕЯТЕЛЬНОСТИ:</t>
  </si>
  <si>
    <t xml:space="preserve">Приобретение основных средств </t>
  </si>
  <si>
    <t>Приобретение финансовых активов, оцениваемых по справедливой стоимости через прочий совокупный доход</t>
  </si>
  <si>
    <t>Поступления от погашения финансовых активов, оцениваемых по справедливой стоимости через прочий совокупный доход</t>
  </si>
  <si>
    <t>Займ, выданный связанной стороне</t>
  </si>
  <si>
    <t>Возврат займа, выданного связанной стороне</t>
  </si>
  <si>
    <t>Чистые денежные средства использованные в</t>
  </si>
  <si>
    <t>инвестиционной деятельности</t>
  </si>
  <si>
    <t>ДВИЖЕНИЕ ДЕНЕЖНЫХ СРЕДСТВ ОТ ФИНАНСОВОЙ ДЕЯТЕЛЬНОСТИ:</t>
  </si>
  <si>
    <t>Чистые денежные средства использованные в финансовой деятельности</t>
  </si>
  <si>
    <t>Влияние изменений обменных курсов на денежные средства и их эквиваленты</t>
  </si>
  <si>
    <t>ЧИСТОЕ УМЕНЬШЕНИЕ В ДЕНЕЖНЫХ СРЕДСТВАХ И ИХ ЭКВИВАЛЕНТАХ</t>
  </si>
  <si>
    <t>ДЕНЕЖНЫЕ СРЕДСТВА И ИХ ЭКВИВАЛЕНТЫ, на начало года</t>
  </si>
  <si>
    <t>ДЕНЕЖНЫЕ СРЕДСТВА И ИХ ЭКВИВАЛЕНТЫ, на конец периода</t>
  </si>
  <si>
    <t>ПО СОСТОЯНИЮ на 30 сентября 2020 года</t>
  </si>
  <si>
    <t>30 сентября</t>
  </si>
  <si>
    <t>ЗА ПЕРИОД, ЗАКОНЧИВШИЙСЯ 30 СЕНТЯБРЯ 2020 ГОДА</t>
  </si>
  <si>
    <t xml:space="preserve">За период,  закончившийся                          30 сентября </t>
  </si>
  <si>
    <t xml:space="preserve">За период,  закончившийся                                    30 сентября </t>
  </si>
  <si>
    <t xml:space="preserve">За период,  закончившихся 30 сентября </t>
  </si>
  <si>
    <t>На 30 сентября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</si>
</sst>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_р_._-;\-* #,##0_р_._-;_-* &quot;-&quot;??_р_._-;_-@_-"/>
    <numFmt numFmtId="167" formatCode="_(* #,##0.00_);_(* \(#,##0.00\);_(* &quot;-&quot;??_);_(@_)"/>
    <numFmt numFmtId="168" formatCode="_([$€]* #,##0.00_);_([$€]* \(#,##0.00\);_([$€]* &quot;-&quot;??_);_(@_)"/>
    <numFmt numFmtId="169" formatCode="_-* #,##0.00[$€]_-;\-* #,##0.00[$€]_-;_-* &quot;-&quot;??[$€]_-;_-@_-"/>
    <numFmt numFmtId="170" formatCode="_-* #&quot;,&quot;##0\ _р_._-;\-* #&quot;,&quot;##0\ _р_._-;_-* &quot;-&quot;\ _р_._-;_-@_-"/>
    <numFmt numFmtId="171" formatCode="_-* #&quot;,&quot;##0.00\ _р_._-;\-* #&quot;,&quot;##0.00\ _р_._-;_-* &quot;-&quot;??\ _р_._-;_-@_-"/>
    <numFmt numFmtId="172" formatCode="_-* #,##0.00_K_Z_T_-;\-* #,##0.00_K_Z_T_-;_-* &quot;-&quot;??_K_Z_T_-;_-@_-"/>
    <numFmt numFmtId="173" formatCode="_(&quot;$&quot;* #,##0_);_(&quot;$&quot;* \(#,##0\);_(&quot;$&quot;* &quot;-&quot;_);_(@_)"/>
    <numFmt numFmtId="174" formatCode="_(* #,##0.000_);_(* \(#,##0.000\);_(* &quot;-&quot;??_);_(@_)"/>
    <numFmt numFmtId="175" formatCode="_(* #,##0_);_(* \(#,##0\);_(* &quot;-&quot;??_);_(@_)"/>
  </numFmts>
  <fonts count="4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name val="Helv"/>
    </font>
    <font>
      <sz val="10"/>
      <color indexed="10"/>
      <name val="Arial Cyr"/>
      <family val="2"/>
      <charset val="204"/>
    </font>
    <font>
      <sz val="10"/>
      <name val="Antiqua"/>
    </font>
    <font>
      <sz val="10"/>
      <color indexed="17"/>
      <name val="Arial Cyr"/>
      <family val="2"/>
      <charset val="204"/>
    </font>
    <font>
      <sz val="11"/>
      <name val="돋움"/>
      <family val="3"/>
      <charset val="129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54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2" fillId="0" borderId="0"/>
    <xf numFmtId="0" fontId="1" fillId="0" borderId="0"/>
    <xf numFmtId="0" fontId="12" fillId="0" borderId="0"/>
    <xf numFmtId="0" fontId="14" fillId="0" borderId="0">
      <alignment horizontal="right" vertical="top"/>
    </xf>
    <xf numFmtId="0" fontId="14" fillId="0" borderId="0">
      <alignment horizontal="left" vertical="top"/>
    </xf>
    <xf numFmtId="0" fontId="14" fillId="0" borderId="0">
      <alignment horizontal="right" vertical="top"/>
    </xf>
    <xf numFmtId="0" fontId="15" fillId="0" borderId="0">
      <alignment horizontal="center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5" fillId="0" borderId="0">
      <alignment horizontal="center" vertical="top"/>
    </xf>
    <xf numFmtId="0" fontId="16" fillId="0" borderId="0">
      <alignment horizontal="center" vertical="top"/>
    </xf>
    <xf numFmtId="0" fontId="15" fillId="0" borderId="0">
      <alignment horizontal="center" vertical="top"/>
    </xf>
    <xf numFmtId="0" fontId="15" fillId="0" borderId="0">
      <alignment horizontal="center" vertical="top"/>
    </xf>
    <xf numFmtId="0" fontId="14" fillId="0" borderId="0">
      <alignment horizontal="left" vertical="top"/>
    </xf>
    <xf numFmtId="0" fontId="14" fillId="0" borderId="0">
      <alignment horizontal="right" vertical="top"/>
    </xf>
    <xf numFmtId="0" fontId="14" fillId="0" borderId="0">
      <alignment horizontal="right" vertical="top"/>
    </xf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7" fillId="8" borderId="3" applyNumberFormat="0" applyAlignment="0" applyProtection="0"/>
    <xf numFmtId="0" fontId="18" fillId="21" borderId="4" applyNumberFormat="0" applyAlignment="0" applyProtection="0"/>
    <xf numFmtId="0" fontId="19" fillId="21" borderId="3" applyNumberFormat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8" applyNumberFormat="0" applyFill="0" applyAlignment="0" applyProtection="0"/>
    <xf numFmtId="0" fontId="25" fillId="22" borderId="9" applyNumberFormat="0" applyAlignment="0" applyProtection="0"/>
    <xf numFmtId="0" fontId="26" fillId="0" borderId="0" applyNumberFormat="0" applyFill="0" applyBorder="0" applyAlignment="0" applyProtection="0"/>
    <xf numFmtId="0" fontId="27" fillId="23" borderId="0" applyNumberFormat="0" applyBorder="0" applyAlignment="0" applyProtection="0"/>
    <xf numFmtId="0" fontId="12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2" fillId="0" borderId="0"/>
    <xf numFmtId="0" fontId="28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9" fillId="0" borderId="0"/>
    <xf numFmtId="0" fontId="2" fillId="0" borderId="0"/>
    <xf numFmtId="0" fontId="30" fillId="4" borderId="0" applyNumberFormat="0" applyBorder="0" applyAlignment="0" applyProtection="0"/>
    <xf numFmtId="0" fontId="31" fillId="0" borderId="0" applyNumberFormat="0" applyFill="0" applyBorder="0" applyAlignment="0" applyProtection="0"/>
    <xf numFmtId="0" fontId="12" fillId="24" borderId="10" applyNumberFormat="0" applyFont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2" fillId="0" borderId="11" applyNumberFormat="0" applyFill="0" applyAlignment="0" applyProtection="0"/>
    <xf numFmtId="0" fontId="33" fillId="0" borderId="0"/>
    <xf numFmtId="0" fontId="34" fillId="0" borderId="0" applyNumberFormat="0" applyFill="0" applyBorder="0" applyAlignment="0" applyProtection="0"/>
    <xf numFmtId="170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36" fillId="5" borderId="0" applyNumberFormat="0" applyBorder="0" applyAlignment="0" applyProtection="0"/>
    <xf numFmtId="0" fontId="37" fillId="0" borderId="0">
      <alignment vertical="center"/>
    </xf>
    <xf numFmtId="0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4" fillId="0" borderId="0">
      <alignment horizontal="left" vertical="top"/>
    </xf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" fillId="0" borderId="0"/>
    <xf numFmtId="0" fontId="12" fillId="0" borderId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" fillId="0" borderId="0"/>
    <xf numFmtId="165" fontId="13" fillId="0" borderId="0" applyFont="0" applyFill="0" applyBorder="0" applyAlignment="0" applyProtection="0"/>
    <xf numFmtId="0" fontId="14" fillId="0" borderId="0">
      <alignment horizontal="left" vertical="top"/>
    </xf>
    <xf numFmtId="0" fontId="14" fillId="0" borderId="0">
      <alignment horizontal="right" vertical="top"/>
    </xf>
    <xf numFmtId="0" fontId="14" fillId="0" borderId="0">
      <alignment horizontal="left" vertical="top"/>
    </xf>
    <xf numFmtId="43" fontId="12" fillId="0" borderId="0" applyFont="0" applyFill="0" applyBorder="0" applyAlignment="0" applyProtection="0"/>
    <xf numFmtId="0" fontId="13" fillId="0" borderId="0"/>
  </cellStyleXfs>
  <cellXfs count="137">
    <xf numFmtId="0" fontId="0" fillId="0" borderId="0" xfId="0"/>
    <xf numFmtId="0" fontId="3" fillId="2" borderId="0" xfId="1" applyFont="1" applyFill="1" applyAlignment="1">
      <alignment horizontal="left" vertical="center"/>
    </xf>
    <xf numFmtId="0" fontId="2" fillId="2" borderId="0" xfId="1" applyFill="1"/>
    <xf numFmtId="0" fontId="3" fillId="2" borderId="0" xfId="1" applyFont="1" applyFill="1" applyAlignment="1">
      <alignment horizontal="justify" vertical="center"/>
    </xf>
    <xf numFmtId="0" fontId="4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7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horizontal="right" vertical="center" wrapText="1"/>
    </xf>
    <xf numFmtId="0" fontId="8" fillId="2" borderId="0" xfId="1" applyFont="1" applyFill="1" applyAlignment="1">
      <alignment vertical="center" wrapText="1"/>
    </xf>
    <xf numFmtId="0" fontId="8" fillId="2" borderId="0" xfId="1" applyFont="1" applyFill="1" applyAlignment="1">
      <alignment horizontal="center" vertical="center" wrapText="1"/>
    </xf>
    <xf numFmtId="166" fontId="8" fillId="2" borderId="0" xfId="2" applyNumberFormat="1" applyFont="1" applyFill="1" applyAlignment="1">
      <alignment horizontal="right" vertical="center" wrapText="1"/>
    </xf>
    <xf numFmtId="0" fontId="8" fillId="2" borderId="0" xfId="1" applyFont="1" applyFill="1" applyAlignment="1">
      <alignment horizontal="right" vertical="center" wrapText="1"/>
    </xf>
    <xf numFmtId="166" fontId="2" fillId="2" borderId="0" xfId="1" applyNumberFormat="1" applyFill="1"/>
    <xf numFmtId="166" fontId="8" fillId="2" borderId="1" xfId="2" applyNumberFormat="1" applyFont="1" applyFill="1" applyBorder="1" applyAlignment="1">
      <alignment horizontal="right" vertical="center" wrapText="1"/>
    </xf>
    <xf numFmtId="166" fontId="7" fillId="2" borderId="1" xfId="2" applyNumberFormat="1" applyFont="1" applyFill="1" applyBorder="1" applyAlignment="1">
      <alignment horizontal="right" vertical="center" wrapText="1"/>
    </xf>
    <xf numFmtId="3" fontId="8" fillId="2" borderId="1" xfId="1" applyNumberFormat="1" applyFont="1" applyFill="1" applyBorder="1" applyAlignment="1">
      <alignment horizontal="right" vertical="center" wrapText="1"/>
    </xf>
    <xf numFmtId="0" fontId="9" fillId="2" borderId="0" xfId="1" applyFont="1" applyFill="1" applyAlignment="1">
      <alignment horizontal="right" vertical="center" wrapText="1"/>
    </xf>
    <xf numFmtId="3" fontId="9" fillId="2" borderId="1" xfId="1" applyNumberFormat="1" applyFont="1" applyFill="1" applyBorder="1" applyAlignment="1">
      <alignment horizontal="right" vertical="center" wrapText="1"/>
    </xf>
    <xf numFmtId="0" fontId="2" fillId="2" borderId="0" xfId="1" applyFill="1" applyAlignment="1">
      <alignment horizontal="center"/>
    </xf>
    <xf numFmtId="3" fontId="6" fillId="2" borderId="2" xfId="1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left" vertical="center"/>
    </xf>
    <xf numFmtId="0" fontId="7" fillId="2" borderId="0" xfId="1" applyFont="1" applyFill="1" applyAlignment="1">
      <alignment horizontal="center" vertical="center" wrapText="1"/>
    </xf>
    <xf numFmtId="166" fontId="9" fillId="2" borderId="1" xfId="2" applyNumberFormat="1" applyFont="1" applyFill="1" applyBorder="1" applyAlignment="1">
      <alignment horizontal="right" vertical="center" wrapText="1"/>
    </xf>
    <xf numFmtId="0" fontId="0" fillId="0" borderId="0" xfId="0"/>
    <xf numFmtId="175" fontId="0" fillId="0" borderId="0" xfId="0" applyNumberFormat="1"/>
    <xf numFmtId="0" fontId="39" fillId="2" borderId="0" xfId="1" applyFont="1" applyFill="1"/>
    <xf numFmtId="0" fontId="8" fillId="0" borderId="0" xfId="0" applyFont="1"/>
    <xf numFmtId="175" fontId="8" fillId="0" borderId="0" xfId="0" applyNumberFormat="1" applyFont="1"/>
    <xf numFmtId="0" fontId="7" fillId="0" borderId="0" xfId="0" applyFont="1" applyAlignment="1">
      <alignment horizontal="right" vertical="center" wrapText="1"/>
    </xf>
    <xf numFmtId="175" fontId="7" fillId="0" borderId="0" xfId="0" applyNumberFormat="1" applyFont="1" applyAlignment="1">
      <alignment horizontal="right" vertical="center" wrapText="1"/>
    </xf>
    <xf numFmtId="175" fontId="7" fillId="0" borderId="1" xfId="0" applyNumberFormat="1" applyFont="1" applyBorder="1" applyAlignment="1">
      <alignment horizontal="right" vertical="center" wrapText="1"/>
    </xf>
    <xf numFmtId="175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175" fontId="7" fillId="0" borderId="13" xfId="0" applyNumberFormat="1" applyFont="1" applyBorder="1" applyAlignment="1">
      <alignment horizontal="right" vertical="center" wrapText="1"/>
    </xf>
    <xf numFmtId="0" fontId="7" fillId="0" borderId="13" xfId="0" applyFont="1" applyBorder="1" applyAlignment="1">
      <alignment horizontal="right" vertical="center" wrapText="1"/>
    </xf>
    <xf numFmtId="175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175" fontId="8" fillId="0" borderId="2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166" fontId="39" fillId="2" borderId="0" xfId="1" applyNumberFormat="1" applyFont="1" applyFill="1"/>
    <xf numFmtId="175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75" fontId="7" fillId="0" borderId="0" xfId="0" applyNumberFormat="1" applyFont="1" applyBorder="1" applyAlignment="1">
      <alignment vertical="center" wrapText="1"/>
    </xf>
    <xf numFmtId="0" fontId="8" fillId="0" borderId="0" xfId="0" applyFont="1" applyBorder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40" fillId="2" borderId="0" xfId="1" applyFont="1" applyFill="1" applyAlignment="1">
      <alignment horizontal="left" vertical="center"/>
    </xf>
    <xf numFmtId="0" fontId="41" fillId="2" borderId="0" xfId="1" applyFont="1" applyFill="1"/>
    <xf numFmtId="0" fontId="40" fillId="2" borderId="0" xfId="1" applyFont="1" applyFill="1" applyAlignment="1">
      <alignment horizontal="justify" vertical="center"/>
    </xf>
    <xf numFmtId="0" fontId="38" fillId="2" borderId="0" xfId="1" applyFont="1" applyFill="1" applyAlignment="1">
      <alignment vertical="center"/>
    </xf>
    <xf numFmtId="0" fontId="38" fillId="2" borderId="0" xfId="0" applyFont="1" applyFill="1" applyAlignment="1">
      <alignment horizontal="left" vertical="center"/>
    </xf>
    <xf numFmtId="0" fontId="42" fillId="2" borderId="0" xfId="1" applyFont="1" applyFill="1" applyAlignment="1">
      <alignment vertical="center"/>
    </xf>
    <xf numFmtId="0" fontId="41" fillId="0" borderId="0" xfId="0" applyFont="1"/>
    <xf numFmtId="175" fontId="41" fillId="0" borderId="0" xfId="0" applyNumberFormat="1" applyFo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175" fontId="8" fillId="0" borderId="0" xfId="0" applyNumberFormat="1" applyFont="1" applyAlignment="1">
      <alignment vertical="center" wrapText="1"/>
    </xf>
    <xf numFmtId="0" fontId="7" fillId="0" borderId="13" xfId="0" applyFont="1" applyBorder="1" applyAlignment="1">
      <alignment horizontal="left" vertical="center" wrapText="1" indent="1"/>
    </xf>
    <xf numFmtId="0" fontId="7" fillId="0" borderId="13" xfId="0" applyFont="1" applyBorder="1" applyAlignment="1">
      <alignment horizontal="center" vertical="center" wrapText="1"/>
    </xf>
    <xf numFmtId="175" fontId="7" fillId="0" borderId="13" xfId="0" applyNumberFormat="1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 indent="1"/>
    </xf>
    <xf numFmtId="175" fontId="8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 indent="1"/>
    </xf>
    <xf numFmtId="0" fontId="8" fillId="0" borderId="13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left" vertical="center" wrapText="1" indent="1"/>
    </xf>
    <xf numFmtId="175" fontId="7" fillId="0" borderId="0" xfId="0" applyNumberFormat="1" applyFont="1" applyAlignment="1">
      <alignment vertical="center" wrapText="1"/>
    </xf>
    <xf numFmtId="0" fontId="7" fillId="0" borderId="14" xfId="0" applyFont="1" applyBorder="1" applyAlignment="1">
      <alignment horizontal="left" vertical="center" wrapText="1" indent="1"/>
    </xf>
    <xf numFmtId="0" fontId="7" fillId="0" borderId="14" xfId="0" applyFont="1" applyBorder="1" applyAlignment="1">
      <alignment horizontal="center" vertical="center" wrapText="1"/>
    </xf>
    <xf numFmtId="175" fontId="7" fillId="0" borderId="14" xfId="0" applyNumberFormat="1" applyFont="1" applyBorder="1" applyAlignment="1">
      <alignment vertical="center" wrapText="1"/>
    </xf>
    <xf numFmtId="0" fontId="40" fillId="2" borderId="0" xfId="0" applyFont="1" applyFill="1" applyAlignment="1">
      <alignment horizontal="left" vertical="center"/>
    </xf>
    <xf numFmtId="0" fontId="42" fillId="2" borderId="0" xfId="0" applyFont="1" applyFill="1" applyAlignment="1">
      <alignment horizontal="left" vertical="center"/>
    </xf>
    <xf numFmtId="3" fontId="41" fillId="0" borderId="0" xfId="0" applyNumberFormat="1" applyFont="1"/>
    <xf numFmtId="0" fontId="41" fillId="0" borderId="0" xfId="0" applyFont="1" applyBorder="1"/>
    <xf numFmtId="0" fontId="38" fillId="0" borderId="0" xfId="0" applyFont="1" applyAlignment="1">
      <alignment horizontal="right" wrapText="1"/>
    </xf>
    <xf numFmtId="0" fontId="44" fillId="0" borderId="0" xfId="0" applyFont="1" applyAlignment="1">
      <alignment wrapText="1"/>
    </xf>
    <xf numFmtId="0" fontId="44" fillId="0" borderId="0" xfId="0" applyFont="1" applyAlignment="1">
      <alignment horizontal="center" wrapText="1"/>
    </xf>
    <xf numFmtId="0" fontId="38" fillId="0" borderId="1" xfId="0" applyFont="1" applyBorder="1" applyAlignment="1">
      <alignment wrapText="1"/>
    </xf>
    <xf numFmtId="0" fontId="44" fillId="0" borderId="1" xfId="0" applyFont="1" applyBorder="1" applyAlignment="1">
      <alignment horizontal="center" wrapText="1"/>
    </xf>
    <xf numFmtId="3" fontId="38" fillId="0" borderId="1" xfId="0" applyNumberFormat="1" applyFont="1" applyBorder="1" applyAlignment="1">
      <alignment wrapText="1"/>
    </xf>
    <xf numFmtId="3" fontId="44" fillId="0" borderId="0" xfId="0" applyNumberFormat="1" applyFont="1" applyAlignment="1">
      <alignment wrapText="1"/>
    </xf>
    <xf numFmtId="3" fontId="45" fillId="0" borderId="0" xfId="0" applyNumberFormat="1" applyFont="1" applyAlignment="1">
      <alignment wrapText="1"/>
    </xf>
    <xf numFmtId="0" fontId="44" fillId="0" borderId="1" xfId="0" applyFont="1" applyBorder="1" applyAlignment="1">
      <alignment wrapText="1"/>
    </xf>
    <xf numFmtId="3" fontId="44" fillId="0" borderId="1" xfId="0" applyNumberFormat="1" applyFont="1" applyBorder="1" applyAlignment="1">
      <alignment wrapText="1"/>
    </xf>
    <xf numFmtId="3" fontId="44" fillId="2" borderId="1" xfId="0" applyNumberFormat="1" applyFont="1" applyFill="1" applyBorder="1" applyAlignment="1">
      <alignment wrapText="1"/>
    </xf>
    <xf numFmtId="3" fontId="45" fillId="0" borderId="1" xfId="0" applyNumberFormat="1" applyFont="1" applyBorder="1" applyAlignment="1">
      <alignment wrapText="1"/>
    </xf>
    <xf numFmtId="0" fontId="38" fillId="0" borderId="0" xfId="0" applyFont="1" applyBorder="1" applyAlignment="1">
      <alignment wrapText="1"/>
    </xf>
    <xf numFmtId="0" fontId="44" fillId="0" borderId="0" xfId="0" applyFont="1" applyBorder="1" applyAlignment="1">
      <alignment horizontal="center" wrapText="1"/>
    </xf>
    <xf numFmtId="3" fontId="38" fillId="0" borderId="0" xfId="0" applyNumberFormat="1" applyFont="1" applyBorder="1" applyAlignment="1">
      <alignment wrapText="1"/>
    </xf>
    <xf numFmtId="0" fontId="38" fillId="0" borderId="12" xfId="0" applyFont="1" applyBorder="1" applyAlignment="1">
      <alignment wrapText="1"/>
    </xf>
    <xf numFmtId="0" fontId="44" fillId="0" borderId="12" xfId="0" applyFont="1" applyBorder="1" applyAlignment="1">
      <alignment horizontal="center" wrapText="1"/>
    </xf>
    <xf numFmtId="3" fontId="38" fillId="0" borderId="12" xfId="0" applyNumberFormat="1" applyFont="1" applyBorder="1" applyAlignment="1">
      <alignment wrapText="1"/>
    </xf>
    <xf numFmtId="3" fontId="44" fillId="0" borderId="12" xfId="0" applyNumberFormat="1" applyFont="1" applyBorder="1" applyAlignment="1">
      <alignment wrapText="1"/>
    </xf>
    <xf numFmtId="0" fontId="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75" fontId="7" fillId="0" borderId="2" xfId="0" applyNumberFormat="1" applyFont="1" applyBorder="1" applyAlignment="1">
      <alignment horizontal="right" vertical="center" wrapText="1"/>
    </xf>
    <xf numFmtId="175" fontId="7" fillId="0" borderId="14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175" fontId="8" fillId="0" borderId="2" xfId="0" applyNumberFormat="1" applyFont="1" applyBorder="1" applyAlignment="1">
      <alignment horizontal="right" vertical="center" wrapText="1"/>
    </xf>
    <xf numFmtId="175" fontId="8" fillId="0" borderId="0" xfId="0" applyNumberFormat="1" applyFont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175" fontId="7" fillId="0" borderId="1" xfId="0" applyNumberFormat="1" applyFont="1" applyBorder="1" applyAlignment="1">
      <alignment horizontal="right" vertical="center" wrapText="1"/>
    </xf>
    <xf numFmtId="175" fontId="7" fillId="0" borderId="2" xfId="0" applyNumberFormat="1" applyFont="1" applyBorder="1" applyAlignment="1">
      <alignment vertical="center" wrapText="1"/>
    </xf>
    <xf numFmtId="175" fontId="7" fillId="0" borderId="1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175" fontId="8" fillId="0" borderId="0" xfId="0" applyNumberFormat="1" applyFont="1" applyAlignment="1">
      <alignment vertical="center" wrapText="1"/>
    </xf>
    <xf numFmtId="0" fontId="38" fillId="0" borderId="0" xfId="0" applyFont="1" applyAlignment="1">
      <alignment horizontal="right" wrapText="1"/>
    </xf>
    <xf numFmtId="0" fontId="44" fillId="0" borderId="0" xfId="0" applyFont="1" applyAlignment="1">
      <alignment wrapText="1"/>
    </xf>
    <xf numFmtId="0" fontId="38" fillId="0" borderId="0" xfId="0" applyFont="1" applyAlignment="1">
      <alignment horizontal="center" wrapText="1"/>
    </xf>
  </cellXfs>
  <cellStyles count="154">
    <cellStyle name="20% - Акцент1 2" xfId="3" xr:uid="{00000000-0005-0000-0000-000000000000}"/>
    <cellStyle name="20% - Акцент2 2" xfId="4" xr:uid="{00000000-0005-0000-0000-000001000000}"/>
    <cellStyle name="20% - Акцент3 2" xfId="5" xr:uid="{00000000-0005-0000-0000-000002000000}"/>
    <cellStyle name="20% - Акцент4 2" xfId="6" xr:uid="{00000000-0005-0000-0000-000003000000}"/>
    <cellStyle name="20% - Акцент5 2" xfId="7" xr:uid="{00000000-0005-0000-0000-000004000000}"/>
    <cellStyle name="20% - Акцент6 2" xfId="8" xr:uid="{00000000-0005-0000-0000-000005000000}"/>
    <cellStyle name="40% - Акцент1 2" xfId="9" xr:uid="{00000000-0005-0000-0000-000006000000}"/>
    <cellStyle name="40% - Акцент2 2" xfId="10" xr:uid="{00000000-0005-0000-0000-000007000000}"/>
    <cellStyle name="40% - Акцент3 2" xfId="11" xr:uid="{00000000-0005-0000-0000-000008000000}"/>
    <cellStyle name="40% - Акцент4 2" xfId="12" xr:uid="{00000000-0005-0000-0000-000009000000}"/>
    <cellStyle name="40% - Акцент5 2" xfId="13" xr:uid="{00000000-0005-0000-0000-00000A000000}"/>
    <cellStyle name="40% - Акцент6 2" xfId="14" xr:uid="{00000000-0005-0000-0000-00000B000000}"/>
    <cellStyle name="60% - Акцент1 2" xfId="15" xr:uid="{00000000-0005-0000-0000-00000C000000}"/>
    <cellStyle name="60% - Акцент2 2" xfId="16" xr:uid="{00000000-0005-0000-0000-00000D000000}"/>
    <cellStyle name="60% - Акцент3 2" xfId="17" xr:uid="{00000000-0005-0000-0000-00000E000000}"/>
    <cellStyle name="60% - Акцент4 2" xfId="18" xr:uid="{00000000-0005-0000-0000-00000F000000}"/>
    <cellStyle name="60% - Акцент5 2" xfId="19" xr:uid="{00000000-0005-0000-0000-000010000000}"/>
    <cellStyle name="60% - Акцент6 2" xfId="20" xr:uid="{00000000-0005-0000-0000-000011000000}"/>
    <cellStyle name="Comma 11" xfId="21" xr:uid="{00000000-0005-0000-0000-000012000000}"/>
    <cellStyle name="Comma 2" xfId="22" xr:uid="{00000000-0005-0000-0000-000013000000}"/>
    <cellStyle name="Euro" xfId="23" xr:uid="{00000000-0005-0000-0000-000014000000}"/>
    <cellStyle name="Euro 2" xfId="24" xr:uid="{00000000-0005-0000-0000-000015000000}"/>
    <cellStyle name="Euro 3" xfId="25" xr:uid="{00000000-0005-0000-0000-000016000000}"/>
    <cellStyle name="Normal 12" xfId="26" xr:uid="{00000000-0005-0000-0000-000017000000}"/>
    <cellStyle name="Normal 2" xfId="27" xr:uid="{00000000-0005-0000-0000-000018000000}"/>
    <cellStyle name="Normal 3" xfId="28" xr:uid="{00000000-0005-0000-0000-000019000000}"/>
    <cellStyle name="S0" xfId="29" xr:uid="{00000000-0005-0000-0000-00001A000000}"/>
    <cellStyle name="S0 2" xfId="149" xr:uid="{00000000-0005-0000-0000-00001B000000}"/>
    <cellStyle name="S1" xfId="30" xr:uid="{00000000-0005-0000-0000-00001C000000}"/>
    <cellStyle name="S10" xfId="31" xr:uid="{00000000-0005-0000-0000-00001D000000}"/>
    <cellStyle name="S11" xfId="32" xr:uid="{00000000-0005-0000-0000-00001E000000}"/>
    <cellStyle name="S12" xfId="33" xr:uid="{00000000-0005-0000-0000-00001F000000}"/>
    <cellStyle name="S13" xfId="34" xr:uid="{00000000-0005-0000-0000-000020000000}"/>
    <cellStyle name="S14" xfId="35" xr:uid="{00000000-0005-0000-0000-000021000000}"/>
    <cellStyle name="S19" xfId="112" xr:uid="{00000000-0005-0000-0000-000022000000}"/>
    <cellStyle name="S2" xfId="36" xr:uid="{00000000-0005-0000-0000-000023000000}"/>
    <cellStyle name="S3" xfId="37" xr:uid="{00000000-0005-0000-0000-000024000000}"/>
    <cellStyle name="S4" xfId="38" xr:uid="{00000000-0005-0000-0000-000025000000}"/>
    <cellStyle name="S5" xfId="39" xr:uid="{00000000-0005-0000-0000-000026000000}"/>
    <cellStyle name="S6" xfId="40" xr:uid="{00000000-0005-0000-0000-000027000000}"/>
    <cellStyle name="S7" xfId="41" xr:uid="{00000000-0005-0000-0000-000028000000}"/>
    <cellStyle name="S7 2" xfId="150" xr:uid="{00000000-0005-0000-0000-000029000000}"/>
    <cellStyle name="S8" xfId="42" xr:uid="{00000000-0005-0000-0000-00002A000000}"/>
    <cellStyle name="S8 2" xfId="151" xr:uid="{00000000-0005-0000-0000-00002B000000}"/>
    <cellStyle name="S9" xfId="43" xr:uid="{00000000-0005-0000-0000-00002C000000}"/>
    <cellStyle name="Акцент1 2" xfId="44" xr:uid="{00000000-0005-0000-0000-00002D000000}"/>
    <cellStyle name="Акцент2 2" xfId="45" xr:uid="{00000000-0005-0000-0000-00002E000000}"/>
    <cellStyle name="Акцент3 2" xfId="46" xr:uid="{00000000-0005-0000-0000-00002F000000}"/>
    <cellStyle name="Акцент4 2" xfId="47" xr:uid="{00000000-0005-0000-0000-000030000000}"/>
    <cellStyle name="Акцент5 2" xfId="48" xr:uid="{00000000-0005-0000-0000-000031000000}"/>
    <cellStyle name="Акцент6 2" xfId="49" xr:uid="{00000000-0005-0000-0000-000032000000}"/>
    <cellStyle name="Ввод  2" xfId="50" xr:uid="{00000000-0005-0000-0000-000033000000}"/>
    <cellStyle name="Вывод 2" xfId="51" xr:uid="{00000000-0005-0000-0000-000034000000}"/>
    <cellStyle name="Вычисление 2" xfId="52" xr:uid="{00000000-0005-0000-0000-000035000000}"/>
    <cellStyle name="Гиперссылка 2" xfId="53" xr:uid="{00000000-0005-0000-0000-000036000000}"/>
    <cellStyle name="Заголовок 1 2" xfId="54" xr:uid="{00000000-0005-0000-0000-000037000000}"/>
    <cellStyle name="Заголовок 2 2" xfId="55" xr:uid="{00000000-0005-0000-0000-000038000000}"/>
    <cellStyle name="Заголовок 3 2" xfId="56" xr:uid="{00000000-0005-0000-0000-000039000000}"/>
    <cellStyle name="Заголовок 4 2" xfId="57" xr:uid="{00000000-0005-0000-0000-00003A000000}"/>
    <cellStyle name="Итог 2" xfId="58" xr:uid="{00000000-0005-0000-0000-00003B000000}"/>
    <cellStyle name="Контрольная ячейка 2" xfId="59" xr:uid="{00000000-0005-0000-0000-00003C000000}"/>
    <cellStyle name="Название 2" xfId="60" xr:uid="{00000000-0005-0000-0000-00003D000000}"/>
    <cellStyle name="Нейтральный 2" xfId="61" xr:uid="{00000000-0005-0000-0000-00003E000000}"/>
    <cellStyle name="Обычный" xfId="0" builtinId="0"/>
    <cellStyle name="Обычный 2" xfId="1" xr:uid="{00000000-0005-0000-0000-000040000000}"/>
    <cellStyle name="Обычный 2 2" xfId="62" xr:uid="{00000000-0005-0000-0000-000041000000}"/>
    <cellStyle name="Обычный 2 3" xfId="63" xr:uid="{00000000-0005-0000-0000-000042000000}"/>
    <cellStyle name="Обычный 2 4" xfId="64" xr:uid="{00000000-0005-0000-0000-000043000000}"/>
    <cellStyle name="Обычный 3" xfId="65" xr:uid="{00000000-0005-0000-0000-000044000000}"/>
    <cellStyle name="Обычный 3 2" xfId="66" xr:uid="{00000000-0005-0000-0000-000045000000}"/>
    <cellStyle name="Обычный 3 2 2" xfId="67" xr:uid="{00000000-0005-0000-0000-000046000000}"/>
    <cellStyle name="Обычный 3 2 2 2" xfId="141" xr:uid="{00000000-0005-0000-0000-000047000000}"/>
    <cellStyle name="Обычный 3 2 3" xfId="68" xr:uid="{00000000-0005-0000-0000-000048000000}"/>
    <cellStyle name="Обычный 3 3" xfId="69" xr:uid="{00000000-0005-0000-0000-000049000000}"/>
    <cellStyle name="Обычный 3 3 2" xfId="153" xr:uid="{00000000-0005-0000-0000-00004A000000}"/>
    <cellStyle name="Обычный 4" xfId="70" xr:uid="{00000000-0005-0000-0000-00004B000000}"/>
    <cellStyle name="Обычный 5" xfId="71" xr:uid="{00000000-0005-0000-0000-00004C000000}"/>
    <cellStyle name="Обычный 5 2" xfId="72" xr:uid="{00000000-0005-0000-0000-00004D000000}"/>
    <cellStyle name="Обычный 5 2 2" xfId="147" xr:uid="{00000000-0005-0000-0000-00004E000000}"/>
    <cellStyle name="Обычный 5 3" xfId="133" xr:uid="{00000000-0005-0000-0000-00004F000000}"/>
    <cellStyle name="Обычный 6" xfId="73" xr:uid="{00000000-0005-0000-0000-000050000000}"/>
    <cellStyle name="Обычный 6 2" xfId="135" xr:uid="{00000000-0005-0000-0000-000051000000}"/>
    <cellStyle name="Обычный 7" xfId="74" xr:uid="{00000000-0005-0000-0000-000052000000}"/>
    <cellStyle name="Обычный 7 2" xfId="134" xr:uid="{00000000-0005-0000-0000-000053000000}"/>
    <cellStyle name="Обычный 8" xfId="124" xr:uid="{00000000-0005-0000-0000-000054000000}"/>
    <cellStyle name="Обычный 9" xfId="123" xr:uid="{00000000-0005-0000-0000-000055000000}"/>
    <cellStyle name="Плохой 2" xfId="75" xr:uid="{00000000-0005-0000-0000-00005A000000}"/>
    <cellStyle name="Пояснение 2" xfId="76" xr:uid="{00000000-0005-0000-0000-00005B000000}"/>
    <cellStyle name="Примечание 2" xfId="77" xr:uid="{00000000-0005-0000-0000-00005C000000}"/>
    <cellStyle name="Процентный 2" xfId="78" xr:uid="{00000000-0005-0000-0000-00005D000000}"/>
    <cellStyle name="Процентный 2 2" xfId="79" xr:uid="{00000000-0005-0000-0000-00005E000000}"/>
    <cellStyle name="Процентный 3" xfId="80" xr:uid="{00000000-0005-0000-0000-00005F000000}"/>
    <cellStyle name="Связанная ячейка 2" xfId="81" xr:uid="{00000000-0005-0000-0000-000060000000}"/>
    <cellStyle name="Стиль 1" xfId="82" xr:uid="{00000000-0005-0000-0000-000061000000}"/>
    <cellStyle name="Текст предупреждения 2" xfId="83" xr:uid="{00000000-0005-0000-0000-000062000000}"/>
    <cellStyle name="Тысячи [0]_Birga" xfId="84" xr:uid="{00000000-0005-0000-0000-000063000000}"/>
    <cellStyle name="Тысячи_Birga" xfId="85" xr:uid="{00000000-0005-0000-0000-000064000000}"/>
    <cellStyle name="Финансовый [0] 2" xfId="86" xr:uid="{00000000-0005-0000-0000-000065000000}"/>
    <cellStyle name="Финансовый [0] 3" xfId="87" xr:uid="{00000000-0005-0000-0000-000066000000}"/>
    <cellStyle name="Финансовый 10" xfId="88" xr:uid="{00000000-0005-0000-0000-000067000000}"/>
    <cellStyle name="Финансовый 10 2" xfId="136" xr:uid="{00000000-0005-0000-0000-000068000000}"/>
    <cellStyle name="Финансовый 11" xfId="89" xr:uid="{00000000-0005-0000-0000-000069000000}"/>
    <cellStyle name="Финансовый 12" xfId="90" xr:uid="{00000000-0005-0000-0000-00006A000000}"/>
    <cellStyle name="Финансовый 12 2" xfId="152" xr:uid="{00000000-0005-0000-0000-00006B000000}"/>
    <cellStyle name="Финансовый 13" xfId="91" xr:uid="{00000000-0005-0000-0000-00006C000000}"/>
    <cellStyle name="Финансовый 2" xfId="2" xr:uid="{00000000-0005-0000-0000-00006D000000}"/>
    <cellStyle name="Финансовый 2 2" xfId="92" xr:uid="{00000000-0005-0000-0000-00006E000000}"/>
    <cellStyle name="Финансовый 2 3" xfId="93" xr:uid="{00000000-0005-0000-0000-00006F000000}"/>
    <cellStyle name="Финансовый 2 4" xfId="113" xr:uid="{00000000-0005-0000-0000-000070000000}"/>
    <cellStyle name="Финансовый 2 5" xfId="114" xr:uid="{00000000-0005-0000-0000-000071000000}"/>
    <cellStyle name="Финансовый 2 6" xfId="115" xr:uid="{00000000-0005-0000-0000-000072000000}"/>
    <cellStyle name="Финансовый 2 7" xfId="116" xr:uid="{00000000-0005-0000-0000-000073000000}"/>
    <cellStyle name="Финансовый 2 7 2" xfId="137" xr:uid="{00000000-0005-0000-0000-000074000000}"/>
    <cellStyle name="Финансовый 2 8" xfId="125" xr:uid="{00000000-0005-0000-0000-000075000000}"/>
    <cellStyle name="Финансовый 3" xfId="94" xr:uid="{00000000-0005-0000-0000-000076000000}"/>
    <cellStyle name="Финансовый 3 2" xfId="95" xr:uid="{00000000-0005-0000-0000-000077000000}"/>
    <cellStyle name="Финансовый 3 2 2" xfId="110" xr:uid="{00000000-0005-0000-0000-000078000000}"/>
    <cellStyle name="Финансовый 3 2 3" xfId="111" xr:uid="{00000000-0005-0000-0000-000079000000}"/>
    <cellStyle name="Финансовый 3 2 3 2" xfId="118" xr:uid="{00000000-0005-0000-0000-00007A000000}"/>
    <cellStyle name="Финансовый 3 2 3 2 2" xfId="142" xr:uid="{00000000-0005-0000-0000-00007B000000}"/>
    <cellStyle name="Финансовый 3 2 3 3" xfId="129" xr:uid="{00000000-0005-0000-0000-00007C000000}"/>
    <cellStyle name="Финансовый 3 2 4" xfId="117" xr:uid="{00000000-0005-0000-0000-00007D000000}"/>
    <cellStyle name="Финансовый 3 2 4 2" xfId="139" xr:uid="{00000000-0005-0000-0000-00007E000000}"/>
    <cellStyle name="Финансовый 3 2 5" xfId="127" xr:uid="{00000000-0005-0000-0000-00007F000000}"/>
    <cellStyle name="Финансовый 3 3" xfId="96" xr:uid="{00000000-0005-0000-0000-000080000000}"/>
    <cellStyle name="Финансовый 3 3 2" xfId="138" xr:uid="{00000000-0005-0000-0000-000081000000}"/>
    <cellStyle name="Финансовый 3 4" xfId="126" xr:uid="{00000000-0005-0000-0000-000082000000}"/>
    <cellStyle name="Финансовый 4" xfId="97" xr:uid="{00000000-0005-0000-0000-000083000000}"/>
    <cellStyle name="Финансовый 4 2" xfId="98" xr:uid="{00000000-0005-0000-0000-000084000000}"/>
    <cellStyle name="Финансовый 4 2 2" xfId="140" xr:uid="{00000000-0005-0000-0000-000085000000}"/>
    <cellStyle name="Финансовый 4 3" xfId="128" xr:uid="{00000000-0005-0000-0000-000086000000}"/>
    <cellStyle name="Финансовый 5" xfId="99" xr:uid="{00000000-0005-0000-0000-000087000000}"/>
    <cellStyle name="Финансовый 5 2" xfId="100" xr:uid="{00000000-0005-0000-0000-000088000000}"/>
    <cellStyle name="Финансовый 5 2 2" xfId="143" xr:uid="{00000000-0005-0000-0000-000089000000}"/>
    <cellStyle name="Финансовый 5 3" xfId="101" xr:uid="{00000000-0005-0000-0000-00008A000000}"/>
    <cellStyle name="Финансовый 5 4" xfId="148" xr:uid="{00000000-0005-0000-0000-00008B000000}"/>
    <cellStyle name="Финансовый 6" xfId="102" xr:uid="{00000000-0005-0000-0000-00008C000000}"/>
    <cellStyle name="Финансовый 6 2" xfId="103" xr:uid="{00000000-0005-0000-0000-00008D000000}"/>
    <cellStyle name="Финансовый 7" xfId="104" xr:uid="{00000000-0005-0000-0000-00008E000000}"/>
    <cellStyle name="Финансовый 7 2" xfId="119" xr:uid="{00000000-0005-0000-0000-00008F000000}"/>
    <cellStyle name="Финансовый 7 2 2" xfId="144" xr:uid="{00000000-0005-0000-0000-000090000000}"/>
    <cellStyle name="Финансовый 7 3" xfId="130" xr:uid="{00000000-0005-0000-0000-000091000000}"/>
    <cellStyle name="Финансовый 8" xfId="105" xr:uid="{00000000-0005-0000-0000-000092000000}"/>
    <cellStyle name="Финансовый 8 2" xfId="106" xr:uid="{00000000-0005-0000-0000-000093000000}"/>
    <cellStyle name="Финансовый 8 2 2" xfId="122" xr:uid="{00000000-0005-0000-0000-000094000000}"/>
    <cellStyle name="Финансовый 8 2 2 2" xfId="146" xr:uid="{00000000-0005-0000-0000-000095000000}"/>
    <cellStyle name="Финансовый 8 2 3" xfId="132" xr:uid="{00000000-0005-0000-0000-000096000000}"/>
    <cellStyle name="Финансовый 8 3" xfId="120" xr:uid="{00000000-0005-0000-0000-000097000000}"/>
    <cellStyle name="Финансовый 8 3 2" xfId="145" xr:uid="{00000000-0005-0000-0000-000098000000}"/>
    <cellStyle name="Финансовый 8 4" xfId="131" xr:uid="{00000000-0005-0000-0000-000099000000}"/>
    <cellStyle name="Финансовый 9" xfId="107" xr:uid="{00000000-0005-0000-0000-00009A000000}"/>
    <cellStyle name="Финансовый 9 2" xfId="121" xr:uid="{00000000-0005-0000-0000-00009B000000}"/>
    <cellStyle name="Хороший 2" xfId="108" xr:uid="{00000000-0005-0000-0000-00009C000000}"/>
    <cellStyle name="표준_China Fund Subscription" xfId="109" xr:uid="{00000000-0005-0000-0000-00009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abSelected="1" view="pageBreakPreview" zoomScaleSheetLayoutView="100" workbookViewId="0">
      <selection activeCell="A16" sqref="A16"/>
    </sheetView>
  </sheetViews>
  <sheetFormatPr defaultColWidth="8.85546875" defaultRowHeight="15"/>
  <cols>
    <col min="1" max="1" width="50.85546875" style="2" customWidth="1"/>
    <col min="2" max="2" width="11.28515625" style="2" customWidth="1"/>
    <col min="3" max="3" width="12.7109375" style="2" bestFit="1" customWidth="1"/>
    <col min="4" max="4" width="2.85546875" style="2" customWidth="1"/>
    <col min="5" max="5" width="10.85546875" style="2" customWidth="1"/>
    <col min="6" max="6" width="8.85546875" style="2"/>
    <col min="7" max="7" width="11.42578125" style="27" bestFit="1" customWidth="1"/>
    <col min="8" max="8" width="12" style="2" bestFit="1" customWidth="1"/>
    <col min="9" max="16384" width="8.85546875" style="2"/>
  </cols>
  <sheetData>
    <row r="1" spans="1:7" ht="15.75">
      <c r="A1" s="1" t="s">
        <v>28</v>
      </c>
    </row>
    <row r="2" spans="1:7" ht="15.75">
      <c r="A2" s="3"/>
    </row>
    <row r="3" spans="1:7">
      <c r="A3" s="4" t="s">
        <v>3</v>
      </c>
    </row>
    <row r="4" spans="1:7">
      <c r="A4" s="4" t="s">
        <v>119</v>
      </c>
    </row>
    <row r="5" spans="1:7">
      <c r="A5" s="5" t="s">
        <v>4</v>
      </c>
    </row>
    <row r="7" spans="1:7">
      <c r="A7" s="110"/>
      <c r="B7" s="6"/>
      <c r="C7" s="6" t="s">
        <v>120</v>
      </c>
      <c r="D7" s="6"/>
      <c r="E7" s="6" t="s">
        <v>0</v>
      </c>
    </row>
    <row r="8" spans="1:7">
      <c r="A8" s="110"/>
      <c r="B8" s="6" t="s">
        <v>5</v>
      </c>
      <c r="C8" s="23" t="s">
        <v>45</v>
      </c>
      <c r="D8" s="6"/>
      <c r="E8" s="23" t="s">
        <v>39</v>
      </c>
    </row>
    <row r="9" spans="1:7">
      <c r="A9" s="7" t="s">
        <v>6</v>
      </c>
      <c r="B9" s="8"/>
      <c r="C9" s="9"/>
      <c r="D9" s="9"/>
      <c r="E9" s="9"/>
    </row>
    <row r="10" spans="1:7" ht="14.45" customHeight="1">
      <c r="A10" s="10" t="s">
        <v>7</v>
      </c>
      <c r="B10" s="11">
        <v>4</v>
      </c>
      <c r="C10" s="12">
        <v>269012</v>
      </c>
      <c r="D10" s="12"/>
      <c r="E10" s="12">
        <v>127126</v>
      </c>
      <c r="F10" s="14"/>
      <c r="G10" s="50"/>
    </row>
    <row r="11" spans="1:7">
      <c r="A11" s="10" t="s">
        <v>8</v>
      </c>
      <c r="B11" s="11">
        <v>4</v>
      </c>
      <c r="C11" s="12">
        <v>0</v>
      </c>
      <c r="D11" s="12"/>
      <c r="E11" s="12">
        <v>0</v>
      </c>
    </row>
    <row r="12" spans="1:7">
      <c r="A12" s="10" t="s">
        <v>9</v>
      </c>
      <c r="B12" s="11"/>
      <c r="C12" s="12"/>
      <c r="D12" s="12"/>
      <c r="E12" s="12"/>
    </row>
    <row r="13" spans="1:7">
      <c r="A13" s="10" t="s">
        <v>10</v>
      </c>
      <c r="B13" s="11">
        <v>5</v>
      </c>
      <c r="C13" s="12">
        <v>124924</v>
      </c>
      <c r="D13" s="12"/>
      <c r="E13" s="12">
        <v>1002178</v>
      </c>
      <c r="F13" s="14"/>
      <c r="G13" s="50"/>
    </row>
    <row r="14" spans="1:7" ht="33.75" customHeight="1">
      <c r="A14" s="10" t="s">
        <v>40</v>
      </c>
      <c r="B14" s="11">
        <v>6</v>
      </c>
      <c r="C14" s="12">
        <v>680709</v>
      </c>
      <c r="D14" s="13"/>
      <c r="E14" s="12">
        <v>1910024</v>
      </c>
      <c r="G14" s="50"/>
    </row>
    <row r="15" spans="1:7" ht="24" customHeight="1">
      <c r="A15" s="10" t="s">
        <v>11</v>
      </c>
      <c r="B15" s="11"/>
      <c r="C15" s="12">
        <v>29975</v>
      </c>
      <c r="D15" s="12"/>
      <c r="E15" s="12">
        <v>34672</v>
      </c>
      <c r="F15" s="14"/>
      <c r="G15" s="50"/>
    </row>
    <row r="16" spans="1:7" ht="24">
      <c r="A16" s="10" t="s">
        <v>12</v>
      </c>
      <c r="B16" s="11"/>
      <c r="C16" s="12">
        <v>2199</v>
      </c>
      <c r="D16" s="12"/>
      <c r="E16" s="12">
        <v>2199</v>
      </c>
      <c r="F16" s="14"/>
      <c r="G16" s="50"/>
    </row>
    <row r="17" spans="1:8">
      <c r="A17" s="10" t="s">
        <v>13</v>
      </c>
      <c r="B17" s="11">
        <v>7</v>
      </c>
      <c r="C17" s="12">
        <v>5188445</v>
      </c>
      <c r="D17" s="12"/>
      <c r="E17" s="12">
        <v>5382487</v>
      </c>
      <c r="F17" s="14"/>
      <c r="G17" s="50"/>
      <c r="H17" s="14"/>
    </row>
    <row r="18" spans="1:8">
      <c r="A18" s="10" t="s">
        <v>49</v>
      </c>
      <c r="B18" s="11"/>
      <c r="C18" s="12">
        <v>4505122</v>
      </c>
      <c r="D18" s="12"/>
      <c r="E18" s="12">
        <v>5122</v>
      </c>
      <c r="F18" s="14"/>
      <c r="G18" s="50"/>
    </row>
    <row r="19" spans="1:8">
      <c r="A19" s="10" t="s">
        <v>15</v>
      </c>
      <c r="B19" s="11"/>
      <c r="C19" s="12">
        <v>147752</v>
      </c>
      <c r="D19" s="12"/>
      <c r="E19" s="12">
        <v>155332</v>
      </c>
      <c r="F19" s="14"/>
      <c r="G19" s="50"/>
    </row>
    <row r="20" spans="1:8">
      <c r="A20" s="10" t="s">
        <v>50</v>
      </c>
      <c r="B20" s="11"/>
      <c r="C20" s="12">
        <v>63623</v>
      </c>
      <c r="D20" s="12"/>
      <c r="E20" s="12">
        <v>14149</v>
      </c>
      <c r="F20" s="14"/>
      <c r="G20" s="50"/>
    </row>
    <row r="21" spans="1:8">
      <c r="A21" s="10" t="s">
        <v>51</v>
      </c>
      <c r="B21" s="11">
        <v>8</v>
      </c>
      <c r="C21" s="12">
        <v>612873</v>
      </c>
      <c r="D21" s="12"/>
      <c r="E21" s="12">
        <v>4888623</v>
      </c>
      <c r="F21" s="14"/>
      <c r="G21" s="50"/>
    </row>
    <row r="22" spans="1:8" ht="15.75" thickBot="1">
      <c r="A22" s="10" t="s">
        <v>1</v>
      </c>
      <c r="B22" s="11"/>
      <c r="C22" s="15">
        <v>1011</v>
      </c>
      <c r="D22" s="15"/>
      <c r="E22" s="15">
        <v>871</v>
      </c>
      <c r="F22" s="14"/>
      <c r="G22" s="50"/>
    </row>
    <row r="23" spans="1:8">
      <c r="A23" s="10"/>
      <c r="B23" s="11"/>
      <c r="C23" s="12"/>
      <c r="D23" s="12"/>
      <c r="E23" s="13"/>
    </row>
    <row r="24" spans="1:8" ht="15.75" thickBot="1">
      <c r="A24" s="7" t="s">
        <v>16</v>
      </c>
      <c r="B24" s="11"/>
      <c r="C24" s="16">
        <f>SUM(C10:C22)</f>
        <v>11625645</v>
      </c>
      <c r="D24" s="16"/>
      <c r="E24" s="16">
        <f>SUM(E10:E22)</f>
        <v>13522783</v>
      </c>
      <c r="F24" s="14"/>
      <c r="G24" s="50"/>
    </row>
    <row r="25" spans="1:8">
      <c r="A25" s="7"/>
      <c r="B25" s="11"/>
      <c r="C25" s="13"/>
      <c r="D25" s="13"/>
      <c r="E25" s="13"/>
    </row>
    <row r="26" spans="1:8" ht="15.75" thickBot="1">
      <c r="A26" s="7" t="s">
        <v>17</v>
      </c>
      <c r="B26" s="11"/>
      <c r="C26" s="17"/>
      <c r="D26" s="17"/>
      <c r="E26" s="16"/>
    </row>
    <row r="27" spans="1:8">
      <c r="A27" s="10" t="s">
        <v>18</v>
      </c>
      <c r="B27" s="11"/>
      <c r="C27" s="12"/>
      <c r="D27" s="12"/>
      <c r="E27" s="12"/>
      <c r="F27" s="14"/>
      <c r="G27" s="50"/>
    </row>
    <row r="28" spans="1:8">
      <c r="A28" s="10" t="s">
        <v>19</v>
      </c>
      <c r="B28" s="11"/>
      <c r="C28" s="12"/>
      <c r="D28" s="12"/>
      <c r="E28" s="12"/>
      <c r="F28" s="14"/>
      <c r="G28" s="50"/>
    </row>
    <row r="29" spans="1:8">
      <c r="A29" s="10" t="s">
        <v>41</v>
      </c>
      <c r="B29" s="11"/>
      <c r="C29" s="12">
        <v>6459</v>
      </c>
      <c r="D29" s="12"/>
      <c r="E29" s="12">
        <v>0</v>
      </c>
      <c r="F29" s="14"/>
      <c r="G29" s="50"/>
    </row>
    <row r="30" spans="1:8">
      <c r="A30" s="10" t="s">
        <v>20</v>
      </c>
      <c r="B30" s="11"/>
      <c r="C30" s="12">
        <v>688</v>
      </c>
      <c r="D30" s="12"/>
      <c r="E30" s="12">
        <v>3731</v>
      </c>
      <c r="F30" s="14"/>
      <c r="G30" s="50"/>
    </row>
    <row r="31" spans="1:8">
      <c r="A31" s="10" t="s">
        <v>21</v>
      </c>
      <c r="B31" s="11"/>
      <c r="C31" s="12">
        <v>561</v>
      </c>
      <c r="D31" s="12"/>
      <c r="E31" s="12">
        <v>1065</v>
      </c>
      <c r="F31" s="14"/>
      <c r="G31" s="50"/>
    </row>
    <row r="32" spans="1:8">
      <c r="A32" s="10" t="s">
        <v>14</v>
      </c>
      <c r="B32" s="11"/>
      <c r="C32" s="12"/>
      <c r="D32" s="12"/>
      <c r="E32" s="12"/>
      <c r="F32" s="14"/>
      <c r="G32" s="50"/>
    </row>
    <row r="33" spans="1:7">
      <c r="A33" s="10" t="s">
        <v>22</v>
      </c>
      <c r="B33" s="11"/>
      <c r="C33" s="12">
        <v>6932</v>
      </c>
      <c r="D33" s="12"/>
      <c r="E33" s="12">
        <v>10205</v>
      </c>
      <c r="F33" s="14"/>
      <c r="G33" s="50"/>
    </row>
    <row r="34" spans="1:7">
      <c r="A34" s="10" t="s">
        <v>23</v>
      </c>
      <c r="B34" s="11"/>
      <c r="C34" s="12">
        <v>53</v>
      </c>
      <c r="D34" s="12"/>
      <c r="E34" s="12">
        <v>107207</v>
      </c>
      <c r="F34" s="14"/>
      <c r="G34" s="50"/>
    </row>
    <row r="35" spans="1:7">
      <c r="A35" s="10"/>
      <c r="B35" s="11"/>
      <c r="C35" s="12"/>
      <c r="D35" s="12"/>
      <c r="E35" s="12"/>
      <c r="F35" s="14"/>
      <c r="G35" s="50"/>
    </row>
    <row r="36" spans="1:7" ht="15.75" thickBot="1">
      <c r="A36" s="7" t="s">
        <v>24</v>
      </c>
      <c r="B36" s="11"/>
      <c r="C36" s="16">
        <f>SUM(C27:C35)</f>
        <v>14693</v>
      </c>
      <c r="D36" s="16"/>
      <c r="E36" s="16">
        <f t="shared" ref="E36" si="0">SUM(E27:E35)</f>
        <v>122208</v>
      </c>
      <c r="F36" s="14"/>
      <c r="G36" s="50"/>
    </row>
    <row r="37" spans="1:7">
      <c r="A37" s="10"/>
      <c r="B37" s="11"/>
      <c r="C37" s="13"/>
      <c r="D37" s="13"/>
      <c r="E37" s="13"/>
    </row>
    <row r="38" spans="1:7" ht="15.75" thickBot="1">
      <c r="A38" s="7" t="s">
        <v>25</v>
      </c>
      <c r="B38" s="11"/>
      <c r="C38" s="17"/>
      <c r="D38" s="17"/>
      <c r="E38" s="17"/>
    </row>
    <row r="39" spans="1:7">
      <c r="A39" s="10" t="s">
        <v>52</v>
      </c>
      <c r="B39" s="11"/>
      <c r="C39" s="12">
        <v>50559902</v>
      </c>
      <c r="D39" s="12"/>
      <c r="E39" s="12">
        <v>50559902</v>
      </c>
      <c r="F39" s="14"/>
      <c r="G39" s="50"/>
    </row>
    <row r="40" spans="1:7">
      <c r="A40" s="10" t="s">
        <v>53</v>
      </c>
      <c r="B40" s="11"/>
      <c r="C40" s="12">
        <v>11963</v>
      </c>
      <c r="D40" s="12"/>
      <c r="E40" s="12">
        <v>103083</v>
      </c>
      <c r="F40" s="14"/>
      <c r="G40" s="50"/>
    </row>
    <row r="41" spans="1:7">
      <c r="A41" s="10" t="s">
        <v>54</v>
      </c>
      <c r="B41" s="11"/>
      <c r="C41" s="12">
        <v>-38960913</v>
      </c>
      <c r="D41" s="12"/>
      <c r="E41" s="12">
        <v>-37262410</v>
      </c>
      <c r="F41" s="14"/>
      <c r="G41" s="50"/>
    </row>
    <row r="42" spans="1:7">
      <c r="A42" s="10"/>
      <c r="B42" s="11"/>
      <c r="C42" s="12"/>
      <c r="D42" s="12"/>
      <c r="E42" s="12"/>
    </row>
    <row r="43" spans="1:7" ht="15.75" thickBot="1">
      <c r="A43" s="7" t="s">
        <v>26</v>
      </c>
      <c r="B43" s="8"/>
      <c r="C43" s="24">
        <f>SUM(C39:C42)</f>
        <v>11610952</v>
      </c>
      <c r="D43" s="24"/>
      <c r="E43" s="24">
        <f t="shared" ref="E43" si="1">SUM(E39:E42)</f>
        <v>13400575</v>
      </c>
      <c r="F43" s="14"/>
      <c r="G43" s="50"/>
    </row>
    <row r="44" spans="1:7">
      <c r="A44" s="7"/>
      <c r="B44" s="109"/>
      <c r="C44" s="18"/>
      <c r="D44" s="18"/>
      <c r="E44" s="18"/>
    </row>
    <row r="45" spans="1:7" ht="15.75" thickBot="1">
      <c r="A45" s="7" t="s">
        <v>27</v>
      </c>
      <c r="B45" s="109"/>
      <c r="C45" s="19">
        <f>C36+C43</f>
        <v>11625645</v>
      </c>
      <c r="D45" s="19"/>
      <c r="E45" s="19">
        <f>E36+E43</f>
        <v>13522783</v>
      </c>
      <c r="F45" s="14"/>
      <c r="G45" s="50"/>
    </row>
    <row r="46" spans="1:7">
      <c r="B46" s="20"/>
      <c r="C46" s="21"/>
      <c r="D46" s="21"/>
      <c r="E46" s="21"/>
    </row>
  </sheetData>
  <mergeCells count="2">
    <mergeCell ref="B44:B45"/>
    <mergeCell ref="A7:A8"/>
  </mergeCells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2328B-A9A0-401B-98BD-A32C179A3B5F}">
  <sheetPr>
    <pageSetUpPr fitToPage="1"/>
  </sheetPr>
  <dimension ref="A1:H51"/>
  <sheetViews>
    <sheetView workbookViewId="0">
      <selection activeCell="A23" sqref="A23"/>
    </sheetView>
  </sheetViews>
  <sheetFormatPr defaultRowHeight="15"/>
  <cols>
    <col min="1" max="1" width="48.140625" style="25" customWidth="1"/>
    <col min="2" max="2" width="7.42578125" style="25" customWidth="1"/>
    <col min="3" max="3" width="14.42578125" style="26" customWidth="1"/>
    <col min="4" max="4" width="3.7109375" style="25" customWidth="1"/>
    <col min="5" max="5" width="14.28515625" style="26" customWidth="1"/>
    <col min="6" max="16384" width="9.140625" style="25"/>
  </cols>
  <sheetData>
    <row r="1" spans="1:5" s="2" customFormat="1" ht="15.75">
      <c r="A1" s="1" t="s">
        <v>28</v>
      </c>
    </row>
    <row r="2" spans="1:5" s="2" customFormat="1" ht="15.75">
      <c r="A2" s="3"/>
    </row>
    <row r="3" spans="1:5" s="2" customFormat="1">
      <c r="A3" s="4" t="s">
        <v>57</v>
      </c>
    </row>
    <row r="4" spans="1:5" s="2" customFormat="1">
      <c r="A4" s="22" t="s">
        <v>121</v>
      </c>
    </row>
    <row r="5" spans="1:5" s="2" customFormat="1">
      <c r="A5" s="5" t="s">
        <v>4</v>
      </c>
    </row>
    <row r="7" spans="1:5" s="28" customFormat="1" ht="36">
      <c r="A7" s="111"/>
      <c r="B7" s="47" t="s">
        <v>55</v>
      </c>
      <c r="C7" s="31" t="s">
        <v>122</v>
      </c>
      <c r="D7" s="112"/>
      <c r="E7" s="31" t="s">
        <v>123</v>
      </c>
    </row>
    <row r="8" spans="1:5" s="28" customFormat="1" ht="12">
      <c r="A8" s="111"/>
      <c r="B8" s="47"/>
      <c r="C8" s="31" t="s">
        <v>45</v>
      </c>
      <c r="D8" s="112"/>
      <c r="E8" s="31" t="s">
        <v>39</v>
      </c>
    </row>
    <row r="9" spans="1:5" s="28" customFormat="1" ht="12.75" thickBot="1">
      <c r="A9" s="111"/>
      <c r="B9" s="48"/>
      <c r="C9" s="32"/>
      <c r="D9" s="113"/>
      <c r="E9" s="32"/>
    </row>
    <row r="10" spans="1:5" s="28" customFormat="1" ht="12">
      <c r="A10" s="43"/>
      <c r="B10" s="47"/>
      <c r="C10" s="31"/>
      <c r="D10" s="30"/>
      <c r="E10" s="31"/>
    </row>
    <row r="11" spans="1:5" s="28" customFormat="1" ht="12">
      <c r="A11" s="44" t="s">
        <v>58</v>
      </c>
      <c r="B11" s="49"/>
      <c r="C11" s="33"/>
      <c r="D11" s="34"/>
      <c r="E11" s="33"/>
    </row>
    <row r="12" spans="1:5" s="28" customFormat="1" ht="12">
      <c r="A12" s="45" t="s">
        <v>59</v>
      </c>
      <c r="B12" s="49"/>
      <c r="C12" s="33">
        <v>7069</v>
      </c>
      <c r="D12" s="34"/>
      <c r="E12" s="33">
        <v>39446.592750000003</v>
      </c>
    </row>
    <row r="13" spans="1:5" s="28" customFormat="1" ht="12">
      <c r="A13" s="45" t="s">
        <v>60</v>
      </c>
      <c r="B13" s="49"/>
      <c r="C13" s="33">
        <v>574449</v>
      </c>
      <c r="D13" s="34"/>
      <c r="E13" s="33">
        <v>475521.54399999999</v>
      </c>
    </row>
    <row r="14" spans="1:5" s="28" customFormat="1" ht="12">
      <c r="A14" s="45" t="s">
        <v>61</v>
      </c>
      <c r="B14" s="49"/>
      <c r="C14" s="33"/>
      <c r="D14" s="34"/>
      <c r="E14" s="33"/>
    </row>
    <row r="15" spans="1:5" s="28" customFormat="1" ht="12.75" thickBot="1">
      <c r="A15" s="45" t="s">
        <v>62</v>
      </c>
      <c r="B15" s="49"/>
      <c r="C15" s="33">
        <v>896</v>
      </c>
      <c r="D15" s="34"/>
      <c r="E15" s="33">
        <v>9763.0888699999996</v>
      </c>
    </row>
    <row r="16" spans="1:5" s="28" customFormat="1" ht="12.75" thickBot="1">
      <c r="A16" s="45"/>
      <c r="B16" s="49"/>
      <c r="C16" s="36">
        <f>SUM(C12:C15)</f>
        <v>582414</v>
      </c>
      <c r="D16" s="37"/>
      <c r="E16" s="36">
        <f>SUM(E12:E15)</f>
        <v>524731.22562000004</v>
      </c>
    </row>
    <row r="17" spans="1:5" s="28" customFormat="1" ht="12">
      <c r="A17" s="45"/>
      <c r="B17" s="49"/>
      <c r="C17" s="33"/>
      <c r="D17" s="34"/>
      <c r="E17" s="33"/>
    </row>
    <row r="18" spans="1:5" s="28" customFormat="1" ht="24">
      <c r="A18" s="45" t="s">
        <v>63</v>
      </c>
      <c r="B18" s="49"/>
      <c r="C18" s="33">
        <v>15009</v>
      </c>
      <c r="D18" s="34"/>
      <c r="E18" s="33">
        <v>37803</v>
      </c>
    </row>
    <row r="19" spans="1:5" s="28" customFormat="1" ht="24.75" thickBot="1">
      <c r="A19" s="45" t="s">
        <v>64</v>
      </c>
      <c r="B19" s="49"/>
      <c r="C19" s="38">
        <f>37592-640</f>
        <v>36952</v>
      </c>
      <c r="D19" s="39"/>
      <c r="E19" s="38">
        <v>204966</v>
      </c>
    </row>
    <row r="20" spans="1:5" s="28" customFormat="1" ht="12.75" thickBot="1">
      <c r="A20" s="44" t="s">
        <v>65</v>
      </c>
      <c r="B20" s="49"/>
      <c r="C20" s="32">
        <f>SUM(C16:C19)</f>
        <v>634375</v>
      </c>
      <c r="D20" s="40"/>
      <c r="E20" s="32">
        <f>SUM(E16:E19)</f>
        <v>767500.22562000004</v>
      </c>
    </row>
    <row r="21" spans="1:5" s="28" customFormat="1" ht="12">
      <c r="A21" s="46"/>
      <c r="B21" s="49"/>
      <c r="C21" s="33"/>
      <c r="D21" s="34"/>
      <c r="E21" s="33"/>
    </row>
    <row r="22" spans="1:5" s="28" customFormat="1" ht="12">
      <c r="A22" s="45" t="s">
        <v>66</v>
      </c>
      <c r="B22" s="49">
        <v>10</v>
      </c>
      <c r="C22" s="33">
        <v>175774</v>
      </c>
      <c r="D22" s="34"/>
      <c r="E22" s="33">
        <v>31999.68043</v>
      </c>
    </row>
    <row r="23" spans="1:5" s="28" customFormat="1" ht="24">
      <c r="A23" s="45" t="s">
        <v>67</v>
      </c>
      <c r="B23" s="49">
        <v>11</v>
      </c>
      <c r="C23" s="33">
        <v>314475</v>
      </c>
      <c r="D23" s="34"/>
      <c r="E23" s="33">
        <v>12925.767329999924</v>
      </c>
    </row>
    <row r="24" spans="1:5" s="28" customFormat="1" ht="36">
      <c r="A24" s="45" t="s">
        <v>68</v>
      </c>
      <c r="B24" s="49">
        <v>11</v>
      </c>
      <c r="C24" s="33">
        <f>244182-11343-C25</f>
        <v>127574</v>
      </c>
      <c r="D24" s="34"/>
      <c r="E24" s="33">
        <v>1696468.95945</v>
      </c>
    </row>
    <row r="25" spans="1:5" s="28" customFormat="1" ht="35.25" customHeight="1">
      <c r="A25" s="45" t="s">
        <v>69</v>
      </c>
      <c r="B25" s="49"/>
      <c r="C25" s="33">
        <v>105265</v>
      </c>
      <c r="D25" s="34"/>
      <c r="E25" s="33">
        <v>14631.544709999995</v>
      </c>
    </row>
    <row r="26" spans="1:5" s="28" customFormat="1" ht="35.25" customHeight="1">
      <c r="A26" s="45" t="s">
        <v>70</v>
      </c>
      <c r="B26" s="49"/>
      <c r="C26" s="33">
        <v>-10818</v>
      </c>
      <c r="D26" s="34"/>
      <c r="E26" s="33">
        <v>23301.064999999999</v>
      </c>
    </row>
    <row r="27" spans="1:5" s="28" customFormat="1" ht="12.75" thickBot="1">
      <c r="A27" s="45" t="s">
        <v>29</v>
      </c>
      <c r="B27" s="49"/>
      <c r="C27" s="38"/>
      <c r="D27" s="39"/>
      <c r="E27" s="38">
        <v>33.035719999999998</v>
      </c>
    </row>
    <row r="28" spans="1:5" s="28" customFormat="1" ht="12.75" thickBot="1">
      <c r="A28" s="44" t="s">
        <v>71</v>
      </c>
      <c r="B28" s="49"/>
      <c r="C28" s="32">
        <f>SUM(C22:C27)</f>
        <v>712270</v>
      </c>
      <c r="D28" s="40"/>
      <c r="E28" s="32">
        <f>SUM(E22:E27)</f>
        <v>1779360.0526399999</v>
      </c>
    </row>
    <row r="29" spans="1:5" s="28" customFormat="1" ht="12">
      <c r="A29" s="44"/>
      <c r="B29" s="49"/>
      <c r="C29" s="33"/>
      <c r="D29" s="34"/>
      <c r="E29" s="33"/>
    </row>
    <row r="30" spans="1:5" s="28" customFormat="1" ht="12">
      <c r="A30" s="35" t="s">
        <v>46</v>
      </c>
      <c r="B30" s="49"/>
      <c r="C30" s="33">
        <v>-725705</v>
      </c>
      <c r="D30" s="34"/>
      <c r="E30" s="33">
        <v>-711167.22337999998</v>
      </c>
    </row>
    <row r="31" spans="1:5" s="28" customFormat="1" ht="12">
      <c r="A31" s="35" t="s">
        <v>72</v>
      </c>
      <c r="B31" s="49">
        <v>12</v>
      </c>
      <c r="C31" s="33">
        <v>-102344</v>
      </c>
      <c r="D31" s="34"/>
      <c r="E31" s="33">
        <v>-200510.15827999989</v>
      </c>
    </row>
    <row r="32" spans="1:5" s="28" customFormat="1" ht="12">
      <c r="A32" s="35" t="s">
        <v>73</v>
      </c>
      <c r="B32" s="49"/>
      <c r="C32" s="33"/>
      <c r="D32" s="34"/>
      <c r="E32" s="33">
        <v>-19244.336440000003</v>
      </c>
    </row>
    <row r="33" spans="1:8" s="28" customFormat="1" ht="12">
      <c r="A33" s="45" t="s">
        <v>74</v>
      </c>
      <c r="B33" s="49"/>
      <c r="C33" s="33">
        <v>-10416</v>
      </c>
      <c r="D33" s="34"/>
      <c r="E33" s="33">
        <v>-6239.2796899999994</v>
      </c>
    </row>
    <row r="34" spans="1:8" s="28" customFormat="1" ht="12.75" thickBot="1">
      <c r="A34" s="45" t="s">
        <v>75</v>
      </c>
      <c r="B34" s="49"/>
      <c r="C34" s="33">
        <v>-5065</v>
      </c>
      <c r="D34" s="34"/>
      <c r="E34" s="33">
        <v>-4967.99719</v>
      </c>
    </row>
    <row r="35" spans="1:8" s="28" customFormat="1" ht="12">
      <c r="A35" s="43"/>
      <c r="B35" s="49"/>
      <c r="C35" s="41"/>
      <c r="D35" s="42"/>
      <c r="E35" s="41"/>
    </row>
    <row r="36" spans="1:8" s="28" customFormat="1" ht="12">
      <c r="A36" s="44" t="s">
        <v>76</v>
      </c>
      <c r="B36" s="49"/>
      <c r="C36" s="31">
        <f>SUM(C20,C28,C30:C34)</f>
        <v>503115</v>
      </c>
      <c r="D36" s="30"/>
      <c r="E36" s="31">
        <f>SUM(E20,E28,E30:E34)</f>
        <v>1604731.2832800003</v>
      </c>
    </row>
    <row r="37" spans="1:8" s="28" customFormat="1" ht="12.75" thickBot="1">
      <c r="A37" s="45" t="s">
        <v>77</v>
      </c>
      <c r="B37" s="49"/>
      <c r="C37" s="38">
        <v>2592</v>
      </c>
      <c r="D37" s="39"/>
      <c r="E37" s="38">
        <v>-2513.5737599999998</v>
      </c>
    </row>
    <row r="38" spans="1:8" s="28" customFormat="1" ht="12">
      <c r="A38" s="44"/>
      <c r="B38" s="114"/>
      <c r="C38" s="54"/>
      <c r="D38" s="54"/>
      <c r="E38" s="54"/>
    </row>
    <row r="39" spans="1:8" s="28" customFormat="1" ht="12.75" thickBot="1">
      <c r="A39" s="44" t="s">
        <v>78</v>
      </c>
      <c r="B39" s="114"/>
      <c r="C39" s="53">
        <f>C36+C37</f>
        <v>505707</v>
      </c>
      <c r="D39" s="44"/>
      <c r="E39" s="53">
        <f>E36+E37</f>
        <v>1602217.7095200003</v>
      </c>
      <c r="H39" s="29"/>
    </row>
    <row r="40" spans="1:8">
      <c r="A40" s="44"/>
      <c r="B40" s="114"/>
      <c r="C40" s="122"/>
      <c r="D40" s="124"/>
      <c r="E40" s="122"/>
    </row>
    <row r="41" spans="1:8">
      <c r="A41" s="55" t="s">
        <v>79</v>
      </c>
      <c r="B41" s="121"/>
      <c r="C41" s="123"/>
      <c r="D41" s="125"/>
      <c r="E41" s="123"/>
    </row>
    <row r="42" spans="1:8" ht="24" hidden="1">
      <c r="A42" s="55" t="s">
        <v>80</v>
      </c>
      <c r="B42" s="56"/>
      <c r="C42" s="33"/>
      <c r="D42" s="34"/>
      <c r="E42" s="33"/>
    </row>
    <row r="43" spans="1:8" ht="36" hidden="1">
      <c r="A43" s="35" t="s">
        <v>81</v>
      </c>
      <c r="B43" s="56"/>
      <c r="C43" s="33"/>
      <c r="D43" s="34"/>
      <c r="E43" s="33"/>
    </row>
    <row r="44" spans="1:8" hidden="1">
      <c r="A44" s="55"/>
      <c r="B44" s="56"/>
      <c r="C44" s="33"/>
      <c r="D44" s="34"/>
      <c r="E44" s="33"/>
    </row>
    <row r="45" spans="1:8" ht="24">
      <c r="A45" s="55" t="s">
        <v>82</v>
      </c>
      <c r="B45" s="56"/>
      <c r="C45" s="33"/>
      <c r="D45" s="34"/>
      <c r="E45" s="33"/>
    </row>
    <row r="46" spans="1:8" ht="36.75" thickBot="1">
      <c r="A46" s="57" t="s">
        <v>83</v>
      </c>
      <c r="B46" s="58"/>
      <c r="C46" s="38">
        <v>11017.088439999998</v>
      </c>
      <c r="D46" s="39"/>
      <c r="E46" s="38">
        <v>86394</v>
      </c>
    </row>
    <row r="47" spans="1:8">
      <c r="A47" s="55"/>
      <c r="B47" s="115"/>
      <c r="C47" s="117">
        <f>C46</f>
        <v>11017.088439999998</v>
      </c>
      <c r="D47" s="119"/>
      <c r="E47" s="117">
        <f>E46</f>
        <v>86394</v>
      </c>
    </row>
    <row r="48" spans="1:8" ht="15.75" thickBot="1">
      <c r="A48" s="52" t="s">
        <v>84</v>
      </c>
      <c r="B48" s="126"/>
      <c r="C48" s="127"/>
      <c r="D48" s="113"/>
      <c r="E48" s="127"/>
    </row>
    <row r="49" spans="1:5">
      <c r="A49" s="55"/>
      <c r="B49" s="115"/>
      <c r="C49" s="117">
        <f>C39+C47</f>
        <v>516724.08844000002</v>
      </c>
      <c r="D49" s="119"/>
      <c r="E49" s="117">
        <f>E39+E47</f>
        <v>1688611.7095200003</v>
      </c>
    </row>
    <row r="50" spans="1:5" ht="15.75" thickBot="1">
      <c r="A50" s="59" t="s">
        <v>85</v>
      </c>
      <c r="B50" s="116"/>
      <c r="C50" s="118"/>
      <c r="D50" s="120"/>
      <c r="E50" s="118"/>
    </row>
    <row r="51" spans="1:5" ht="15.75" thickTop="1"/>
  </sheetData>
  <mergeCells count="15">
    <mergeCell ref="E49:E50"/>
    <mergeCell ref="B40:B41"/>
    <mergeCell ref="C40:C41"/>
    <mergeCell ref="D40:D41"/>
    <mergeCell ref="E40:E41"/>
    <mergeCell ref="B47:B48"/>
    <mergeCell ref="C47:C48"/>
    <mergeCell ref="D47:D48"/>
    <mergeCell ref="E47:E48"/>
    <mergeCell ref="A7:A9"/>
    <mergeCell ref="D7:D9"/>
    <mergeCell ref="B38:B39"/>
    <mergeCell ref="B49:B50"/>
    <mergeCell ref="C49:C50"/>
    <mergeCell ref="D49:D50"/>
  </mergeCells>
  <pageMargins left="0.7" right="0.7" top="0.75" bottom="0.75" header="0.3" footer="0.3"/>
  <pageSetup paperSize="9" scale="88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9250E-7740-4617-AE92-67A404B32723}">
  <sheetPr>
    <pageSetUpPr fitToPage="1"/>
  </sheetPr>
  <dimension ref="A1:E49"/>
  <sheetViews>
    <sheetView workbookViewId="0">
      <selection activeCell="A16" sqref="A16"/>
    </sheetView>
  </sheetViews>
  <sheetFormatPr defaultRowHeight="15"/>
  <cols>
    <col min="1" max="1" width="51.42578125" style="66" customWidth="1"/>
    <col min="2" max="2" width="6.42578125" style="66" customWidth="1"/>
    <col min="3" max="3" width="17" style="67" customWidth="1"/>
    <col min="4" max="4" width="2.28515625" style="66" customWidth="1"/>
    <col min="5" max="5" width="17" style="67" customWidth="1"/>
    <col min="6" max="16384" width="9.140625" style="66"/>
  </cols>
  <sheetData>
    <row r="1" spans="1:5" s="61" customFormat="1" ht="15.75">
      <c r="A1" s="60" t="s">
        <v>28</v>
      </c>
    </row>
    <row r="2" spans="1:5" s="61" customFormat="1" ht="15.75">
      <c r="A2" s="62"/>
    </row>
    <row r="3" spans="1:5" s="61" customFormat="1">
      <c r="A3" s="63" t="s">
        <v>86</v>
      </c>
    </row>
    <row r="4" spans="1:5" s="61" customFormat="1">
      <c r="A4" s="64" t="s">
        <v>121</v>
      </c>
    </row>
    <row r="5" spans="1:5" s="61" customFormat="1">
      <c r="A5" s="65" t="s">
        <v>4</v>
      </c>
    </row>
    <row r="6" spans="1:5" s="61" customFormat="1">
      <c r="A6" s="65"/>
    </row>
    <row r="7" spans="1:5" ht="42.75" customHeight="1">
      <c r="A7" s="132"/>
      <c r="B7" s="68" t="s">
        <v>87</v>
      </c>
      <c r="C7" s="31" t="s">
        <v>124</v>
      </c>
      <c r="D7" s="112"/>
      <c r="E7" s="31" t="s">
        <v>124</v>
      </c>
    </row>
    <row r="8" spans="1:5">
      <c r="A8" s="132"/>
      <c r="B8" s="69"/>
      <c r="C8" s="31" t="s">
        <v>45</v>
      </c>
      <c r="D8" s="112"/>
      <c r="E8" s="31" t="s">
        <v>39</v>
      </c>
    </row>
    <row r="9" spans="1:5">
      <c r="A9" s="70" t="s">
        <v>30</v>
      </c>
      <c r="B9" s="121"/>
      <c r="C9" s="133"/>
      <c r="D9" s="132"/>
      <c r="E9" s="133"/>
    </row>
    <row r="10" spans="1:5">
      <c r="A10" s="70" t="s">
        <v>88</v>
      </c>
      <c r="B10" s="121"/>
      <c r="C10" s="133"/>
      <c r="D10" s="132"/>
      <c r="E10" s="133"/>
    </row>
    <row r="11" spans="1:5">
      <c r="A11" s="71" t="s">
        <v>89</v>
      </c>
      <c r="B11" s="56"/>
      <c r="C11" s="72">
        <v>505707</v>
      </c>
      <c r="D11" s="35"/>
      <c r="E11" s="72">
        <v>1602217.7095200003</v>
      </c>
    </row>
    <row r="12" spans="1:5">
      <c r="A12" s="71" t="s">
        <v>90</v>
      </c>
      <c r="B12" s="56"/>
      <c r="C12" s="72"/>
      <c r="D12" s="35"/>
      <c r="E12" s="72"/>
    </row>
    <row r="13" spans="1:5" ht="36">
      <c r="A13" s="71" t="s">
        <v>91</v>
      </c>
      <c r="B13" s="56"/>
      <c r="C13" s="72">
        <v>-127574</v>
      </c>
      <c r="D13" s="35"/>
      <c r="E13" s="72">
        <v>-1696468.95945</v>
      </c>
    </row>
    <row r="14" spans="1:5" ht="27" customHeight="1">
      <c r="A14" s="71" t="s">
        <v>92</v>
      </c>
      <c r="B14" s="56"/>
      <c r="C14" s="72">
        <v>-314475</v>
      </c>
      <c r="D14" s="35"/>
      <c r="E14" s="72">
        <v>-12925.767329999924</v>
      </c>
    </row>
    <row r="15" spans="1:5" ht="33.75" customHeight="1">
      <c r="A15" s="71" t="s">
        <v>93</v>
      </c>
      <c r="B15" s="56"/>
      <c r="C15" s="72">
        <v>10818</v>
      </c>
      <c r="D15" s="35"/>
      <c r="E15" s="72">
        <v>-23301.064999999999</v>
      </c>
    </row>
    <row r="16" spans="1:5" ht="33.75" customHeight="1">
      <c r="A16" s="71" t="s">
        <v>69</v>
      </c>
      <c r="B16" s="56"/>
      <c r="C16" s="72">
        <v>-105265</v>
      </c>
      <c r="D16" s="35"/>
      <c r="E16" s="72">
        <v>-14631.544709999995</v>
      </c>
    </row>
    <row r="17" spans="1:5">
      <c r="A17" s="71" t="s">
        <v>73</v>
      </c>
      <c r="B17" s="56"/>
      <c r="C17" s="72">
        <v>0</v>
      </c>
      <c r="D17" s="35"/>
      <c r="E17" s="72">
        <v>19244.336440000003</v>
      </c>
    </row>
    <row r="18" spans="1:5">
      <c r="A18" s="71" t="s">
        <v>75</v>
      </c>
      <c r="B18" s="56"/>
      <c r="C18" s="72">
        <v>5065</v>
      </c>
      <c r="D18" s="35"/>
      <c r="E18" s="72">
        <v>4967.99719</v>
      </c>
    </row>
    <row r="19" spans="1:5" ht="15.75" thickBot="1">
      <c r="A19" s="71" t="s">
        <v>94</v>
      </c>
      <c r="B19" s="56"/>
      <c r="C19" s="72">
        <v>-574449</v>
      </c>
      <c r="D19" s="35"/>
      <c r="E19" s="72">
        <v>-475521.54399999999</v>
      </c>
    </row>
    <row r="20" spans="1:5" ht="24.75" thickBot="1">
      <c r="A20" s="73" t="s">
        <v>95</v>
      </c>
      <c r="B20" s="74"/>
      <c r="C20" s="75">
        <f>SUM(C11:C19)</f>
        <v>-600173</v>
      </c>
      <c r="D20" s="76"/>
      <c r="E20" s="75">
        <f>SUM(E11:E19)</f>
        <v>-596418.83733999962</v>
      </c>
    </row>
    <row r="21" spans="1:5">
      <c r="A21" s="70" t="s">
        <v>96</v>
      </c>
      <c r="B21" s="56"/>
      <c r="C21" s="72"/>
      <c r="D21" s="35"/>
      <c r="E21" s="72"/>
    </row>
    <row r="22" spans="1:5">
      <c r="A22" s="71" t="s">
        <v>97</v>
      </c>
      <c r="B22" s="56"/>
      <c r="C22" s="72">
        <v>-141886</v>
      </c>
      <c r="D22" s="35"/>
      <c r="E22" s="72">
        <v>-7424</v>
      </c>
    </row>
    <row r="23" spans="1:5" ht="24">
      <c r="A23" s="71" t="s">
        <v>98</v>
      </c>
      <c r="B23" s="56"/>
      <c r="C23" s="72">
        <v>877254</v>
      </c>
      <c r="D23" s="35"/>
      <c r="E23" s="72">
        <v>-567146</v>
      </c>
    </row>
    <row r="24" spans="1:5">
      <c r="A24" s="71" t="s">
        <v>99</v>
      </c>
      <c r="B24" s="56"/>
      <c r="C24" s="72">
        <v>194042</v>
      </c>
      <c r="D24" s="35"/>
      <c r="E24" s="72">
        <v>-6332</v>
      </c>
    </row>
    <row r="25" spans="1:5">
      <c r="A25" s="71" t="s">
        <v>1</v>
      </c>
      <c r="B25" s="56"/>
      <c r="C25" s="72">
        <v>118910.41528000002</v>
      </c>
      <c r="D25" s="35"/>
      <c r="E25" s="72">
        <v>-922913</v>
      </c>
    </row>
    <row r="26" spans="1:5">
      <c r="A26" s="70" t="s">
        <v>100</v>
      </c>
      <c r="B26" s="56"/>
      <c r="C26" s="72"/>
      <c r="D26" s="35"/>
      <c r="E26" s="72"/>
    </row>
    <row r="27" spans="1:5" ht="15.75" thickBot="1">
      <c r="A27" s="77" t="s">
        <v>101</v>
      </c>
      <c r="B27" s="58"/>
      <c r="C27" s="78">
        <v>-107515</v>
      </c>
      <c r="D27" s="57"/>
      <c r="E27" s="78">
        <v>171637</v>
      </c>
    </row>
    <row r="28" spans="1:5" ht="36.75" thickBot="1">
      <c r="A28" s="79" t="s">
        <v>102</v>
      </c>
      <c r="B28" s="58"/>
      <c r="C28" s="51">
        <f>SUM(C20:C27)</f>
        <v>340632.41528000002</v>
      </c>
      <c r="D28" s="52"/>
      <c r="E28" s="51">
        <f>SUM(E20:E27)</f>
        <v>-1928596.8373399996</v>
      </c>
    </row>
    <row r="29" spans="1:5" ht="15.75" thickBot="1">
      <c r="A29" s="77" t="s">
        <v>103</v>
      </c>
      <c r="B29" s="58"/>
      <c r="C29" s="78"/>
      <c r="D29" s="57"/>
      <c r="E29" s="78">
        <v>-86999.999989999997</v>
      </c>
    </row>
    <row r="30" spans="1:5" ht="24.75" thickBot="1">
      <c r="A30" s="79" t="s">
        <v>104</v>
      </c>
      <c r="B30" s="58"/>
      <c r="C30" s="51">
        <f>SUM(C28:C29)</f>
        <v>340632.41528000002</v>
      </c>
      <c r="D30" s="57"/>
      <c r="E30" s="51">
        <f>SUM(E28:E29)</f>
        <v>-2015596.8373299995</v>
      </c>
    </row>
    <row r="31" spans="1:5" ht="24">
      <c r="A31" s="70" t="s">
        <v>105</v>
      </c>
      <c r="B31" s="56"/>
      <c r="C31" s="72"/>
      <c r="D31" s="35"/>
      <c r="E31" s="72"/>
    </row>
    <row r="32" spans="1:5">
      <c r="A32" s="71" t="s">
        <v>106</v>
      </c>
      <c r="B32" s="56"/>
      <c r="C32" s="72">
        <v>-367</v>
      </c>
      <c r="D32" s="35"/>
      <c r="E32" s="72">
        <v>-562.45892000000003</v>
      </c>
    </row>
    <row r="33" spans="1:5" ht="24">
      <c r="A33" s="71" t="s">
        <v>107</v>
      </c>
      <c r="B33" s="56"/>
      <c r="C33" s="72"/>
      <c r="D33" s="35"/>
      <c r="E33" s="72">
        <v>-744364.5</v>
      </c>
    </row>
    <row r="34" spans="1:5" ht="24">
      <c r="A34" s="71" t="s">
        <v>108</v>
      </c>
      <c r="B34" s="56"/>
      <c r="C34" s="72">
        <v>1280909.60026</v>
      </c>
      <c r="D34" s="35"/>
      <c r="E34" s="72">
        <v>6661318</v>
      </c>
    </row>
    <row r="35" spans="1:5">
      <c r="A35" s="71" t="s">
        <v>109</v>
      </c>
      <c r="B35" s="56"/>
      <c r="C35" s="72">
        <v>-1500000</v>
      </c>
      <c r="D35" s="35"/>
      <c r="E35" s="72">
        <v>-3340542</v>
      </c>
    </row>
    <row r="36" spans="1:5" ht="15.75" thickBot="1">
      <c r="A36" s="77" t="s">
        <v>110</v>
      </c>
      <c r="B36" s="58"/>
      <c r="C36" s="78"/>
      <c r="D36" s="57"/>
      <c r="E36" s="78">
        <v>1100000</v>
      </c>
    </row>
    <row r="37" spans="1:5">
      <c r="A37" s="70" t="s">
        <v>111</v>
      </c>
      <c r="B37" s="115"/>
      <c r="C37" s="128">
        <f>SUM(C32:C36)</f>
        <v>-219457.39974000002</v>
      </c>
      <c r="D37" s="130"/>
      <c r="E37" s="128">
        <f>SUM(E32:E36)</f>
        <v>3675849.0410799999</v>
      </c>
    </row>
    <row r="38" spans="1:5" ht="15.75" thickBot="1">
      <c r="A38" s="79" t="s">
        <v>112</v>
      </c>
      <c r="B38" s="126"/>
      <c r="C38" s="129"/>
      <c r="D38" s="131"/>
      <c r="E38" s="129"/>
    </row>
    <row r="39" spans="1:5">
      <c r="A39" s="28"/>
      <c r="B39" s="28"/>
      <c r="C39" s="29"/>
      <c r="D39" s="28"/>
      <c r="E39" s="29"/>
    </row>
    <row r="40" spans="1:5" ht="24">
      <c r="A40" s="70" t="s">
        <v>113</v>
      </c>
      <c r="B40" s="56"/>
      <c r="C40" s="72"/>
      <c r="D40" s="35"/>
      <c r="E40" s="72"/>
    </row>
    <row r="41" spans="1:5" ht="15.75" thickBot="1">
      <c r="A41" s="71" t="s">
        <v>43</v>
      </c>
      <c r="B41" s="56">
        <v>9</v>
      </c>
      <c r="C41" s="72"/>
      <c r="D41" s="35"/>
      <c r="E41" s="72">
        <v>-1635279</v>
      </c>
    </row>
    <row r="42" spans="1:5" ht="24.75" thickBot="1">
      <c r="A42" s="73" t="s">
        <v>114</v>
      </c>
      <c r="B42" s="80"/>
      <c r="C42" s="75">
        <f>SUM(C41)</f>
        <v>0</v>
      </c>
      <c r="D42" s="76"/>
      <c r="E42" s="75">
        <f>SUM(E41)</f>
        <v>-1635279</v>
      </c>
    </row>
    <row r="43" spans="1:5" ht="24.75" thickBot="1">
      <c r="A43" s="81" t="s">
        <v>115</v>
      </c>
      <c r="B43" s="58"/>
      <c r="C43" s="78">
        <v>20710.984459999996</v>
      </c>
      <c r="D43" s="57"/>
      <c r="E43" s="78">
        <v>-17549.327949999999</v>
      </c>
    </row>
    <row r="44" spans="1:5" ht="24">
      <c r="A44" s="71" t="s">
        <v>116</v>
      </c>
      <c r="B44" s="56"/>
      <c r="C44" s="72">
        <f>C30+C37+C42+C43</f>
        <v>141886</v>
      </c>
      <c r="D44" s="35"/>
      <c r="E44" s="72">
        <f>E30+E37+E42+E43</f>
        <v>7423.8758000003363</v>
      </c>
    </row>
    <row r="45" spans="1:5">
      <c r="A45" s="70"/>
      <c r="B45" s="56"/>
      <c r="C45" s="72"/>
      <c r="D45" s="35"/>
      <c r="E45" s="72"/>
    </row>
    <row r="46" spans="1:5" ht="24.75" thickBot="1">
      <c r="A46" s="77" t="s">
        <v>117</v>
      </c>
      <c r="B46" s="58">
        <v>4</v>
      </c>
      <c r="C46" s="78">
        <f>Ф1!E10</f>
        <v>127126</v>
      </c>
      <c r="D46" s="57"/>
      <c r="E46" s="78">
        <v>586105</v>
      </c>
    </row>
    <row r="47" spans="1:5">
      <c r="A47" s="70"/>
      <c r="B47" s="68"/>
      <c r="C47" s="82"/>
      <c r="D47" s="55"/>
      <c r="E47" s="82"/>
    </row>
    <row r="48" spans="1:5" ht="24.75" thickBot="1">
      <c r="A48" s="83" t="s">
        <v>118</v>
      </c>
      <c r="B48" s="84">
        <v>4</v>
      </c>
      <c r="C48" s="85">
        <f>C44+C46</f>
        <v>269012</v>
      </c>
      <c r="D48" s="59"/>
      <c r="E48" s="85">
        <f>E44+E46</f>
        <v>593528.87580000039</v>
      </c>
    </row>
    <row r="49" ht="15.75" thickTop="1"/>
  </sheetData>
  <mergeCells count="10">
    <mergeCell ref="B37:B38"/>
    <mergeCell ref="C37:C38"/>
    <mergeCell ref="D37:D38"/>
    <mergeCell ref="E37:E38"/>
    <mergeCell ref="A7:A8"/>
    <mergeCell ref="D7:D8"/>
    <mergeCell ref="B9:B10"/>
    <mergeCell ref="C9:C10"/>
    <mergeCell ref="D9:D10"/>
    <mergeCell ref="E9:E10"/>
  </mergeCells>
  <pageMargins left="0.9055118110236221" right="0.70866141732283472" top="0.35433070866141736" bottom="0.74803149606299213" header="0.31496062992125984" footer="0.31496062992125984"/>
  <pageSetup paperSize="9" scale="76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25"/>
  <sheetViews>
    <sheetView workbookViewId="0">
      <selection activeCell="A22" sqref="A22"/>
    </sheetView>
  </sheetViews>
  <sheetFormatPr defaultRowHeight="15"/>
  <cols>
    <col min="1" max="1" width="37.42578125" style="66" customWidth="1"/>
    <col min="2" max="2" width="9.140625" style="66"/>
    <col min="3" max="3" width="15.28515625" style="66" customWidth="1"/>
    <col min="4" max="4" width="1.28515625" style="66" customWidth="1"/>
    <col min="5" max="5" width="20" style="66" customWidth="1"/>
    <col min="6" max="6" width="2.28515625" style="66" customWidth="1"/>
    <col min="7" max="7" width="15" style="66" customWidth="1"/>
    <col min="8" max="8" width="1.7109375" style="66" customWidth="1"/>
    <col min="9" max="9" width="15.28515625" style="66" customWidth="1"/>
    <col min="10" max="10" width="9" style="66" bestFit="1" customWidth="1"/>
    <col min="11" max="11" width="9.140625" style="66"/>
    <col min="12" max="12" width="16.28515625" style="66" customWidth="1"/>
    <col min="13" max="16384" width="9.140625" style="66"/>
  </cols>
  <sheetData>
    <row r="1" spans="1:9" ht="15.75">
      <c r="A1" s="86" t="str">
        <f>Ф1!A1</f>
        <v>АКЦИОНЕРНОЕ ОБЩЕСТВО «ИНВЕСТИЦИОННЫЙ ДОМ  «FINCRAFT»</v>
      </c>
    </row>
    <row r="2" spans="1:9" ht="15.75">
      <c r="A2" s="86"/>
    </row>
    <row r="3" spans="1:9">
      <c r="A3" s="64" t="s">
        <v>38</v>
      </c>
    </row>
    <row r="4" spans="1:9">
      <c r="A4" s="64" t="s">
        <v>121</v>
      </c>
    </row>
    <row r="5" spans="1:9">
      <c r="A5" s="87" t="s">
        <v>4</v>
      </c>
    </row>
    <row r="8" spans="1:9" ht="30" customHeight="1">
      <c r="A8" s="135"/>
      <c r="B8" s="136" t="s">
        <v>55</v>
      </c>
      <c r="C8" s="134" t="s">
        <v>2</v>
      </c>
      <c r="D8" s="134"/>
      <c r="E8" s="134" t="s">
        <v>31</v>
      </c>
      <c r="F8" s="134"/>
      <c r="G8" s="134" t="s">
        <v>48</v>
      </c>
      <c r="H8" s="134"/>
      <c r="I8" s="90" t="s">
        <v>56</v>
      </c>
    </row>
    <row r="9" spans="1:9" ht="40.5" customHeight="1">
      <c r="A9" s="135"/>
      <c r="B9" s="136"/>
      <c r="C9" s="134"/>
      <c r="D9" s="134"/>
      <c r="E9" s="134"/>
      <c r="F9" s="134"/>
      <c r="G9" s="134"/>
      <c r="H9" s="134"/>
      <c r="I9" s="90"/>
    </row>
    <row r="10" spans="1:9">
      <c r="A10" s="91"/>
      <c r="B10" s="92"/>
      <c r="C10" s="91"/>
      <c r="D10" s="91"/>
      <c r="E10" s="91"/>
      <c r="F10" s="91"/>
      <c r="G10" s="91"/>
      <c r="H10" s="91"/>
      <c r="I10" s="91"/>
    </row>
    <row r="11" spans="1:9" ht="15.75" thickBot="1">
      <c r="A11" s="93" t="s">
        <v>42</v>
      </c>
      <c r="B11" s="94"/>
      <c r="C11" s="95">
        <v>50559902</v>
      </c>
      <c r="D11" s="95"/>
      <c r="E11" s="95">
        <v>86779</v>
      </c>
      <c r="F11" s="95"/>
      <c r="G11" s="95">
        <v>-36731201</v>
      </c>
      <c r="H11" s="95"/>
      <c r="I11" s="95">
        <v>13915480</v>
      </c>
    </row>
    <row r="12" spans="1:9">
      <c r="A12" s="91"/>
      <c r="B12" s="92"/>
      <c r="C12" s="96"/>
      <c r="D12" s="96"/>
      <c r="E12" s="96"/>
      <c r="F12" s="96"/>
      <c r="G12" s="96"/>
      <c r="H12" s="96"/>
      <c r="I12" s="96"/>
    </row>
    <row r="13" spans="1:9">
      <c r="A13" s="91" t="s">
        <v>33</v>
      </c>
      <c r="B13" s="92"/>
      <c r="C13" s="96"/>
      <c r="D13" s="96"/>
      <c r="E13" s="96"/>
      <c r="F13" s="96"/>
      <c r="G13" s="97">
        <v>1840973</v>
      </c>
      <c r="H13" s="96"/>
      <c r="I13" s="97">
        <f>SUM(C13:G13)</f>
        <v>1840973</v>
      </c>
    </row>
    <row r="14" spans="1:9" ht="15.75" thickBot="1">
      <c r="A14" s="98" t="s">
        <v>34</v>
      </c>
      <c r="B14" s="94"/>
      <c r="C14" s="99"/>
      <c r="D14" s="99"/>
      <c r="E14" s="100">
        <v>16304</v>
      </c>
      <c r="F14" s="99"/>
      <c r="G14" s="101">
        <v>-3001</v>
      </c>
      <c r="H14" s="99"/>
      <c r="I14" s="101">
        <f>SUM(C14:G14)</f>
        <v>13303</v>
      </c>
    </row>
    <row r="15" spans="1:9">
      <c r="A15" s="102" t="s">
        <v>32</v>
      </c>
      <c r="B15" s="103"/>
      <c r="C15" s="104"/>
      <c r="D15" s="104"/>
      <c r="E15" s="104">
        <f>SUM(E13:E14)</f>
        <v>16304</v>
      </c>
      <c r="F15" s="104"/>
      <c r="G15" s="104">
        <f>SUM(G13:G14)</f>
        <v>1837972</v>
      </c>
      <c r="H15" s="104"/>
      <c r="I15" s="104">
        <f>SUM(I13:I14)</f>
        <v>1854276</v>
      </c>
    </row>
    <row r="16" spans="1:9">
      <c r="A16" s="91" t="s">
        <v>43</v>
      </c>
      <c r="B16" s="92">
        <v>9</v>
      </c>
      <c r="C16" s="96"/>
      <c r="D16" s="96"/>
      <c r="E16" s="96"/>
      <c r="F16" s="96"/>
      <c r="G16" s="97">
        <v>-1635279</v>
      </c>
      <c r="H16" s="96"/>
      <c r="I16" s="97">
        <f>SUM(C16:G16)</f>
        <v>-1635279</v>
      </c>
    </row>
    <row r="17" spans="1:12" ht="26.25">
      <c r="A17" s="91" t="s">
        <v>44</v>
      </c>
      <c r="B17" s="92"/>
      <c r="C17" s="96"/>
      <c r="D17" s="96"/>
      <c r="E17" s="96"/>
      <c r="F17" s="96"/>
      <c r="G17" s="97">
        <v>-733902</v>
      </c>
      <c r="H17" s="96"/>
      <c r="I17" s="97">
        <f>SUM(C17:G17)</f>
        <v>-733902</v>
      </c>
    </row>
    <row r="18" spans="1:12" ht="15.75" thickBot="1">
      <c r="A18" s="105" t="s">
        <v>47</v>
      </c>
      <c r="B18" s="106"/>
      <c r="C18" s="107">
        <f>C11+C15</f>
        <v>50559902</v>
      </c>
      <c r="D18" s="108"/>
      <c r="E18" s="107">
        <f>E11+E15</f>
        <v>103083</v>
      </c>
      <c r="F18" s="108"/>
      <c r="G18" s="107">
        <f>SUM(G11,G15:G17)</f>
        <v>-37262410</v>
      </c>
      <c r="H18" s="107"/>
      <c r="I18" s="107">
        <f>SUM(I11,I15:I17)</f>
        <v>13400575</v>
      </c>
      <c r="J18" s="88"/>
      <c r="L18" s="88"/>
    </row>
    <row r="19" spans="1:12">
      <c r="A19" s="91"/>
      <c r="B19" s="92"/>
      <c r="C19" s="96"/>
      <c r="D19" s="96"/>
      <c r="E19" s="96"/>
      <c r="F19" s="96"/>
      <c r="G19" s="96"/>
      <c r="H19" s="96"/>
      <c r="I19" s="96"/>
    </row>
    <row r="20" spans="1:12">
      <c r="A20" s="91" t="s">
        <v>35</v>
      </c>
      <c r="B20" s="92"/>
      <c r="C20" s="96"/>
      <c r="D20" s="96"/>
      <c r="E20" s="96"/>
      <c r="F20" s="96"/>
      <c r="G20" s="96">
        <v>505707</v>
      </c>
      <c r="H20" s="96"/>
      <c r="I20" s="97">
        <f>SUM(C20:G20)</f>
        <v>505707</v>
      </c>
    </row>
    <row r="21" spans="1:12" ht="15.75" thickBot="1">
      <c r="A21" s="98" t="s">
        <v>36</v>
      </c>
      <c r="B21" s="94"/>
      <c r="C21" s="99"/>
      <c r="D21" s="99"/>
      <c r="E21" s="99">
        <v>-91120</v>
      </c>
      <c r="F21" s="99"/>
      <c r="G21" s="99">
        <v>49474</v>
      </c>
      <c r="H21" s="101"/>
      <c r="I21" s="101">
        <f>SUM(C21:G21)</f>
        <v>-41646</v>
      </c>
    </row>
    <row r="22" spans="1:12">
      <c r="A22" s="102" t="s">
        <v>37</v>
      </c>
      <c r="B22" s="103"/>
      <c r="C22" s="104"/>
      <c r="D22" s="104"/>
      <c r="E22" s="104">
        <f>SUM(E20:E21)</f>
        <v>-91120</v>
      </c>
      <c r="F22" s="104"/>
      <c r="G22" s="104">
        <f>SUM(G20:G21)</f>
        <v>555181</v>
      </c>
      <c r="H22" s="104"/>
      <c r="I22" s="104">
        <f>SUM(I20:I21)</f>
        <v>464061</v>
      </c>
    </row>
    <row r="23" spans="1:12" ht="28.15" customHeight="1">
      <c r="A23" s="91" t="s">
        <v>44</v>
      </c>
      <c r="B23" s="92"/>
      <c r="C23" s="96"/>
      <c r="D23" s="96"/>
      <c r="E23" s="96"/>
      <c r="F23" s="96"/>
      <c r="G23" s="96">
        <v>-2253684</v>
      </c>
      <c r="H23" s="96"/>
      <c r="I23" s="97">
        <f>SUM(C23:G23)</f>
        <v>-2253684</v>
      </c>
    </row>
    <row r="24" spans="1:12" s="89" customFormat="1" ht="15.75" thickBot="1">
      <c r="A24" s="105" t="s">
        <v>125</v>
      </c>
      <c r="B24" s="106"/>
      <c r="C24" s="107">
        <f>C18+C22</f>
        <v>50559902</v>
      </c>
      <c r="D24" s="108"/>
      <c r="E24" s="107">
        <f>SUM(E18,E22:E23)</f>
        <v>11963</v>
      </c>
      <c r="F24" s="108"/>
      <c r="G24" s="107">
        <f>SUM(G18,G22:G23)</f>
        <v>-38960913</v>
      </c>
      <c r="H24" s="108"/>
      <c r="I24" s="107">
        <f>SUM(I18,I22:I23)</f>
        <v>11610952</v>
      </c>
      <c r="L24" s="66"/>
    </row>
    <row r="25" spans="1:12">
      <c r="I25" s="88"/>
    </row>
  </sheetData>
  <mergeCells count="8">
    <mergeCell ref="H8:H9"/>
    <mergeCell ref="A8:A9"/>
    <mergeCell ref="C8:C9"/>
    <mergeCell ref="D8:D9"/>
    <mergeCell ref="E8:E9"/>
    <mergeCell ref="F8:F9"/>
    <mergeCell ref="G8:G9"/>
    <mergeCell ref="B8:B9"/>
  </mergeCells>
  <pageMargins left="0.7" right="0.7" top="0.75" bottom="0.75" header="0.3" footer="0.3"/>
  <pageSetup paperSize="9" scale="74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Ф1</vt:lpstr>
      <vt:lpstr>Ф2</vt:lpstr>
      <vt:lpstr>Ф3</vt:lpstr>
      <vt:lpstr>Ф4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s_satpayeva</dc:creator>
  <cp:lastModifiedBy>Sholpan Satpayeva</cp:lastModifiedBy>
  <cp:lastPrinted>2020-10-26T06:28:30Z</cp:lastPrinted>
  <dcterms:created xsi:type="dcterms:W3CDTF">2018-05-14T05:11:40Z</dcterms:created>
  <dcterms:modified xsi:type="dcterms:W3CDTF">2020-10-26T10:12:02Z</dcterms:modified>
</cp:coreProperties>
</file>