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Public\шолпан\"/>
    </mc:Choice>
  </mc:AlternateContent>
  <xr:revisionPtr revIDLastSave="0" documentId="13_ncr:1_{4F049E3A-DA28-4802-A350-AEA7F39371B1}" xr6:coauthVersionLast="45" xr6:coauthVersionMax="45" xr10:uidLastSave="{00000000-0000-0000-0000-000000000000}"/>
  <bookViews>
    <workbookView xWindow="-108" yWindow="-108" windowWidth="23256" windowHeight="12576" xr2:uid="{361512C6-C93B-43C9-BD26-C3ADC3886715}"/>
  </bookViews>
  <sheets>
    <sheet name="ф1" sheetId="1" r:id="rId1"/>
    <sheet name="ф2" sheetId="2" r:id="rId2"/>
  </sheets>
  <externalReferences>
    <externalReference r:id="rId3"/>
    <externalReference r:id="rId4"/>
    <externalReference r:id="rId5"/>
    <externalReference r:id="rId6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_f__">'[2]Приложение 22'!#REF!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__">'[2]Приложение 5'!#REF!</definedName>
    <definedName name="__mdDATABody60__">#REF!</definedName>
    <definedName name="__mdDATABody7__">'[2]Приложение 5'!#REF!</definedName>
    <definedName name="__mdDATABody8__">'[2]Приложение 5'!#REF!</definedName>
    <definedName name="__mdDATABody9__">'[2]Приложение 5'!#REF!</definedName>
    <definedName name="__mdDATAempty_t1__">'[3]ПРИЛ2ф1-2-3-4-5'!#REF!</definedName>
    <definedName name="__mdDATAempty_t3__">#REF!</definedName>
    <definedName name="__mdDATAfasti_y__">'[2]Приложение 22'!#REF!</definedName>
    <definedName name="__mdDATAmain__">#REF!</definedName>
    <definedName name="__mdDATAshow_1_1__">'[3]ПРИЛ2ф1-2-3-4-5'!#REF!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'[3]ПРИЛ2ф1-2-3-4-5'!#REF!</definedName>
    <definedName name="__mdDATASQL1_2__">'[3]ПРИЛ2ф1-2-3-4-5'!#REF!</definedName>
    <definedName name="__mdDATASQL1_2g__">'[3]ПРИЛ2ф1-2-3-4-5'!#REF!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[4]прил4!#REF!</definedName>
    <definedName name="kbcnb">[4]прил3!#REF!</definedName>
    <definedName name="o">#REF!</definedName>
    <definedName name="q">#REF!</definedName>
    <definedName name="RAS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ф1!$A$1:$D$137</definedName>
    <definedName name="_xlnm.Print_Area" localSheetId="1">ф2!$A$1:$F$129</definedName>
    <definedName name="ф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5" i="2" l="1"/>
  <c r="E105" i="2"/>
  <c r="F100" i="2"/>
  <c r="E100" i="2"/>
  <c r="D100" i="2"/>
  <c r="C100" i="2"/>
  <c r="D75" i="2"/>
  <c r="C75" i="2"/>
  <c r="F74" i="2"/>
  <c r="E74" i="2"/>
  <c r="D74" i="2"/>
  <c r="C74" i="2"/>
  <c r="F61" i="2"/>
  <c r="E61" i="2"/>
  <c r="D61" i="2"/>
  <c r="D105" i="2" s="1"/>
  <c r="D106" i="2" s="1"/>
  <c r="D108" i="2" s="1"/>
  <c r="D110" i="2" s="1"/>
  <c r="D111" i="2" s="1"/>
  <c r="C61" i="2"/>
  <c r="C105" i="2" s="1"/>
  <c r="C106" i="2" s="1"/>
  <c r="C108" i="2" s="1"/>
  <c r="C110" i="2" s="1"/>
  <c r="F60" i="2"/>
  <c r="F106" i="2" s="1"/>
  <c r="F108" i="2" s="1"/>
  <c r="F110" i="2" s="1"/>
  <c r="E60" i="2"/>
  <c r="E106" i="2" s="1"/>
  <c r="E108" i="2" s="1"/>
  <c r="E110" i="2" s="1"/>
  <c r="D60" i="2"/>
  <c r="C60" i="2"/>
  <c r="F42" i="2"/>
  <c r="E42" i="2"/>
  <c r="D42" i="2"/>
  <c r="C42" i="2"/>
  <c r="B6" i="2"/>
  <c r="B4" i="2"/>
  <c r="C109" i="1"/>
  <c r="C113" i="1" s="1"/>
  <c r="D106" i="1"/>
  <c r="D113" i="1" s="1"/>
  <c r="D96" i="1"/>
  <c r="C96" i="1"/>
  <c r="D71" i="1"/>
  <c r="C71" i="1"/>
  <c r="D62" i="1"/>
  <c r="C62" i="1"/>
  <c r="C47" i="1"/>
  <c r="D11" i="1"/>
  <c r="C114" i="1" l="1"/>
  <c r="D114" i="1"/>
</calcChain>
</file>

<file path=xl/sharedStrings.xml><?xml version="1.0" encoding="utf-8"?>
<sst xmlns="http://schemas.openxmlformats.org/spreadsheetml/2006/main" count="348" uniqueCount="295">
  <si>
    <t>Приложение 10                                                                        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</si>
  <si>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</si>
  <si>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</si>
  <si>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</si>
  <si>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</si>
  <si>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апреля 2020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</si>
  <si>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</si>
  <si>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</si>
  <si>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</si>
  <si>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</si>
  <si>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</si>
  <si>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</si>
  <si>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</si>
  <si>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</si>
  <si>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</si>
  <si>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</si>
  <si>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</si>
  <si>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</si>
  <si>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</si>
  <si>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</si>
  <si>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</si>
  <si>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</si>
  <si>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</si>
  <si>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</si>
  <si>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</si>
  <si>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</si>
  <si>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</si>
  <si>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</si>
  <si>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</si>
  <si>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</si>
  <si>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</si>
  <si>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</si>
  <si>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</si>
  <si>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</si>
  <si>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</si>
  <si>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</si>
  <si>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</si>
  <si>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</si>
  <si>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</si>
  <si>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</si>
  <si>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Комиссионные вознаграждения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</si>
  <si>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</si>
  <si>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</si>
  <si>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</si>
  <si>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</si>
  <si>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</si>
  <si>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</si>
  <si>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</si>
  <si>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</si>
  <si>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</si>
  <si>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</si>
  <si>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</si>
  <si>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</si>
  <si>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</si>
  <si>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</si>
  <si>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</si>
  <si>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</si>
  <si>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</si>
  <si>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</si>
  <si>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</si>
  <si>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</si>
  <si>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</si>
  <si>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</si>
  <si>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</si>
  <si>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</si>
  <si>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</si>
  <si>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</si>
  <si>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</si>
  <si>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</si>
  <si>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</si>
  <si>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</si>
  <si>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</si>
  <si>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</si>
  <si>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</si>
  <si>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</si>
  <si>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</si>
  <si>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</si>
  <si>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</si>
  <si>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</si>
  <si>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</si>
  <si>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</si>
  <si>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</si>
  <si>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</si>
  <si>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</si>
  <si>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</si>
  <si>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</si>
  <si>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</si>
  <si>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</si>
  <si>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</si>
  <si>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</si>
  <si>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</si>
  <si>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</si>
  <si>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</si>
  <si>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</si>
  <si>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</si>
  <si>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</si>
  <si>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</si>
  <si>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</si>
  <si>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</si>
  <si>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</si>
  <si>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</si>
  <si>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</si>
  <si>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</si>
  <si>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</si>
  <si>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</si>
  <si>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</si>
  <si>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</si>
  <si>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</si>
  <si>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</si>
  <si>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Производные финансовые инструменты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</si>
  <si>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</si>
  <si>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</si>
  <si>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</si>
  <si>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</si>
  <si>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</si>
  <si>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</si>
  <si>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</si>
  <si>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</si>
  <si>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</si>
  <si>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</si>
  <si>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</si>
  <si>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</si>
  <si>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</si>
  <si>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</si>
  <si>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</si>
  <si>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</si>
  <si>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</si>
  <si>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</si>
  <si>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</si>
  <si>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</si>
  <si>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</si>
  <si>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</si>
  <si>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</si>
  <si>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</si>
  <si>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</si>
  <si>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</si>
  <si>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</si>
  <si>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</si>
  <si>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</si>
  <si>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</si>
  <si>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</t>
  </si>
  <si>
    <t>отчетного периода</t>
  </si>
  <si>
    <t>47.2</t>
  </si>
  <si>
    <t>Итого капитал</t>
  </si>
  <si>
    <t>Итого капитал и обязательства (стр. 38 + стр. 48)</t>
  </si>
  <si>
    <t>Примечание:</t>
  </si>
  <si>
    <t>Прочие обязательства: обязательство перед кредитором по поставке ценных бумаг с расчетами Т+2.</t>
  </si>
  <si>
    <t>Наименование:  АО "ИД "FINCRAFT"</t>
  </si>
  <si>
    <t>Адрес: пр. АЛЬ-ФАРАБИ, 77/2, МК "ESENTAI APARTMENTS", BLOCK B, 20-ЭТАЖ, КВ. 20A</t>
  </si>
  <si>
    <t>Телефон: /727/355-01-02 (вн.206)</t>
  </si>
  <si>
    <t>Адрес электронной почты info@fincraft.com</t>
  </si>
  <si>
    <t>Исполнитель  ___________________________________Сатпаева Ш.К.</t>
  </si>
  <si>
    <t>Главный бухгалтер  ______________________________Сатпаева Ш.К.</t>
  </si>
  <si>
    <t>Председатель Правления _________________________Колдасов Е.Т.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</si>
  <si>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</si>
  <si>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</si>
  <si>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</si>
  <si>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</si>
  <si>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</si>
  <si>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</si>
  <si>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</si>
  <si>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</si>
  <si>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</si>
  <si>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</si>
  <si>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</si>
  <si>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</si>
  <si>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</si>
  <si>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учитываемым по справедливой стоимости через прочий совокупный доход</t>
  </si>
  <si>
    <t>1.3.1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</si>
  <si>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</si>
  <si>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1.3.1.1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</si>
  <si>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</si>
  <si>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</si>
  <si>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</si>
  <si>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1.3.2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</si>
  <si>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</si>
  <si>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</si>
  <si>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</si>
  <si>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</si>
  <si>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</si>
  <si>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</si>
  <si>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   доходы, связанные с амортизацией дисконта по ценным бумагам, учитываемым по амортизированной стоимости 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</si>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</sst>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18" fillId="0" borderId="0"/>
  </cellStyleXfs>
  <cellXfs count="159">
    <xf numFmtId="0" fontId="0" fillId="0" borderId="0" xfId="0"/>
    <xf numFmtId="0" fontId="1" fillId="2" borderId="0" xfId="1" applyFill="1" applyProtection="1">
      <protection locked="0"/>
    </xf>
    <xf numFmtId="0" fontId="2" fillId="2" borderId="0" xfId="1" applyFont="1" applyFill="1" applyAlignment="1" applyProtection="1">
      <alignment horizontal="right" wrapText="1"/>
      <protection locked="0"/>
    </xf>
    <xf numFmtId="0" fontId="2" fillId="2" borderId="0" xfId="1" applyFont="1" applyFill="1" applyAlignment="1">
      <alignment horizontal="right" wrapText="1"/>
    </xf>
    <xf numFmtId="0" fontId="2" fillId="3" borderId="0" xfId="1" applyFont="1" applyFill="1" applyAlignment="1">
      <alignment horizontal="justify" shrinkToFit="1"/>
    </xf>
    <xf numFmtId="0" fontId="2" fillId="2" borderId="0" xfId="1" applyFont="1" applyFill="1" applyAlignment="1">
      <alignment horizontal="right" wrapText="1"/>
    </xf>
    <xf numFmtId="0" fontId="3" fillId="2" borderId="0" xfId="1" applyFont="1" applyFill="1" applyAlignment="1" applyProtection="1">
      <alignment horizontal="center"/>
      <protection locked="0"/>
    </xf>
    <xf numFmtId="0" fontId="4" fillId="2" borderId="0" xfId="1" applyFont="1" applyFill="1" applyProtection="1">
      <protection locked="0"/>
    </xf>
    <xf numFmtId="0" fontId="5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/>
    <xf numFmtId="0" fontId="7" fillId="3" borderId="0" xfId="1" applyFont="1" applyFill="1"/>
    <xf numFmtId="0" fontId="7" fillId="2" borderId="0" xfId="1" applyFont="1" applyFill="1" applyAlignment="1">
      <alignment horizontal="right"/>
    </xf>
    <xf numFmtId="0" fontId="1" fillId="2" borderId="0" xfId="1" applyFill="1"/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8" fillId="2" borderId="1" xfId="1" applyFont="1" applyFill="1" applyBorder="1" applyAlignment="1">
      <alignment horizontal="left"/>
    </xf>
    <xf numFmtId="0" fontId="8" fillId="2" borderId="1" xfId="1" applyFont="1" applyFill="1" applyBorder="1" applyAlignment="1" applyProtection="1">
      <alignment horizontal="center"/>
      <protection locked="0"/>
    </xf>
    <xf numFmtId="3" fontId="1" fillId="3" borderId="1" xfId="1" applyNumberFormat="1" applyFill="1" applyBorder="1" applyProtection="1">
      <protection locked="0"/>
    </xf>
    <xf numFmtId="3" fontId="1" fillId="2" borderId="1" xfId="1" applyNumberFormat="1" applyFill="1" applyBorder="1" applyProtection="1">
      <protection locked="0"/>
    </xf>
    <xf numFmtId="0" fontId="7" fillId="2" borderId="1" xfId="1" applyFont="1" applyFill="1" applyBorder="1" applyAlignment="1">
      <alignment horizontal="left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3" fontId="7" fillId="3" borderId="1" xfId="1" applyNumberFormat="1" applyFont="1" applyFill="1" applyBorder="1" applyAlignment="1" applyProtection="1">
      <alignment vertical="top" wrapText="1"/>
      <protection locked="0"/>
    </xf>
    <xf numFmtId="4" fontId="9" fillId="2" borderId="0" xfId="1" applyNumberFormat="1" applyFont="1" applyFill="1" applyProtection="1">
      <protection locked="0"/>
    </xf>
    <xf numFmtId="0" fontId="10" fillId="2" borderId="1" xfId="1" applyFont="1" applyFill="1" applyBorder="1" applyAlignment="1">
      <alignment horizontal="left" wrapText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3" fontId="10" fillId="3" borderId="1" xfId="1" applyNumberFormat="1" applyFont="1" applyFill="1" applyBorder="1" applyAlignment="1" applyProtection="1">
      <alignment vertical="top" wrapText="1"/>
      <protection locked="0"/>
    </xf>
    <xf numFmtId="0" fontId="11" fillId="2" borderId="0" xfId="1" applyFont="1" applyFill="1" applyProtection="1">
      <protection locked="0"/>
    </xf>
    <xf numFmtId="4" fontId="12" fillId="2" borderId="0" xfId="1" applyNumberFormat="1" applyFont="1" applyFill="1" applyProtection="1">
      <protection locked="0"/>
    </xf>
    <xf numFmtId="0" fontId="10" fillId="2" borderId="1" xfId="1" quotePrefix="1" applyFont="1" applyFill="1" applyBorder="1" applyAlignment="1">
      <alignment horizontal="left" wrapText="1"/>
    </xf>
    <xf numFmtId="49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>
      <alignment wrapText="1"/>
    </xf>
    <xf numFmtId="3" fontId="1" fillId="2" borderId="0" xfId="1" applyNumberFormat="1" applyFill="1" applyProtection="1">
      <protection locked="0"/>
    </xf>
    <xf numFmtId="0" fontId="10" fillId="2" borderId="1" xfId="1" applyFont="1" applyFill="1" applyBorder="1" applyAlignment="1">
      <alignment wrapText="1"/>
    </xf>
    <xf numFmtId="3" fontId="11" fillId="2" borderId="0" xfId="1" applyNumberFormat="1" applyFont="1" applyFill="1" applyProtection="1">
      <protection locked="0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1" applyNumberFormat="1" applyFill="1" applyProtection="1">
      <protection locked="0"/>
    </xf>
    <xf numFmtId="0" fontId="13" fillId="2" borderId="1" xfId="1" applyFont="1" applyFill="1" applyBorder="1" applyProtection="1">
      <protection locked="0"/>
    </xf>
    <xf numFmtId="0" fontId="13" fillId="2" borderId="0" xfId="2" applyFont="1" applyFill="1" applyProtection="1">
      <protection locked="0"/>
    </xf>
    <xf numFmtId="0" fontId="14" fillId="2" borderId="1" xfId="1" applyFont="1" applyFill="1" applyBorder="1" applyProtection="1">
      <protection locked="0"/>
    </xf>
    <xf numFmtId="4" fontId="11" fillId="2" borderId="0" xfId="1" applyNumberFormat="1" applyFont="1" applyFill="1" applyProtection="1">
      <protection locked="0"/>
    </xf>
    <xf numFmtId="3" fontId="13" fillId="3" borderId="1" xfId="1" applyNumberFormat="1" applyFont="1" applyFill="1" applyBorder="1" applyAlignment="1" applyProtection="1">
      <alignment vertical="top" wrapText="1"/>
      <protection locked="0"/>
    </xf>
    <xf numFmtId="0" fontId="15" fillId="2" borderId="1" xfId="1" applyFont="1" applyFill="1" applyBorder="1" applyAlignment="1">
      <alignment wrapText="1"/>
    </xf>
    <xf numFmtId="3" fontId="8" fillId="3" borderId="1" xfId="1" applyNumberFormat="1" applyFont="1" applyFill="1" applyBorder="1" applyAlignment="1">
      <alignment horizontal="right"/>
    </xf>
    <xf numFmtId="0" fontId="15" fillId="2" borderId="1" xfId="1" applyFont="1" applyFill="1" applyBorder="1" applyAlignment="1">
      <alignment horizontal="left" wrapText="1"/>
    </xf>
    <xf numFmtId="3" fontId="1" fillId="3" borderId="1" xfId="1" applyNumberFormat="1" applyFill="1" applyBorder="1" applyAlignment="1" applyProtection="1">
      <alignment vertical="top" wrapText="1"/>
      <protection locked="0"/>
    </xf>
    <xf numFmtId="3" fontId="1" fillId="2" borderId="1" xfId="1" applyNumberFormat="1" applyFill="1" applyBorder="1" applyAlignment="1" applyProtection="1">
      <alignment vertical="top" wrapText="1"/>
      <protection locked="0"/>
    </xf>
    <xf numFmtId="3" fontId="15" fillId="2" borderId="1" xfId="1" applyNumberFormat="1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justify" wrapText="1"/>
    </xf>
    <xf numFmtId="3" fontId="7" fillId="2" borderId="1" xfId="1" applyNumberFormat="1" applyFont="1" applyFill="1" applyBorder="1" applyAlignment="1" applyProtection="1">
      <alignment vertical="top" wrapText="1"/>
      <protection locked="0"/>
    </xf>
    <xf numFmtId="0" fontId="13" fillId="2" borderId="1" xfId="1" applyFont="1" applyFill="1" applyBorder="1" applyAlignment="1">
      <alignment horizontal="left" wrapText="1"/>
    </xf>
    <xf numFmtId="3" fontId="14" fillId="3" borderId="1" xfId="1" applyNumberFormat="1" applyFont="1" applyFill="1" applyBorder="1" applyAlignment="1" applyProtection="1">
      <alignment vertical="top" wrapText="1"/>
      <protection locked="0"/>
    </xf>
    <xf numFmtId="3" fontId="11" fillId="3" borderId="1" xfId="1" applyNumberFormat="1" applyFont="1" applyFill="1" applyBorder="1" applyAlignment="1" applyProtection="1">
      <alignment vertical="top" wrapText="1"/>
      <protection locked="0"/>
    </xf>
    <xf numFmtId="3" fontId="15" fillId="3" borderId="1" xfId="1" applyNumberFormat="1" applyFont="1" applyFill="1" applyBorder="1" applyAlignment="1" applyProtection="1">
      <alignment vertical="top" wrapText="1"/>
      <protection locked="0"/>
    </xf>
    <xf numFmtId="0" fontId="8" fillId="2" borderId="1" xfId="1" applyFont="1" applyFill="1" applyBorder="1" applyAlignment="1">
      <alignment wrapText="1"/>
    </xf>
    <xf numFmtId="3" fontId="8" fillId="3" borderId="1" xfId="1" applyNumberFormat="1" applyFont="1" applyFill="1" applyBorder="1" applyAlignment="1">
      <alignment vertical="top" wrapText="1"/>
    </xf>
    <xf numFmtId="3" fontId="8" fillId="2" borderId="1" xfId="1" applyNumberFormat="1" applyFont="1" applyFill="1" applyBorder="1" applyAlignment="1">
      <alignment vertical="top" wrapText="1"/>
    </xf>
    <xf numFmtId="3" fontId="10" fillId="2" borderId="1" xfId="1" applyNumberFormat="1" applyFont="1" applyFill="1" applyBorder="1" applyAlignment="1">
      <alignment vertical="top" wrapText="1"/>
    </xf>
    <xf numFmtId="0" fontId="10" fillId="2" borderId="1" xfId="1" applyFont="1" applyFill="1" applyBorder="1" applyAlignment="1">
      <alignment horizontal="justify" wrapText="1"/>
    </xf>
    <xf numFmtId="3" fontId="10" fillId="2" borderId="1" xfId="1" applyNumberFormat="1" applyFont="1" applyFill="1" applyBorder="1" applyAlignment="1" applyProtection="1">
      <alignment vertical="top" wrapText="1"/>
      <protection locked="0"/>
    </xf>
    <xf numFmtId="3" fontId="7" fillId="3" borderId="1" xfId="1" applyNumberFormat="1" applyFont="1" applyFill="1" applyBorder="1" applyAlignment="1">
      <alignment vertical="top" wrapText="1"/>
    </xf>
    <xf numFmtId="3" fontId="7" fillId="2" borderId="1" xfId="1" applyNumberFormat="1" applyFont="1" applyFill="1" applyBorder="1" applyAlignment="1">
      <alignment vertical="top" wrapText="1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Protection="1">
      <protection locked="0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Alignment="1">
      <alignment wrapText="1"/>
    </xf>
    <xf numFmtId="0" fontId="13" fillId="2" borderId="0" xfId="1" applyFont="1" applyFill="1" applyAlignment="1" applyProtection="1">
      <alignment horizontal="center" vertical="center"/>
      <protection locked="0"/>
    </xf>
    <xf numFmtId="3" fontId="8" fillId="3" borderId="0" xfId="1" applyNumberFormat="1" applyFont="1" applyFill="1" applyAlignment="1">
      <alignment vertical="top" wrapText="1"/>
    </xf>
    <xf numFmtId="0" fontId="13" fillId="2" borderId="0" xfId="1" applyFont="1" applyFill="1" applyProtection="1">
      <protection locked="0"/>
    </xf>
    <xf numFmtId="0" fontId="1" fillId="3" borderId="0" xfId="1" applyFill="1" applyProtection="1">
      <protection locked="0"/>
    </xf>
    <xf numFmtId="3" fontId="16" fillId="2" borderId="0" xfId="1" applyNumberFormat="1" applyFont="1" applyFill="1" applyProtection="1">
      <protection locked="0"/>
    </xf>
    <xf numFmtId="0" fontId="13" fillId="2" borderId="0" xfId="1" applyFont="1" applyFill="1" applyAlignment="1">
      <alignment horizontal="left"/>
    </xf>
    <xf numFmtId="3" fontId="16" fillId="3" borderId="0" xfId="1" applyNumberFormat="1" applyFont="1" applyFill="1" applyProtection="1">
      <protection locked="0"/>
    </xf>
    <xf numFmtId="49" fontId="13" fillId="2" borderId="0" xfId="3" applyNumberFormat="1" applyFont="1" applyFill="1" applyProtection="1">
      <protection locked="0"/>
    </xf>
    <xf numFmtId="0" fontId="15" fillId="0" borderId="0" xfId="0" applyFont="1"/>
    <xf numFmtId="0" fontId="13" fillId="0" borderId="0" xfId="0" applyFont="1" applyProtection="1">
      <protection locked="0"/>
    </xf>
    <xf numFmtId="0" fontId="7" fillId="2" borderId="0" xfId="0" applyFont="1" applyFill="1"/>
    <xf numFmtId="0" fontId="19" fillId="2" borderId="0" xfId="0" applyFont="1" applyFill="1" applyAlignment="1">
      <alignment horizontal="left" vertical="center"/>
    </xf>
    <xf numFmtId="3" fontId="20" fillId="2" borderId="0" xfId="0" applyNumberFormat="1" applyFont="1" applyFill="1"/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15" fillId="2" borderId="0" xfId="0" applyFont="1" applyFill="1"/>
    <xf numFmtId="14" fontId="1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4" applyFont="1"/>
    <xf numFmtId="0" fontId="13" fillId="0" borderId="0" xfId="0" applyFont="1" applyAlignment="1">
      <alignment wrapText="1"/>
    </xf>
    <xf numFmtId="3" fontId="1" fillId="3" borderId="0" xfId="1" applyNumberFormat="1" applyFill="1" applyProtection="1">
      <protection locked="0"/>
    </xf>
    <xf numFmtId="0" fontId="13" fillId="3" borderId="0" xfId="1" applyFont="1" applyFill="1" applyAlignment="1" applyProtection="1">
      <alignment horizontal="left" wrapText="1"/>
      <protection locked="0"/>
    </xf>
    <xf numFmtId="0" fontId="21" fillId="3" borderId="0" xfId="1" applyFont="1" applyFill="1" applyAlignment="1">
      <alignment horizontal="right" wrapText="1"/>
    </xf>
    <xf numFmtId="0" fontId="4" fillId="3" borderId="0" xfId="1" applyFont="1" applyFill="1" applyProtection="1">
      <protection locked="0"/>
    </xf>
    <xf numFmtId="0" fontId="22" fillId="3" borderId="0" xfId="1" applyFont="1" applyFill="1" applyAlignment="1" applyProtection="1">
      <alignment horizontal="center"/>
      <protection locked="0"/>
    </xf>
    <xf numFmtId="0" fontId="3" fillId="3" borderId="0" xfId="1" applyFont="1" applyFill="1" applyProtection="1">
      <protection locked="0"/>
    </xf>
    <xf numFmtId="3" fontId="3" fillId="3" borderId="0" xfId="1" applyNumberFormat="1" applyFont="1" applyFill="1" applyProtection="1">
      <protection locked="0"/>
    </xf>
    <xf numFmtId="0" fontId="5" fillId="3" borderId="0" xfId="1" applyFont="1" applyFill="1" applyProtection="1">
      <protection locked="0"/>
    </xf>
    <xf numFmtId="3" fontId="5" fillId="3" borderId="0" xfId="1" applyNumberFormat="1" applyFont="1" applyFill="1" applyProtection="1">
      <protection locked="0"/>
    </xf>
    <xf numFmtId="0" fontId="23" fillId="3" borderId="0" xfId="1" applyFont="1" applyFill="1" applyAlignment="1" applyProtection="1">
      <alignment horizontal="center"/>
      <protection locked="0"/>
    </xf>
    <xf numFmtId="0" fontId="6" fillId="3" borderId="0" xfId="1" applyFont="1" applyFill="1" applyProtection="1">
      <protection locked="0"/>
    </xf>
    <xf numFmtId="3" fontId="6" fillId="3" borderId="0" xfId="1" applyNumberFormat="1" applyFont="1" applyFill="1" applyProtection="1">
      <protection locked="0"/>
    </xf>
    <xf numFmtId="0" fontId="24" fillId="3" borderId="0" xfId="1" applyFont="1" applyFill="1" applyProtection="1">
      <protection locked="0"/>
    </xf>
    <xf numFmtId="3" fontId="24" fillId="3" borderId="0" xfId="1" applyNumberFormat="1" applyFont="1" applyFill="1" applyProtection="1">
      <protection locked="0"/>
    </xf>
    <xf numFmtId="0" fontId="13" fillId="3" borderId="0" xfId="1" applyFont="1" applyFill="1" applyAlignment="1" applyProtection="1">
      <alignment horizontal="center"/>
      <protection locked="0"/>
    </xf>
    <xf numFmtId="3" fontId="13" fillId="3" borderId="0" xfId="1" applyNumberFormat="1" applyFont="1" applyFill="1" applyAlignment="1" applyProtection="1">
      <alignment horizontal="center"/>
      <protection locked="0"/>
    </xf>
    <xf numFmtId="0" fontId="7" fillId="3" borderId="0" xfId="1" applyFont="1" applyFill="1" applyAlignment="1">
      <alignment horizontal="center"/>
    </xf>
    <xf numFmtId="3" fontId="7" fillId="3" borderId="0" xfId="1" applyNumberFormat="1" applyFont="1" applyFill="1" applyAlignment="1">
      <alignment horizontal="center"/>
    </xf>
    <xf numFmtId="0" fontId="1" fillId="3" borderId="0" xfId="1" applyFill="1"/>
    <xf numFmtId="3" fontId="1" fillId="3" borderId="0" xfId="1" applyNumberFormat="1" applyFill="1"/>
    <xf numFmtId="0" fontId="7" fillId="3" borderId="0" xfId="1" applyFont="1" applyFill="1" applyAlignment="1">
      <alignment horizontal="right"/>
    </xf>
    <xf numFmtId="3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1" applyFill="1" applyBorder="1" applyAlignment="1" applyProtection="1">
      <alignment horizontal="center"/>
      <protection locked="0"/>
    </xf>
    <xf numFmtId="0" fontId="1" fillId="3" borderId="0" xfId="1" applyFill="1" applyAlignment="1" applyProtection="1">
      <alignment horizontal="center"/>
      <protection locked="0"/>
    </xf>
    <xf numFmtId="3" fontId="7" fillId="3" borderId="1" xfId="1" applyNumberFormat="1" applyFont="1" applyFill="1" applyBorder="1" applyAlignment="1" applyProtection="1">
      <alignment horizontal="center"/>
      <protection locked="0"/>
    </xf>
    <xf numFmtId="0" fontId="17" fillId="3" borderId="3" xfId="1" applyFont="1" applyFill="1" applyBorder="1" applyAlignment="1">
      <alignment vertical="top" wrapText="1"/>
    </xf>
    <xf numFmtId="0" fontId="17" fillId="3" borderId="4" xfId="1" applyFont="1" applyFill="1" applyBorder="1" applyAlignment="1" applyProtection="1">
      <alignment horizontal="center" vertical="top" wrapText="1"/>
      <protection locked="0"/>
    </xf>
    <xf numFmtId="3" fontId="17" fillId="3" borderId="1" xfId="1" applyNumberFormat="1" applyFont="1" applyFill="1" applyBorder="1" applyAlignment="1" applyProtection="1">
      <alignment horizontal="right"/>
      <protection locked="0"/>
    </xf>
    <xf numFmtId="3" fontId="17" fillId="3" borderId="1" xfId="1" applyNumberFormat="1" applyFont="1" applyFill="1" applyBorder="1" applyAlignment="1">
      <alignment horizontal="right" vertical="top"/>
    </xf>
    <xf numFmtId="3" fontId="13" fillId="2" borderId="0" xfId="2" applyNumberFormat="1" applyFont="1" applyFill="1" applyProtection="1">
      <protection locked="0"/>
    </xf>
    <xf numFmtId="3" fontId="17" fillId="3" borderId="1" xfId="1" applyNumberFormat="1" applyFont="1" applyFill="1" applyBorder="1" applyAlignment="1">
      <alignment vertical="top"/>
    </xf>
    <xf numFmtId="0" fontId="25" fillId="2" borderId="0" xfId="2" applyFont="1" applyFill="1" applyAlignment="1" applyProtection="1">
      <alignment wrapText="1" shrinkToFit="1"/>
      <protection locked="0"/>
    </xf>
    <xf numFmtId="0" fontId="11" fillId="3" borderId="0" xfId="1" applyFont="1" applyFill="1" applyProtection="1">
      <protection locked="0"/>
    </xf>
    <xf numFmtId="49" fontId="17" fillId="3" borderId="4" xfId="1" applyNumberFormat="1" applyFont="1" applyFill="1" applyBorder="1" applyAlignment="1" applyProtection="1">
      <alignment horizontal="center" vertical="top" wrapText="1"/>
      <protection locked="0"/>
    </xf>
    <xf numFmtId="3" fontId="17" fillId="3" borderId="1" xfId="1" applyNumberFormat="1" applyFont="1" applyFill="1" applyBorder="1" applyProtection="1">
      <protection locked="0"/>
    </xf>
    <xf numFmtId="0" fontId="26" fillId="3" borderId="1" xfId="1" applyFont="1" applyFill="1" applyBorder="1" applyAlignment="1">
      <alignment horizontal="right" vertical="top"/>
    </xf>
    <xf numFmtId="0" fontId="13" fillId="3" borderId="0" xfId="2" applyFont="1" applyFill="1" applyProtection="1">
      <protection locked="0"/>
    </xf>
    <xf numFmtId="0" fontId="25" fillId="3" borderId="0" xfId="2" applyFont="1" applyFill="1" applyAlignment="1" applyProtection="1">
      <alignment wrapText="1" shrinkToFit="1"/>
      <protection locked="0"/>
    </xf>
    <xf numFmtId="3" fontId="13" fillId="3" borderId="0" xfId="2" applyNumberFormat="1" applyFont="1" applyFill="1" applyProtection="1">
      <protection locked="0"/>
    </xf>
    <xf numFmtId="0" fontId="26" fillId="3" borderId="3" xfId="1" applyFont="1" applyFill="1" applyBorder="1" applyAlignment="1">
      <alignment vertical="top" wrapText="1"/>
    </xf>
    <xf numFmtId="0" fontId="26" fillId="3" borderId="4" xfId="1" applyFont="1" applyFill="1" applyBorder="1" applyAlignment="1" applyProtection="1">
      <alignment horizontal="center" vertical="top" wrapText="1"/>
      <protection locked="0"/>
    </xf>
    <xf numFmtId="3" fontId="26" fillId="3" borderId="1" xfId="1" applyNumberFormat="1" applyFont="1" applyFill="1" applyBorder="1" applyAlignment="1">
      <alignment vertical="top"/>
    </xf>
    <xf numFmtId="3" fontId="14" fillId="3" borderId="0" xfId="2" applyNumberFormat="1" applyFont="1" applyFill="1" applyProtection="1">
      <protection locked="0"/>
    </xf>
    <xf numFmtId="0" fontId="14" fillId="3" borderId="0" xfId="2" applyFont="1" applyFill="1" applyProtection="1">
      <protection locked="0"/>
    </xf>
    <xf numFmtId="0" fontId="17" fillId="3" borderId="1" xfId="1" applyFont="1" applyFill="1" applyBorder="1" applyAlignment="1" applyProtection="1">
      <alignment horizontal="right" vertical="top"/>
      <protection locked="0"/>
    </xf>
    <xf numFmtId="3" fontId="26" fillId="3" borderId="1" xfId="1" applyNumberFormat="1" applyFont="1" applyFill="1" applyBorder="1" applyAlignment="1" applyProtection="1">
      <alignment horizontal="right" vertical="top"/>
      <protection locked="0"/>
    </xf>
    <xf numFmtId="3" fontId="26" fillId="3" borderId="1" xfId="1" applyNumberFormat="1" applyFont="1" applyFill="1" applyBorder="1" applyAlignment="1">
      <alignment horizontal="right" vertical="top"/>
    </xf>
    <xf numFmtId="3" fontId="11" fillId="3" borderId="0" xfId="1" applyNumberFormat="1" applyFont="1" applyFill="1" applyProtection="1">
      <protection locked="0"/>
    </xf>
    <xf numFmtId="3" fontId="17" fillId="3" borderId="1" xfId="1" applyNumberFormat="1" applyFont="1" applyFill="1" applyBorder="1" applyAlignment="1" applyProtection="1">
      <alignment horizontal="right" vertical="top"/>
      <protection locked="0"/>
    </xf>
    <xf numFmtId="4" fontId="13" fillId="3" borderId="0" xfId="2" applyNumberFormat="1" applyFont="1" applyFill="1" applyProtection="1">
      <protection locked="0"/>
    </xf>
    <xf numFmtId="3" fontId="26" fillId="3" borderId="1" xfId="1" applyNumberFormat="1" applyFont="1" applyFill="1" applyBorder="1" applyAlignment="1" applyProtection="1">
      <alignment vertical="top"/>
      <protection locked="0"/>
    </xf>
    <xf numFmtId="4" fontId="14" fillId="3" borderId="0" xfId="2" applyNumberFormat="1" applyFont="1" applyFill="1" applyProtection="1">
      <protection locked="0"/>
    </xf>
    <xf numFmtId="3" fontId="26" fillId="3" borderId="1" xfId="1" applyNumberFormat="1" applyFont="1" applyFill="1" applyBorder="1" applyProtection="1">
      <protection locked="0"/>
    </xf>
    <xf numFmtId="49" fontId="26" fillId="3" borderId="4" xfId="1" applyNumberFormat="1" applyFont="1" applyFill="1" applyBorder="1" applyAlignment="1" applyProtection="1">
      <alignment horizontal="center" vertical="top" wrapText="1"/>
      <protection locked="0"/>
    </xf>
    <xf numFmtId="3" fontId="27" fillId="3" borderId="1" xfId="1" applyNumberFormat="1" applyFont="1" applyFill="1" applyBorder="1" applyProtection="1">
      <protection locked="0"/>
    </xf>
    <xf numFmtId="0" fontId="26" fillId="3" borderId="1" xfId="1" applyFont="1" applyFill="1" applyBorder="1" applyAlignment="1">
      <alignment vertical="top"/>
    </xf>
    <xf numFmtId="49" fontId="17" fillId="3" borderId="5" xfId="1" applyNumberFormat="1" applyFont="1" applyFill="1" applyBorder="1" applyAlignment="1" applyProtection="1">
      <alignment horizontal="center" vertical="top" wrapText="1"/>
      <protection locked="0"/>
    </xf>
    <xf numFmtId="0" fontId="28" fillId="3" borderId="3" xfId="1" applyFont="1" applyFill="1" applyBorder="1" applyAlignment="1">
      <alignment vertical="top" wrapText="1"/>
    </xf>
    <xf numFmtId="3" fontId="28" fillId="3" borderId="1" xfId="1" applyNumberFormat="1" applyFont="1" applyFill="1" applyBorder="1" applyProtection="1">
      <protection locked="0"/>
    </xf>
    <xf numFmtId="3" fontId="17" fillId="3" borderId="1" xfId="1" applyNumberFormat="1" applyFont="1" applyFill="1" applyBorder="1"/>
    <xf numFmtId="49" fontId="26" fillId="3" borderId="5" xfId="1" applyNumberFormat="1" applyFont="1" applyFill="1" applyBorder="1" applyAlignment="1" applyProtection="1">
      <alignment horizontal="center" vertical="top" wrapText="1"/>
      <protection locked="0"/>
    </xf>
    <xf numFmtId="0" fontId="26" fillId="3" borderId="1" xfId="1" applyFont="1" applyFill="1" applyBorder="1" applyProtection="1">
      <protection locked="0"/>
    </xf>
    <xf numFmtId="0" fontId="17" fillId="3" borderId="1" xfId="1" applyFont="1" applyFill="1" applyBorder="1" applyAlignment="1">
      <alignment vertical="top" wrapText="1"/>
    </xf>
    <xf numFmtId="49" fontId="17" fillId="3" borderId="1" xfId="1" applyNumberFormat="1" applyFont="1" applyFill="1" applyBorder="1" applyAlignment="1" applyProtection="1">
      <alignment horizontal="center"/>
      <protection locked="0"/>
    </xf>
    <xf numFmtId="0" fontId="28" fillId="3" borderId="1" xfId="1" applyFont="1" applyFill="1" applyBorder="1" applyAlignment="1">
      <alignment vertical="top" wrapText="1"/>
    </xf>
    <xf numFmtId="0" fontId="17" fillId="3" borderId="1" xfId="1" applyFont="1" applyFill="1" applyBorder="1" applyProtection="1">
      <protection locked="0"/>
    </xf>
    <xf numFmtId="3" fontId="29" fillId="3" borderId="0" xfId="1" applyNumberFormat="1" applyFont="1" applyFill="1" applyProtection="1">
      <protection locked="0"/>
    </xf>
    <xf numFmtId="0" fontId="13" fillId="3" borderId="0" xfId="1" applyFont="1" applyFill="1" applyAlignment="1" applyProtection="1">
      <alignment wrapText="1"/>
      <protection locked="0"/>
    </xf>
    <xf numFmtId="3" fontId="13" fillId="3" borderId="0" xfId="1" applyNumberFormat="1" applyFont="1" applyFill="1" applyAlignment="1" applyProtection="1">
      <alignment wrapText="1"/>
      <protection locked="0"/>
    </xf>
    <xf numFmtId="0" fontId="13" fillId="3" borderId="0" xfId="1" applyFont="1" applyFill="1" applyAlignment="1" applyProtection="1">
      <alignment horizontal="left" wrapText="1"/>
      <protection locked="0"/>
    </xf>
    <xf numFmtId="3" fontId="13" fillId="3" borderId="0" xfId="1" applyNumberFormat="1" applyFont="1" applyFill="1" applyAlignment="1" applyProtection="1">
      <alignment horizontal="left" wrapText="1"/>
      <protection locked="0"/>
    </xf>
    <xf numFmtId="49" fontId="13" fillId="3" borderId="0" xfId="3" applyNumberFormat="1" applyFont="1" applyFill="1" applyProtection="1">
      <protection locked="0"/>
    </xf>
  </cellXfs>
  <cellStyles count="5">
    <cellStyle name="Обычный" xfId="0" builtinId="0"/>
    <cellStyle name="Обычный 3" xfId="4" xr:uid="{E6AF3B4F-3AD5-43FD-BD34-F03003DE86F6}"/>
    <cellStyle name="Обычный_I0000609Айнаш" xfId="1" xr:uid="{B81505BC-8471-406B-8C32-6E194CF700FB}"/>
    <cellStyle name="Обычный_I0000709" xfId="2" xr:uid="{12FFC36A-FBF2-4579-98FA-97E6B0CF983C}"/>
    <cellStyle name="Обычный_Приложения к Правилам по ИК_рус" xfId="3" xr:uid="{E2F639E5-6A21-4826-A0E5-6C35C5F55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4;&#1054;&#1051;&#1055;&#1040;&#1053;\&#1054;&#1090;&#1095;&#1077;&#1090;&#1099;%20&#1074;%20&#1053;&#1072;&#1094;&#1073;&#1072;&#1085;&#1082;\2020\&#1041;&#1058;&#1040;&#1057;_&#1050;1_01.04.2020_&#1089;&#1074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atpayeva\Desktop\Disk_D\Folders\Accounting%20department\Satpaeva_sh\&#1054;&#1090;&#1095;&#1077;&#1090;&#1099;%20&#1087;&#1086;%20&#1092;&#1086;&#1088;&#1084;&#1077;%20&#1040;&#1060;&#1053;\2020\02%202020\&#1041;&#1058;&#1040;&#1057;_K1_01.03.2020_&#1050;&#1060;&#1053;%20&#1089;&#1074;&#1086;&#1076;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Приложение 4"/>
      <sheetName val="Приложение 5"/>
      <sheetName val="Приложение 6"/>
      <sheetName val="Приложение 24"/>
      <sheetName val="КрРиск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ETF"/>
      <sheetName val="Приложение 4"/>
      <sheetName val="Приложение 5"/>
      <sheetName val="Приложение 6"/>
      <sheetName val="Приложение 22"/>
      <sheetName val="КрРиск"/>
      <sheetName val="БЦК"/>
      <sheetName val="халык"/>
      <sheetName val="Казэкспортастык"/>
      <sheetName val="Курсовая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84AD-0A62-471B-A93B-C516DE5C3E66}">
  <sheetPr>
    <tabColor rgb="FFFFC000"/>
  </sheetPr>
  <dimension ref="A1:I138"/>
  <sheetViews>
    <sheetView tabSelected="1" view="pageBreakPreview" zoomScale="85" zoomScaleSheetLayoutView="85" workbookViewId="0">
      <selection activeCell="A17" sqref="A17"/>
    </sheetView>
  </sheetViews>
  <sheetFormatPr defaultColWidth="9.109375" defaultRowHeight="13.2" x14ac:dyDescent="0.25"/>
  <cols>
    <col min="1" max="1" width="77" style="1" customWidth="1"/>
    <col min="2" max="2" width="12.109375" style="1" customWidth="1"/>
    <col min="3" max="3" width="15.88671875" style="71" customWidth="1"/>
    <col min="4" max="4" width="17.6640625" style="1" customWidth="1"/>
    <col min="5" max="5" width="19" style="1" customWidth="1"/>
    <col min="6" max="6" width="15.6640625" style="1" customWidth="1"/>
    <col min="7" max="7" width="15.88671875" style="1" bestFit="1" customWidth="1"/>
    <col min="8" max="8" width="30.88671875" style="1" customWidth="1"/>
    <col min="9" max="16384" width="9.109375" style="1"/>
  </cols>
  <sheetData>
    <row r="1" spans="1:7" ht="68.25" customHeight="1" x14ac:dyDescent="0.25">
      <c r="C1" s="2" t="s">
        <v>0</v>
      </c>
      <c r="D1" s="3"/>
    </row>
    <row r="2" spans="1:7" ht="21" customHeight="1" x14ac:dyDescent="0.25">
      <c r="C2" s="4"/>
      <c r="D2" s="5" t="s">
        <v>1</v>
      </c>
    </row>
    <row r="3" spans="1:7" s="7" customFormat="1" ht="13.8" x14ac:dyDescent="0.25">
      <c r="A3" s="6" t="s">
        <v>2</v>
      </c>
      <c r="B3" s="6"/>
      <c r="C3" s="6"/>
      <c r="D3" s="6"/>
    </row>
    <row r="4" spans="1:7" s="7" customFormat="1" ht="13.8" x14ac:dyDescent="0.25">
      <c r="A4" s="8" t="s">
        <v>3</v>
      </c>
      <c r="B4" s="8"/>
      <c r="C4" s="8"/>
      <c r="D4" s="8"/>
    </row>
    <row r="5" spans="1:7" s="7" customFormat="1" ht="13.8" x14ac:dyDescent="0.25">
      <c r="A5" s="9" t="s">
        <v>4</v>
      </c>
      <c r="B5" s="9"/>
      <c r="C5" s="9"/>
      <c r="D5" s="9"/>
    </row>
    <row r="6" spans="1:7" s="7" customFormat="1" ht="13.8" x14ac:dyDescent="0.25">
      <c r="A6" s="9" t="s">
        <v>5</v>
      </c>
      <c r="B6" s="9"/>
      <c r="C6" s="9"/>
      <c r="D6" s="9"/>
    </row>
    <row r="7" spans="1:7" s="13" customFormat="1" x14ac:dyDescent="0.25">
      <c r="A7" s="10"/>
      <c r="B7" s="10"/>
      <c r="C7" s="11"/>
      <c r="D7" s="12" t="s">
        <v>6</v>
      </c>
    </row>
    <row r="8" spans="1:7" ht="39.6" x14ac:dyDescent="0.25">
      <c r="A8" s="14" t="s">
        <v>7</v>
      </c>
      <c r="B8" s="14" t="s">
        <v>8</v>
      </c>
      <c r="C8" s="15" t="s">
        <v>9</v>
      </c>
      <c r="D8" s="14" t="s">
        <v>10</v>
      </c>
    </row>
    <row r="9" spans="1:7" x14ac:dyDescent="0.25">
      <c r="A9" s="16">
        <v>1</v>
      </c>
      <c r="B9" s="16">
        <v>2</v>
      </c>
      <c r="C9" s="17">
        <v>3</v>
      </c>
      <c r="D9" s="16">
        <v>4</v>
      </c>
    </row>
    <row r="10" spans="1:7" x14ac:dyDescent="0.25">
      <c r="A10" s="18" t="s">
        <v>11</v>
      </c>
      <c r="B10" s="19"/>
      <c r="C10" s="20"/>
      <c r="D10" s="21"/>
    </row>
    <row r="11" spans="1:7" x14ac:dyDescent="0.25">
      <c r="A11" s="22" t="s">
        <v>12</v>
      </c>
      <c r="B11" s="23">
        <v>1</v>
      </c>
      <c r="C11" s="24">
        <v>452941</v>
      </c>
      <c r="D11" s="24">
        <f>D13+D14</f>
        <v>7126</v>
      </c>
      <c r="G11" s="25"/>
    </row>
    <row r="12" spans="1:7" s="29" customFormat="1" x14ac:dyDescent="0.25">
      <c r="A12" s="26" t="s">
        <v>13</v>
      </c>
      <c r="B12" s="27"/>
      <c r="C12" s="28"/>
      <c r="D12" s="28"/>
      <c r="G12" s="30"/>
    </row>
    <row r="13" spans="1:7" s="29" customFormat="1" x14ac:dyDescent="0.25">
      <c r="A13" s="31" t="s">
        <v>14</v>
      </c>
      <c r="B13" s="32" t="s">
        <v>15</v>
      </c>
      <c r="C13" s="28"/>
      <c r="D13" s="28"/>
      <c r="G13" s="30"/>
    </row>
    <row r="14" spans="1:7" s="29" customFormat="1" ht="26.4" x14ac:dyDescent="0.25">
      <c r="A14" s="26" t="s">
        <v>16</v>
      </c>
      <c r="B14" s="32" t="s">
        <v>17</v>
      </c>
      <c r="C14" s="28">
        <v>452941</v>
      </c>
      <c r="D14" s="28">
        <v>7126</v>
      </c>
      <c r="G14" s="30"/>
    </row>
    <row r="15" spans="1:7" x14ac:dyDescent="0.25">
      <c r="A15" s="33" t="s">
        <v>18</v>
      </c>
      <c r="B15" s="23">
        <v>2</v>
      </c>
      <c r="C15" s="24"/>
      <c r="D15" s="24"/>
      <c r="G15" s="25"/>
    </row>
    <row r="16" spans="1:7" x14ac:dyDescent="0.25">
      <c r="A16" s="33" t="s">
        <v>19</v>
      </c>
      <c r="B16" s="23">
        <v>3</v>
      </c>
      <c r="C16" s="24">
        <v>0</v>
      </c>
      <c r="D16" s="24">
        <v>0</v>
      </c>
      <c r="F16" s="34"/>
    </row>
    <row r="17" spans="1:8" s="29" customFormat="1" x14ac:dyDescent="0.25">
      <c r="A17" s="35" t="s">
        <v>20</v>
      </c>
      <c r="B17" s="27"/>
      <c r="C17" s="28"/>
      <c r="D17" s="28"/>
      <c r="G17" s="30"/>
    </row>
    <row r="18" spans="1:8" s="29" customFormat="1" x14ac:dyDescent="0.25">
      <c r="A18" s="35" t="s">
        <v>21</v>
      </c>
      <c r="B18" s="32" t="s">
        <v>22</v>
      </c>
      <c r="C18" s="28">
        <v>0</v>
      </c>
      <c r="D18" s="28">
        <v>0</v>
      </c>
      <c r="G18" s="30"/>
    </row>
    <row r="19" spans="1:8" x14ac:dyDescent="0.25">
      <c r="A19" s="33" t="s">
        <v>23</v>
      </c>
      <c r="B19" s="23">
        <v>4</v>
      </c>
      <c r="C19" s="24">
        <v>99001</v>
      </c>
      <c r="D19" s="24">
        <v>120000</v>
      </c>
      <c r="H19" s="34"/>
    </row>
    <row r="20" spans="1:8" s="29" customFormat="1" x14ac:dyDescent="0.25">
      <c r="A20" s="35" t="s">
        <v>20</v>
      </c>
      <c r="B20" s="32"/>
      <c r="C20" s="28"/>
      <c r="D20" s="28"/>
      <c r="G20" s="30"/>
    </row>
    <row r="21" spans="1:8" s="29" customFormat="1" x14ac:dyDescent="0.25">
      <c r="A21" s="35" t="s">
        <v>21</v>
      </c>
      <c r="B21" s="32" t="s">
        <v>24</v>
      </c>
      <c r="C21" s="28"/>
      <c r="D21" s="28"/>
      <c r="G21" s="30"/>
    </row>
    <row r="22" spans="1:8" ht="26.4" x14ac:dyDescent="0.25">
      <c r="A22" s="33" t="s">
        <v>25</v>
      </c>
      <c r="B22" s="23">
        <v>5</v>
      </c>
      <c r="C22" s="24">
        <v>325429</v>
      </c>
      <c r="D22" s="24">
        <v>1002178</v>
      </c>
      <c r="G22" s="25"/>
    </row>
    <row r="23" spans="1:8" x14ac:dyDescent="0.25">
      <c r="A23" s="35" t="s">
        <v>20</v>
      </c>
      <c r="B23" s="23"/>
      <c r="C23" s="24"/>
      <c r="D23" s="24"/>
      <c r="F23" s="34"/>
      <c r="G23" s="25"/>
    </row>
    <row r="24" spans="1:8" s="29" customFormat="1" x14ac:dyDescent="0.25">
      <c r="A24" s="35" t="s">
        <v>21</v>
      </c>
      <c r="B24" s="32" t="s">
        <v>26</v>
      </c>
      <c r="C24" s="28">
        <v>8717</v>
      </c>
      <c r="D24" s="28">
        <v>5891</v>
      </c>
      <c r="F24" s="36"/>
      <c r="G24" s="30"/>
    </row>
    <row r="25" spans="1:8" x14ac:dyDescent="0.25">
      <c r="A25" s="33" t="s">
        <v>27</v>
      </c>
      <c r="B25" s="23">
        <v>6</v>
      </c>
      <c r="C25" s="24">
        <v>703905</v>
      </c>
      <c r="D25" s="24">
        <v>1910024</v>
      </c>
    </row>
    <row r="26" spans="1:8" s="29" customFormat="1" x14ac:dyDescent="0.25">
      <c r="A26" s="35" t="s">
        <v>20</v>
      </c>
      <c r="B26" s="32"/>
      <c r="C26" s="28"/>
      <c r="D26" s="28"/>
      <c r="F26" s="36"/>
      <c r="G26" s="30"/>
    </row>
    <row r="27" spans="1:8" s="29" customFormat="1" x14ac:dyDescent="0.25">
      <c r="A27" s="35" t="s">
        <v>21</v>
      </c>
      <c r="B27" s="32" t="s">
        <v>28</v>
      </c>
      <c r="C27" s="28">
        <v>9023</v>
      </c>
      <c r="D27" s="28">
        <v>12399</v>
      </c>
      <c r="F27" s="36"/>
      <c r="G27" s="30"/>
    </row>
    <row r="28" spans="1:8" ht="26.4" x14ac:dyDescent="0.25">
      <c r="A28" s="33" t="s">
        <v>29</v>
      </c>
      <c r="B28" s="37" t="s">
        <v>30</v>
      </c>
      <c r="C28" s="24"/>
      <c r="D28" s="24"/>
    </row>
    <row r="29" spans="1:8" s="29" customFormat="1" x14ac:dyDescent="0.25">
      <c r="A29" s="35" t="s">
        <v>20</v>
      </c>
      <c r="B29" s="32"/>
      <c r="C29" s="28"/>
      <c r="D29" s="28"/>
      <c r="F29" s="36"/>
      <c r="G29" s="30"/>
    </row>
    <row r="30" spans="1:8" s="29" customFormat="1" x14ac:dyDescent="0.25">
      <c r="A30" s="35" t="s">
        <v>21</v>
      </c>
      <c r="B30" s="32" t="s">
        <v>31</v>
      </c>
      <c r="C30" s="28"/>
      <c r="D30" s="28"/>
      <c r="F30" s="36"/>
      <c r="G30" s="30"/>
    </row>
    <row r="31" spans="1:8" x14ac:dyDescent="0.25">
      <c r="A31" s="33" t="s">
        <v>32</v>
      </c>
      <c r="B31" s="23">
        <v>8</v>
      </c>
      <c r="C31" s="24"/>
      <c r="D31" s="24"/>
      <c r="F31" s="34"/>
      <c r="H31" s="38"/>
    </row>
    <row r="32" spans="1:8" x14ac:dyDescent="0.25">
      <c r="A32" s="33" t="s">
        <v>33</v>
      </c>
      <c r="B32" s="23">
        <v>9</v>
      </c>
      <c r="C32" s="24">
        <v>4505122</v>
      </c>
      <c r="D32" s="24">
        <v>5122</v>
      </c>
      <c r="H32" s="38"/>
    </row>
    <row r="33" spans="1:8" x14ac:dyDescent="0.25">
      <c r="A33" s="33" t="s">
        <v>34</v>
      </c>
      <c r="B33" s="23">
        <v>10</v>
      </c>
      <c r="C33" s="24">
        <v>991</v>
      </c>
      <c r="D33" s="24">
        <v>871</v>
      </c>
      <c r="H33" s="38"/>
    </row>
    <row r="34" spans="1:8" x14ac:dyDescent="0.25">
      <c r="A34" s="33" t="s">
        <v>35</v>
      </c>
      <c r="B34" s="23">
        <v>11</v>
      </c>
      <c r="C34" s="24"/>
      <c r="D34" s="24"/>
      <c r="H34" s="38"/>
    </row>
    <row r="35" spans="1:8" x14ac:dyDescent="0.25">
      <c r="A35" s="39" t="s">
        <v>36</v>
      </c>
      <c r="B35" s="23">
        <v>12</v>
      </c>
      <c r="C35" s="24">
        <v>33298</v>
      </c>
      <c r="D35" s="24">
        <v>34672</v>
      </c>
      <c r="H35" s="38"/>
    </row>
    <row r="36" spans="1:8" x14ac:dyDescent="0.25">
      <c r="A36" s="33" t="s">
        <v>37</v>
      </c>
      <c r="B36" s="23">
        <v>13</v>
      </c>
      <c r="C36" s="24">
        <v>2199</v>
      </c>
      <c r="D36" s="24">
        <v>2199</v>
      </c>
      <c r="H36" s="38"/>
    </row>
    <row r="37" spans="1:8" x14ac:dyDescent="0.25">
      <c r="A37" s="33" t="s">
        <v>38</v>
      </c>
      <c r="B37" s="23">
        <v>14</v>
      </c>
      <c r="C37" s="24"/>
      <c r="D37" s="24"/>
      <c r="H37" s="38"/>
    </row>
    <row r="38" spans="1:8" x14ac:dyDescent="0.25">
      <c r="A38" s="33" t="s">
        <v>39</v>
      </c>
      <c r="B38" s="23">
        <v>15</v>
      </c>
      <c r="C38" s="24">
        <v>3384714</v>
      </c>
      <c r="D38" s="24">
        <v>5373897</v>
      </c>
      <c r="H38" s="38"/>
    </row>
    <row r="39" spans="1:8" x14ac:dyDescent="0.25">
      <c r="A39" s="33" t="s">
        <v>40</v>
      </c>
      <c r="B39" s="23">
        <v>16</v>
      </c>
      <c r="C39" s="24">
        <v>12707</v>
      </c>
      <c r="D39" s="24">
        <v>8590</v>
      </c>
      <c r="E39" s="40"/>
      <c r="F39" s="40"/>
      <c r="H39" s="38"/>
    </row>
    <row r="40" spans="1:8" s="29" customFormat="1" x14ac:dyDescent="0.25">
      <c r="A40" s="41" t="s">
        <v>20</v>
      </c>
      <c r="B40" s="27"/>
      <c r="C40" s="28"/>
      <c r="D40" s="28"/>
      <c r="E40" s="36"/>
    </row>
    <row r="41" spans="1:8" s="29" customFormat="1" x14ac:dyDescent="0.25">
      <c r="A41" s="41" t="s">
        <v>41</v>
      </c>
      <c r="B41" s="32" t="s">
        <v>42</v>
      </c>
      <c r="C41" s="28"/>
      <c r="D41" s="28"/>
    </row>
    <row r="42" spans="1:8" s="29" customFormat="1" x14ac:dyDescent="0.25">
      <c r="A42" s="41" t="s">
        <v>43</v>
      </c>
      <c r="B42" s="32" t="s">
        <v>44</v>
      </c>
      <c r="C42" s="28"/>
      <c r="D42" s="28"/>
    </row>
    <row r="43" spans="1:8" s="29" customFormat="1" x14ac:dyDescent="0.25">
      <c r="A43" s="41" t="s">
        <v>45</v>
      </c>
      <c r="B43" s="32" t="s">
        <v>46</v>
      </c>
      <c r="C43" s="28"/>
      <c r="D43" s="28"/>
    </row>
    <row r="44" spans="1:8" s="29" customFormat="1" x14ac:dyDescent="0.25">
      <c r="A44" s="41" t="s">
        <v>47</v>
      </c>
      <c r="B44" s="32" t="s">
        <v>48</v>
      </c>
      <c r="C44" s="28">
        <v>610</v>
      </c>
      <c r="D44" s="28">
        <v>405</v>
      </c>
      <c r="F44" s="42"/>
    </row>
    <row r="45" spans="1:8" s="29" customFormat="1" x14ac:dyDescent="0.25">
      <c r="A45" s="41" t="s">
        <v>49</v>
      </c>
      <c r="B45" s="32" t="s">
        <v>50</v>
      </c>
      <c r="C45" s="28"/>
      <c r="D45" s="28"/>
      <c r="F45" s="42"/>
    </row>
    <row r="46" spans="1:8" s="29" customFormat="1" x14ac:dyDescent="0.25">
      <c r="A46" s="41" t="s">
        <v>51</v>
      </c>
      <c r="B46" s="32" t="s">
        <v>52</v>
      </c>
      <c r="C46" s="28">
        <v>6913</v>
      </c>
      <c r="D46" s="28">
        <v>7417</v>
      </c>
      <c r="F46" s="42"/>
    </row>
    <row r="47" spans="1:8" s="29" customFormat="1" x14ac:dyDescent="0.25">
      <c r="A47" s="41" t="s">
        <v>53</v>
      </c>
      <c r="B47" s="32" t="s">
        <v>54</v>
      </c>
      <c r="C47" s="28">
        <f>4382+802</f>
        <v>5184</v>
      </c>
      <c r="D47" s="28">
        <v>768</v>
      </c>
      <c r="F47" s="42"/>
    </row>
    <row r="48" spans="1:8" s="29" customFormat="1" x14ac:dyDescent="0.25">
      <c r="A48" s="41" t="s">
        <v>55</v>
      </c>
      <c r="B48" s="32" t="s">
        <v>56</v>
      </c>
      <c r="C48" s="28"/>
      <c r="D48" s="28"/>
      <c r="F48" s="42"/>
    </row>
    <row r="49" spans="1:8" s="29" customFormat="1" x14ac:dyDescent="0.25">
      <c r="A49" s="41" t="s">
        <v>57</v>
      </c>
      <c r="B49" s="32" t="s">
        <v>58</v>
      </c>
      <c r="C49" s="28"/>
      <c r="D49" s="28"/>
      <c r="F49" s="42"/>
    </row>
    <row r="50" spans="1:8" s="29" customFormat="1" x14ac:dyDescent="0.25">
      <c r="A50" s="35" t="s">
        <v>59</v>
      </c>
      <c r="B50" s="32" t="s">
        <v>60</v>
      </c>
      <c r="C50" s="28"/>
      <c r="D50" s="28"/>
      <c r="F50" s="42"/>
    </row>
    <row r="51" spans="1:8" s="29" customFormat="1" x14ac:dyDescent="0.25">
      <c r="A51" s="35" t="s">
        <v>61</v>
      </c>
      <c r="B51" s="32" t="s">
        <v>62</v>
      </c>
      <c r="C51" s="28"/>
      <c r="D51" s="28"/>
      <c r="F51" s="42"/>
    </row>
    <row r="52" spans="1:8" x14ac:dyDescent="0.25">
      <c r="A52" s="33" t="s">
        <v>63</v>
      </c>
      <c r="B52" s="37" t="s">
        <v>64</v>
      </c>
      <c r="C52" s="24"/>
      <c r="D52" s="24"/>
      <c r="F52" s="38"/>
    </row>
    <row r="53" spans="1:8" s="29" customFormat="1" x14ac:dyDescent="0.25">
      <c r="A53" s="35" t="s">
        <v>20</v>
      </c>
      <c r="B53" s="32"/>
      <c r="C53" s="28"/>
      <c r="D53" s="28"/>
      <c r="F53" s="36"/>
    </row>
    <row r="54" spans="1:8" s="29" customFormat="1" x14ac:dyDescent="0.25">
      <c r="A54" s="35" t="s">
        <v>65</v>
      </c>
      <c r="B54" s="32" t="s">
        <v>66</v>
      </c>
      <c r="C54" s="28"/>
      <c r="D54" s="28"/>
      <c r="F54" s="36"/>
      <c r="G54" s="42"/>
    </row>
    <row r="55" spans="1:8" s="29" customFormat="1" x14ac:dyDescent="0.25">
      <c r="A55" s="35" t="s">
        <v>67</v>
      </c>
      <c r="B55" s="32" t="s">
        <v>68</v>
      </c>
      <c r="C55" s="28"/>
      <c r="D55" s="28"/>
      <c r="G55" s="42"/>
    </row>
    <row r="56" spans="1:8" s="29" customFormat="1" x14ac:dyDescent="0.25">
      <c r="A56" s="35" t="s">
        <v>69</v>
      </c>
      <c r="B56" s="32" t="s">
        <v>70</v>
      </c>
      <c r="C56" s="28"/>
      <c r="D56" s="28"/>
    </row>
    <row r="57" spans="1:8" s="29" customFormat="1" x14ac:dyDescent="0.25">
      <c r="A57" s="35" t="s">
        <v>71</v>
      </c>
      <c r="B57" s="32" t="s">
        <v>72</v>
      </c>
      <c r="C57" s="24"/>
      <c r="D57" s="28"/>
      <c r="F57" s="36"/>
    </row>
    <row r="58" spans="1:8" x14ac:dyDescent="0.25">
      <c r="A58" s="33" t="s">
        <v>73</v>
      </c>
      <c r="B58" s="23">
        <v>18</v>
      </c>
      <c r="C58" s="43">
        <v>156102</v>
      </c>
      <c r="D58" s="43">
        <v>155332</v>
      </c>
      <c r="H58" s="38"/>
    </row>
    <row r="59" spans="1:8" x14ac:dyDescent="0.25">
      <c r="A59" s="33" t="s">
        <v>74</v>
      </c>
      <c r="B59" s="23">
        <v>19</v>
      </c>
      <c r="C59" s="43">
        <v>14149</v>
      </c>
      <c r="D59" s="43">
        <v>14149</v>
      </c>
      <c r="H59" s="38"/>
    </row>
    <row r="60" spans="1:8" x14ac:dyDescent="0.25">
      <c r="A60" s="33" t="s">
        <v>75</v>
      </c>
      <c r="B60" s="23">
        <v>20</v>
      </c>
      <c r="C60" s="43">
        <v>1679553</v>
      </c>
      <c r="D60" s="43">
        <v>4888623</v>
      </c>
      <c r="H60" s="38"/>
    </row>
    <row r="61" spans="1:8" x14ac:dyDescent="0.25">
      <c r="A61" s="33" t="s">
        <v>76</v>
      </c>
      <c r="B61" s="23">
        <v>21</v>
      </c>
      <c r="C61" s="24"/>
      <c r="D61" s="24"/>
      <c r="H61" s="38"/>
    </row>
    <row r="62" spans="1:8" x14ac:dyDescent="0.25">
      <c r="A62" s="44" t="s">
        <v>77</v>
      </c>
      <c r="B62" s="23">
        <v>22</v>
      </c>
      <c r="C62" s="45">
        <f>C11+C15+C16+C19+C22+C25+C28+C31+C32+C33+C34+C35+C36+C37+C38+C39+C52+C58+C59+C60+C61</f>
        <v>11370111</v>
      </c>
      <c r="D62" s="45">
        <f>D11+D15+D16+D19+D22+D25+D28+D31+D32+D33+D34+D35+D36+D38+D39+D52+D58+D59+D60+D61</f>
        <v>13522783</v>
      </c>
      <c r="E62" s="34"/>
    </row>
    <row r="63" spans="1:8" x14ac:dyDescent="0.25">
      <c r="A63" s="46" t="s">
        <v>78</v>
      </c>
      <c r="B63" s="23"/>
      <c r="C63" s="47"/>
      <c r="D63" s="48"/>
    </row>
    <row r="64" spans="1:8" x14ac:dyDescent="0.25">
      <c r="A64" s="33" t="s">
        <v>79</v>
      </c>
      <c r="B64" s="23">
        <v>23</v>
      </c>
      <c r="C64" s="24"/>
      <c r="D64" s="49">
        <v>0</v>
      </c>
    </row>
    <row r="65" spans="1:8" x14ac:dyDescent="0.25">
      <c r="A65" s="50" t="s">
        <v>80</v>
      </c>
      <c r="B65" s="23">
        <v>24</v>
      </c>
      <c r="C65" s="24"/>
      <c r="D65" s="51"/>
    </row>
    <row r="66" spans="1:8" x14ac:dyDescent="0.25">
      <c r="A66" s="52" t="s">
        <v>81</v>
      </c>
      <c r="B66" s="23">
        <v>25</v>
      </c>
      <c r="C66" s="24"/>
      <c r="D66" s="24"/>
    </row>
    <row r="67" spans="1:8" x14ac:dyDescent="0.25">
      <c r="A67" s="22" t="s">
        <v>82</v>
      </c>
      <c r="B67" s="23">
        <v>26</v>
      </c>
      <c r="C67" s="47"/>
      <c r="D67" s="48"/>
    </row>
    <row r="68" spans="1:8" x14ac:dyDescent="0.25">
      <c r="A68" s="22" t="s">
        <v>83</v>
      </c>
      <c r="B68" s="23">
        <v>27</v>
      </c>
      <c r="C68" s="43"/>
      <c r="D68" s="48"/>
    </row>
    <row r="69" spans="1:8" x14ac:dyDescent="0.25">
      <c r="A69" s="52" t="s">
        <v>84</v>
      </c>
      <c r="B69" s="23">
        <v>28</v>
      </c>
      <c r="C69" s="43"/>
      <c r="D69" s="48"/>
    </row>
    <row r="70" spans="1:8" x14ac:dyDescent="0.25">
      <c r="A70" s="22" t="s">
        <v>85</v>
      </c>
      <c r="B70" s="23">
        <v>29</v>
      </c>
      <c r="C70" s="43">
        <v>905</v>
      </c>
      <c r="D70" s="43">
        <v>3731</v>
      </c>
      <c r="H70" s="38"/>
    </row>
    <row r="71" spans="1:8" x14ac:dyDescent="0.25">
      <c r="A71" s="22" t="s">
        <v>86</v>
      </c>
      <c r="B71" s="23">
        <v>30</v>
      </c>
      <c r="C71" s="43">
        <f>SUM(C73:C83)</f>
        <v>553</v>
      </c>
      <c r="D71" s="43">
        <f>SUM(D73:D83)</f>
        <v>1065</v>
      </c>
      <c r="H71" s="38"/>
    </row>
    <row r="72" spans="1:8" s="29" customFormat="1" x14ac:dyDescent="0.25">
      <c r="A72" s="26" t="s">
        <v>20</v>
      </c>
      <c r="B72" s="27"/>
      <c r="C72" s="53"/>
      <c r="D72" s="53"/>
      <c r="H72" s="42"/>
    </row>
    <row r="73" spans="1:8" s="29" customFormat="1" x14ac:dyDescent="0.25">
      <c r="A73" s="26" t="s">
        <v>87</v>
      </c>
      <c r="B73" s="32" t="s">
        <v>88</v>
      </c>
      <c r="C73" s="53"/>
      <c r="D73" s="53"/>
      <c r="F73" s="42"/>
      <c r="H73" s="42"/>
    </row>
    <row r="74" spans="1:8" s="29" customFormat="1" x14ac:dyDescent="0.25">
      <c r="A74" s="26" t="s">
        <v>89</v>
      </c>
      <c r="B74" s="32" t="s">
        <v>90</v>
      </c>
      <c r="C74" s="53"/>
      <c r="D74" s="53"/>
      <c r="F74" s="42"/>
    </row>
    <row r="75" spans="1:8" s="29" customFormat="1" x14ac:dyDescent="0.25">
      <c r="A75" s="26" t="s">
        <v>91</v>
      </c>
      <c r="B75" s="32" t="s">
        <v>92</v>
      </c>
      <c r="C75" s="53"/>
      <c r="D75" s="53"/>
      <c r="F75" s="42"/>
    </row>
    <row r="76" spans="1:8" s="29" customFormat="1" x14ac:dyDescent="0.25">
      <c r="A76" s="26" t="s">
        <v>93</v>
      </c>
      <c r="B76" s="32" t="s">
        <v>94</v>
      </c>
      <c r="C76" s="53"/>
      <c r="D76" s="53"/>
      <c r="F76" s="42"/>
    </row>
    <row r="77" spans="1:8" s="29" customFormat="1" x14ac:dyDescent="0.25">
      <c r="A77" s="26" t="s">
        <v>95</v>
      </c>
      <c r="B77" s="32" t="s">
        <v>96</v>
      </c>
      <c r="C77" s="53"/>
      <c r="D77" s="53"/>
      <c r="F77" s="42"/>
      <c r="G77" s="42"/>
    </row>
    <row r="78" spans="1:8" s="29" customFormat="1" x14ac:dyDescent="0.25">
      <c r="A78" s="26" t="s">
        <v>97</v>
      </c>
      <c r="B78" s="32" t="s">
        <v>98</v>
      </c>
      <c r="C78" s="53"/>
      <c r="D78" s="53"/>
      <c r="F78" s="42"/>
      <c r="G78" s="42"/>
      <c r="H78" s="42"/>
    </row>
    <row r="79" spans="1:8" s="29" customFormat="1" x14ac:dyDescent="0.25">
      <c r="A79" s="26" t="s">
        <v>99</v>
      </c>
      <c r="B79" s="32" t="s">
        <v>100</v>
      </c>
      <c r="C79" s="53">
        <v>31</v>
      </c>
      <c r="D79" s="53">
        <v>294</v>
      </c>
      <c r="F79" s="42"/>
      <c r="G79" s="42"/>
      <c r="H79" s="42"/>
    </row>
    <row r="80" spans="1:8" s="29" customFormat="1" x14ac:dyDescent="0.25">
      <c r="A80" s="26" t="s">
        <v>101</v>
      </c>
      <c r="B80" s="32" t="s">
        <v>102</v>
      </c>
      <c r="C80" s="53">
        <v>193</v>
      </c>
      <c r="D80" s="53">
        <v>43</v>
      </c>
      <c r="F80" s="42"/>
      <c r="G80" s="42"/>
      <c r="H80" s="42"/>
    </row>
    <row r="81" spans="1:8" s="29" customFormat="1" x14ac:dyDescent="0.25">
      <c r="A81" s="26" t="s">
        <v>103</v>
      </c>
      <c r="B81" s="32" t="s">
        <v>104</v>
      </c>
      <c r="C81" s="53"/>
      <c r="D81" s="53"/>
      <c r="F81" s="42"/>
      <c r="G81" s="42"/>
      <c r="H81" s="42"/>
    </row>
    <row r="82" spans="1:8" s="29" customFormat="1" x14ac:dyDescent="0.25">
      <c r="A82" s="26" t="s">
        <v>105</v>
      </c>
      <c r="B82" s="32" t="s">
        <v>106</v>
      </c>
      <c r="C82" s="53">
        <v>329</v>
      </c>
      <c r="D82" s="53">
        <v>728</v>
      </c>
      <c r="F82" s="42"/>
      <c r="G82" s="42"/>
      <c r="H82" s="38"/>
    </row>
    <row r="83" spans="1:8" s="29" customFormat="1" x14ac:dyDescent="0.25">
      <c r="A83" s="26" t="s">
        <v>107</v>
      </c>
      <c r="B83" s="32" t="s">
        <v>108</v>
      </c>
      <c r="C83" s="53"/>
      <c r="D83" s="53"/>
      <c r="G83" s="42"/>
      <c r="H83" s="38"/>
    </row>
    <row r="84" spans="1:8" x14ac:dyDescent="0.25">
      <c r="A84" s="22" t="s">
        <v>109</v>
      </c>
      <c r="B84" s="23">
        <v>31</v>
      </c>
      <c r="C84" s="47"/>
      <c r="D84" s="47"/>
      <c r="F84" s="38"/>
      <c r="G84" s="38"/>
      <c r="H84" s="38"/>
    </row>
    <row r="85" spans="1:8" s="29" customFormat="1" x14ac:dyDescent="0.25">
      <c r="A85" s="26" t="s">
        <v>20</v>
      </c>
      <c r="B85" s="27"/>
      <c r="C85" s="54"/>
      <c r="D85" s="54"/>
      <c r="F85" s="42"/>
      <c r="G85" s="42"/>
      <c r="H85" s="38"/>
    </row>
    <row r="86" spans="1:8" s="29" customFormat="1" x14ac:dyDescent="0.25">
      <c r="A86" s="26" t="s">
        <v>110</v>
      </c>
      <c r="B86" s="32" t="s">
        <v>111</v>
      </c>
      <c r="C86" s="54"/>
      <c r="D86" s="54"/>
      <c r="F86" s="42"/>
      <c r="H86" s="38"/>
    </row>
    <row r="87" spans="1:8" s="29" customFormat="1" x14ac:dyDescent="0.25">
      <c r="A87" s="26" t="s">
        <v>112</v>
      </c>
      <c r="B87" s="32" t="s">
        <v>113</v>
      </c>
      <c r="C87" s="54"/>
      <c r="D87" s="54"/>
      <c r="H87" s="38"/>
    </row>
    <row r="88" spans="1:8" s="29" customFormat="1" x14ac:dyDescent="0.25">
      <c r="A88" s="26" t="s">
        <v>114</v>
      </c>
      <c r="B88" s="32" t="s">
        <v>115</v>
      </c>
      <c r="C88" s="54"/>
      <c r="D88" s="54"/>
      <c r="F88" s="42"/>
      <c r="H88" s="38"/>
    </row>
    <row r="89" spans="1:8" s="29" customFormat="1" x14ac:dyDescent="0.25">
      <c r="A89" s="26" t="s">
        <v>116</v>
      </c>
      <c r="B89" s="32" t="s">
        <v>117</v>
      </c>
      <c r="C89" s="54"/>
      <c r="D89" s="54"/>
      <c r="H89" s="38"/>
    </row>
    <row r="90" spans="1:8" x14ac:dyDescent="0.25">
      <c r="A90" s="33" t="s">
        <v>118</v>
      </c>
      <c r="B90" s="23">
        <v>32</v>
      </c>
      <c r="C90" s="24">
        <v>8450</v>
      </c>
      <c r="D90" s="24">
        <v>10205</v>
      </c>
      <c r="H90" s="38"/>
    </row>
    <row r="91" spans="1:8" x14ac:dyDescent="0.25">
      <c r="A91" s="33" t="s">
        <v>119</v>
      </c>
      <c r="B91" s="23">
        <v>33</v>
      </c>
      <c r="C91" s="24"/>
      <c r="D91" s="24"/>
      <c r="H91" s="38"/>
    </row>
    <row r="92" spans="1:8" x14ac:dyDescent="0.25">
      <c r="A92" s="33" t="s">
        <v>120</v>
      </c>
      <c r="B92" s="23">
        <v>34</v>
      </c>
      <c r="C92" s="24"/>
      <c r="D92" s="24"/>
      <c r="H92" s="38"/>
    </row>
    <row r="93" spans="1:8" x14ac:dyDescent="0.25">
      <c r="A93" s="33" t="s">
        <v>121</v>
      </c>
      <c r="B93" s="23">
        <v>35</v>
      </c>
      <c r="C93" s="24">
        <v>703</v>
      </c>
      <c r="D93" s="24">
        <v>1764</v>
      </c>
      <c r="H93" s="38"/>
    </row>
    <row r="94" spans="1:8" x14ac:dyDescent="0.25">
      <c r="A94" s="33" t="s">
        <v>122</v>
      </c>
      <c r="B94" s="23">
        <v>36</v>
      </c>
      <c r="C94" s="24"/>
      <c r="D94" s="24"/>
      <c r="H94" s="38"/>
    </row>
    <row r="95" spans="1:8" x14ac:dyDescent="0.25">
      <c r="A95" s="33" t="s">
        <v>123</v>
      </c>
      <c r="B95" s="23">
        <v>37</v>
      </c>
      <c r="C95" s="24">
        <v>36535</v>
      </c>
      <c r="D95" s="24">
        <v>105443</v>
      </c>
      <c r="E95" s="34"/>
      <c r="H95" s="38"/>
    </row>
    <row r="96" spans="1:8" x14ac:dyDescent="0.25">
      <c r="A96" s="44" t="s">
        <v>124</v>
      </c>
      <c r="B96" s="23">
        <v>38</v>
      </c>
      <c r="C96" s="55">
        <f>C64+C65+C66+C67+C68+C69+C70+C71+C84+C90+C91+C92+C93+C94+C95</f>
        <v>47146</v>
      </c>
      <c r="D96" s="55">
        <f>D64+D65+D66+D67+D68+D69+D70+D71+D84+D90+D91+D92+D93+D94+D95</f>
        <v>122208</v>
      </c>
      <c r="H96" s="38"/>
    </row>
    <row r="97" spans="1:8" x14ac:dyDescent="0.25">
      <c r="A97" s="56" t="s">
        <v>125</v>
      </c>
      <c r="B97" s="23"/>
      <c r="C97" s="57"/>
      <c r="D97" s="58"/>
      <c r="H97" s="38"/>
    </row>
    <row r="98" spans="1:8" x14ac:dyDescent="0.25">
      <c r="A98" s="33" t="s">
        <v>126</v>
      </c>
      <c r="B98" s="23">
        <v>39</v>
      </c>
      <c r="C98" s="24">
        <v>50559902</v>
      </c>
      <c r="D98" s="51">
        <v>50559902</v>
      </c>
      <c r="E98" s="40"/>
      <c r="F98" s="40"/>
      <c r="H98" s="38"/>
    </row>
    <row r="99" spans="1:8" s="29" customFormat="1" x14ac:dyDescent="0.25">
      <c r="A99" s="35" t="s">
        <v>20</v>
      </c>
      <c r="B99" s="27"/>
      <c r="C99" s="28"/>
      <c r="D99" s="59"/>
      <c r="H99" s="38"/>
    </row>
    <row r="100" spans="1:8" s="29" customFormat="1" x14ac:dyDescent="0.25">
      <c r="A100" s="60" t="s">
        <v>127</v>
      </c>
      <c r="B100" s="27" t="s">
        <v>128</v>
      </c>
      <c r="C100" s="28">
        <v>50559902</v>
      </c>
      <c r="D100" s="61">
        <v>50559902</v>
      </c>
      <c r="H100" s="38"/>
    </row>
    <row r="101" spans="1:8" s="29" customFormat="1" x14ac:dyDescent="0.25">
      <c r="A101" s="35" t="s">
        <v>129</v>
      </c>
      <c r="B101" s="27" t="s">
        <v>130</v>
      </c>
      <c r="C101" s="28"/>
      <c r="D101" s="61"/>
      <c r="H101" s="38"/>
    </row>
    <row r="102" spans="1:8" x14ac:dyDescent="0.25">
      <c r="A102" s="33" t="s">
        <v>131</v>
      </c>
      <c r="B102" s="23">
        <v>40</v>
      </c>
      <c r="C102" s="24"/>
      <c r="D102" s="51"/>
      <c r="H102" s="38"/>
    </row>
    <row r="103" spans="1:8" x14ac:dyDescent="0.25">
      <c r="A103" s="33" t="s">
        <v>132</v>
      </c>
      <c r="B103" s="23">
        <v>41</v>
      </c>
      <c r="C103" s="24"/>
      <c r="D103" s="51"/>
      <c r="H103" s="38"/>
    </row>
    <row r="104" spans="1:8" x14ac:dyDescent="0.25">
      <c r="A104" s="33" t="s">
        <v>133</v>
      </c>
      <c r="B104" s="23">
        <v>42</v>
      </c>
      <c r="C104" s="24"/>
      <c r="D104" s="24"/>
      <c r="E104" s="38"/>
      <c r="H104" s="38"/>
    </row>
    <row r="105" spans="1:8" s="29" customFormat="1" ht="26.4" x14ac:dyDescent="0.25">
      <c r="A105" s="33" t="s">
        <v>134</v>
      </c>
      <c r="B105" s="23">
        <v>43</v>
      </c>
      <c r="C105" s="43">
        <v>-3574</v>
      </c>
      <c r="D105" s="43">
        <v>91584</v>
      </c>
      <c r="E105" s="42"/>
      <c r="H105" s="38"/>
    </row>
    <row r="106" spans="1:8" s="29" customFormat="1" ht="26.4" x14ac:dyDescent="0.25">
      <c r="A106" s="33" t="s">
        <v>135</v>
      </c>
      <c r="B106" s="23">
        <v>44</v>
      </c>
      <c r="C106" s="43">
        <v>11185</v>
      </c>
      <c r="D106" s="43">
        <f>103083-D105</f>
        <v>11499</v>
      </c>
      <c r="E106" s="42"/>
      <c r="H106" s="38"/>
    </row>
    <row r="107" spans="1:8" s="29" customFormat="1" x14ac:dyDescent="0.25">
      <c r="A107" s="33" t="s">
        <v>136</v>
      </c>
      <c r="B107" s="23">
        <v>45</v>
      </c>
      <c r="C107" s="28"/>
      <c r="D107" s="59"/>
      <c r="E107" s="42"/>
      <c r="H107" s="38"/>
    </row>
    <row r="108" spans="1:8" x14ac:dyDescent="0.25">
      <c r="A108" s="33" t="s">
        <v>137</v>
      </c>
      <c r="B108" s="23">
        <v>46</v>
      </c>
      <c r="C108" s="24"/>
      <c r="D108" s="24"/>
      <c r="E108" s="38"/>
      <c r="H108" s="38"/>
    </row>
    <row r="109" spans="1:8" x14ac:dyDescent="0.25">
      <c r="A109" s="33" t="s">
        <v>138</v>
      </c>
      <c r="B109" s="23">
        <v>47</v>
      </c>
      <c r="C109" s="62">
        <f>C111+C112</f>
        <v>-39244548</v>
      </c>
      <c r="D109" s="63">
        <v>-37262410</v>
      </c>
      <c r="H109" s="38"/>
    </row>
    <row r="110" spans="1:8" s="29" customFormat="1" x14ac:dyDescent="0.25">
      <c r="A110" s="35" t="s">
        <v>20</v>
      </c>
      <c r="B110" s="64"/>
      <c r="C110" s="28"/>
      <c r="D110" s="59"/>
      <c r="H110" s="38"/>
    </row>
    <row r="111" spans="1:8" s="29" customFormat="1" x14ac:dyDescent="0.25">
      <c r="A111" s="65" t="s">
        <v>139</v>
      </c>
      <c r="B111" s="27" t="s">
        <v>140</v>
      </c>
      <c r="C111" s="28">
        <v>-39392356</v>
      </c>
      <c r="D111" s="28">
        <v>-39103383</v>
      </c>
      <c r="H111" s="38"/>
    </row>
    <row r="112" spans="1:8" s="29" customFormat="1" x14ac:dyDescent="0.25">
      <c r="A112" s="35" t="s">
        <v>141</v>
      </c>
      <c r="B112" s="27" t="s">
        <v>142</v>
      </c>
      <c r="C112" s="28">
        <v>147808</v>
      </c>
      <c r="D112" s="28">
        <v>1840973</v>
      </c>
      <c r="E112" s="36"/>
      <c r="H112" s="38"/>
    </row>
    <row r="113" spans="1:8" x14ac:dyDescent="0.25">
      <c r="A113" s="56" t="s">
        <v>143</v>
      </c>
      <c r="B113" s="66">
        <v>48</v>
      </c>
      <c r="C113" s="57">
        <f>SUM(C98,C102:C109)</f>
        <v>11322965</v>
      </c>
      <c r="D113" s="57">
        <f>SUM(D98,D102:D109)</f>
        <v>13400575</v>
      </c>
      <c r="E113" s="34"/>
      <c r="H113" s="38"/>
    </row>
    <row r="114" spans="1:8" x14ac:dyDescent="0.25">
      <c r="A114" s="56" t="s">
        <v>144</v>
      </c>
      <c r="B114" s="66">
        <v>49</v>
      </c>
      <c r="C114" s="57">
        <f>C96+C113</f>
        <v>11370111</v>
      </c>
      <c r="D114" s="57">
        <f>D96+D113</f>
        <v>13522783</v>
      </c>
      <c r="E114" s="34"/>
      <c r="H114" s="38"/>
    </row>
    <row r="115" spans="1:8" x14ac:dyDescent="0.25">
      <c r="A115" s="67"/>
      <c r="B115" s="68"/>
      <c r="C115" s="69"/>
      <c r="D115" s="69"/>
      <c r="E115" s="34"/>
      <c r="H115" s="38"/>
    </row>
    <row r="116" spans="1:8" x14ac:dyDescent="0.25">
      <c r="A116" s="70" t="s">
        <v>145</v>
      </c>
      <c r="D116" s="72"/>
      <c r="H116" s="38"/>
    </row>
    <row r="117" spans="1:8" x14ac:dyDescent="0.25">
      <c r="A117" s="73" t="s">
        <v>146</v>
      </c>
      <c r="B117" s="73"/>
      <c r="C117" s="73"/>
      <c r="D117" s="73"/>
      <c r="E117" s="74"/>
      <c r="H117" s="38"/>
    </row>
    <row r="118" spans="1:8" x14ac:dyDescent="0.25">
      <c r="A118" s="75"/>
      <c r="H118" s="38"/>
    </row>
    <row r="119" spans="1:8" x14ac:dyDescent="0.25">
      <c r="A119" s="75"/>
      <c r="H119" s="38"/>
    </row>
    <row r="120" spans="1:8" s="78" customFormat="1" ht="15" customHeight="1" x14ac:dyDescent="0.25">
      <c r="A120" s="76" t="s">
        <v>147</v>
      </c>
      <c r="B120" s="77"/>
      <c r="D120" s="77"/>
      <c r="E120" s="77"/>
      <c r="F120" s="79"/>
      <c r="G120" s="80"/>
    </row>
    <row r="121" spans="1:8" s="78" customFormat="1" ht="15" customHeight="1" x14ac:dyDescent="0.25">
      <c r="A121" s="76"/>
      <c r="B121" s="77"/>
      <c r="D121" s="77"/>
      <c r="E121" s="77"/>
      <c r="F121" s="79"/>
      <c r="G121" s="80"/>
    </row>
    <row r="122" spans="1:8" s="78" customFormat="1" ht="15" customHeight="1" x14ac:dyDescent="0.25">
      <c r="A122" s="76" t="s">
        <v>148</v>
      </c>
      <c r="B122" s="77"/>
      <c r="D122" s="77"/>
      <c r="E122" s="77"/>
      <c r="F122" s="77"/>
      <c r="G122" s="77"/>
    </row>
    <row r="123" spans="1:8" s="81" customFormat="1" x14ac:dyDescent="0.25">
      <c r="A123" s="76"/>
      <c r="B123" s="77"/>
      <c r="C123" s="77"/>
      <c r="D123" s="77"/>
      <c r="E123" s="77"/>
      <c r="F123" s="77"/>
      <c r="G123" s="77"/>
    </row>
    <row r="124" spans="1:8" s="81" customFormat="1" x14ac:dyDescent="0.25">
      <c r="A124" s="76" t="s">
        <v>149</v>
      </c>
      <c r="B124" s="77"/>
      <c r="C124" s="77"/>
      <c r="D124" s="77"/>
      <c r="E124" s="77"/>
      <c r="F124" s="77"/>
      <c r="G124" s="77"/>
    </row>
    <row r="125" spans="1:8" s="81" customFormat="1" x14ac:dyDescent="0.25">
      <c r="A125" s="76"/>
      <c r="B125" s="77"/>
      <c r="C125" s="77"/>
      <c r="D125" s="77"/>
      <c r="E125" s="77"/>
      <c r="F125" s="77"/>
      <c r="G125" s="77"/>
    </row>
    <row r="126" spans="1:8" s="81" customFormat="1" x14ac:dyDescent="0.25">
      <c r="A126" s="76" t="s">
        <v>150</v>
      </c>
      <c r="B126" s="77"/>
      <c r="C126" s="77"/>
      <c r="D126" s="77"/>
      <c r="E126" s="77"/>
      <c r="F126" s="77"/>
      <c r="G126" s="77"/>
    </row>
    <row r="127" spans="1:8" s="81" customFormat="1" x14ac:dyDescent="0.25">
      <c r="A127" s="82"/>
      <c r="B127" s="82"/>
      <c r="C127" s="77"/>
      <c r="D127" s="77"/>
      <c r="E127" s="77"/>
      <c r="F127" s="77"/>
      <c r="G127" s="77"/>
    </row>
    <row r="128" spans="1:8" s="81" customFormat="1" x14ac:dyDescent="0.25">
      <c r="A128" s="77"/>
      <c r="B128" s="77"/>
      <c r="C128" s="77"/>
      <c r="D128" s="77"/>
      <c r="E128" s="77"/>
      <c r="F128" s="77"/>
      <c r="G128" s="77"/>
    </row>
    <row r="129" spans="1:9" s="81" customFormat="1" x14ac:dyDescent="0.25">
      <c r="A129" s="83" t="s">
        <v>151</v>
      </c>
      <c r="B129" s="76"/>
      <c r="C129" s="77"/>
      <c r="D129" s="77"/>
      <c r="E129" s="77"/>
      <c r="F129" s="77"/>
      <c r="G129" s="77"/>
    </row>
    <row r="130" spans="1:9" s="81" customFormat="1" x14ac:dyDescent="0.25">
      <c r="A130" s="76"/>
      <c r="B130" s="76"/>
      <c r="C130" s="77"/>
      <c r="D130" s="77"/>
      <c r="E130" s="77"/>
      <c r="F130" s="77"/>
      <c r="G130" s="77"/>
      <c r="H130" s="84"/>
    </row>
    <row r="131" spans="1:9" s="81" customFormat="1" x14ac:dyDescent="0.25">
      <c r="A131" s="76"/>
      <c r="B131" s="76"/>
      <c r="C131" s="77"/>
      <c r="D131" s="77"/>
      <c r="E131" s="77"/>
      <c r="F131" s="77"/>
      <c r="G131" s="77"/>
    </row>
    <row r="132" spans="1:9" s="81" customFormat="1" x14ac:dyDescent="0.25">
      <c r="A132" s="83" t="s">
        <v>152</v>
      </c>
      <c r="B132" s="76"/>
      <c r="C132" s="77"/>
      <c r="D132" s="77"/>
      <c r="E132" s="77"/>
      <c r="F132" s="77"/>
      <c r="G132" s="77"/>
      <c r="H132" s="76"/>
    </row>
    <row r="133" spans="1:9" s="81" customFormat="1" x14ac:dyDescent="0.25">
      <c r="A133" s="76"/>
      <c r="B133" s="76"/>
      <c r="C133" s="77"/>
      <c r="D133" s="77"/>
      <c r="E133" s="77"/>
      <c r="F133" s="77"/>
      <c r="G133" s="77"/>
      <c r="H133" s="76"/>
    </row>
    <row r="134" spans="1:9" s="81" customFormat="1" x14ac:dyDescent="0.25">
      <c r="A134" s="76"/>
      <c r="B134" s="76"/>
      <c r="C134" s="77"/>
      <c r="D134" s="77"/>
      <c r="E134" s="77"/>
      <c r="F134" s="77"/>
      <c r="G134" s="77"/>
      <c r="H134" s="76"/>
    </row>
    <row r="135" spans="1:9" s="81" customFormat="1" x14ac:dyDescent="0.25">
      <c r="A135" s="85" t="s">
        <v>153</v>
      </c>
      <c r="B135" s="76"/>
      <c r="C135" s="77"/>
      <c r="D135" s="77"/>
      <c r="E135" s="77"/>
      <c r="F135" s="77"/>
      <c r="G135" s="77"/>
      <c r="H135" s="76"/>
    </row>
    <row r="136" spans="1:9" s="81" customFormat="1" x14ac:dyDescent="0.25">
      <c r="A136" s="76"/>
      <c r="B136" s="76"/>
      <c r="C136" s="77"/>
      <c r="D136" s="77"/>
      <c r="E136" s="77"/>
      <c r="F136" s="77"/>
      <c r="G136" s="77"/>
      <c r="H136" s="76"/>
      <c r="I136" s="86"/>
    </row>
    <row r="137" spans="1:9" s="81" customFormat="1" x14ac:dyDescent="0.25">
      <c r="A137" s="76"/>
      <c r="B137" s="76"/>
      <c r="C137" s="77"/>
      <c r="D137" s="77"/>
      <c r="E137" s="77"/>
      <c r="F137" s="77"/>
      <c r="G137" s="77"/>
      <c r="H137" s="76"/>
    </row>
    <row r="138" spans="1:9" x14ac:dyDescent="0.25">
      <c r="A138" s="75"/>
    </row>
  </sheetData>
  <mergeCells count="6">
    <mergeCell ref="C1:D1"/>
    <mergeCell ref="A3:D3"/>
    <mergeCell ref="A4:D4"/>
    <mergeCell ref="A5:D5"/>
    <mergeCell ref="A6:D6"/>
    <mergeCell ref="A117:D117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4AE2-0CD4-4FA1-9359-AB3661991E38}">
  <sheetPr>
    <tabColor rgb="FFFFC000"/>
  </sheetPr>
  <dimension ref="A1:O132"/>
  <sheetViews>
    <sheetView view="pageBreakPreview" zoomScale="70" zoomScaleSheetLayoutView="70" workbookViewId="0">
      <selection activeCell="A11" sqref="A11"/>
    </sheetView>
  </sheetViews>
  <sheetFormatPr defaultColWidth="9.109375" defaultRowHeight="13.2" x14ac:dyDescent="0.25"/>
  <cols>
    <col min="1" max="1" width="102.33203125" style="71" customWidth="1"/>
    <col min="2" max="2" width="10.88671875" style="71" customWidth="1"/>
    <col min="3" max="3" width="16.44140625" style="71" customWidth="1"/>
    <col min="4" max="4" width="17.44140625" style="87" customWidth="1"/>
    <col min="5" max="5" width="17.5546875" style="71" customWidth="1"/>
    <col min="6" max="6" width="21.44140625" style="71" customWidth="1"/>
    <col min="7" max="7" width="11.44140625" style="71" customWidth="1"/>
    <col min="8" max="8" width="12.5546875" style="71" customWidth="1"/>
    <col min="9" max="9" width="13.5546875" style="71" customWidth="1"/>
    <col min="10" max="10" width="15.33203125" style="71" customWidth="1"/>
    <col min="11" max="11" width="9.109375" style="71"/>
    <col min="12" max="12" width="13.44140625" style="71" customWidth="1"/>
    <col min="13" max="16384" width="9.109375" style="71"/>
  </cols>
  <sheetData>
    <row r="1" spans="1:13" ht="66" customHeight="1" x14ac:dyDescent="0.25">
      <c r="E1" s="88" t="s">
        <v>154</v>
      </c>
      <c r="F1" s="88"/>
    </row>
    <row r="2" spans="1:13" x14ac:dyDescent="0.25">
      <c r="E2" s="4"/>
      <c r="F2" s="89" t="s">
        <v>155</v>
      </c>
    </row>
    <row r="3" spans="1:13" s="90" customFormat="1" ht="17.399999999999999" x14ac:dyDescent="0.3">
      <c r="B3" s="91" t="s">
        <v>156</v>
      </c>
      <c r="C3" s="92"/>
      <c r="D3" s="93"/>
      <c r="E3" s="92"/>
      <c r="F3" s="92"/>
    </row>
    <row r="4" spans="1:13" s="90" customFormat="1" ht="17.399999999999999" x14ac:dyDescent="0.3">
      <c r="B4" s="91" t="str">
        <f>ф1!A4</f>
        <v>АО "Инвестиционный дом "Fincraft"</v>
      </c>
      <c r="C4" s="94"/>
      <c r="D4" s="95"/>
      <c r="E4" s="94"/>
      <c r="F4" s="94"/>
    </row>
    <row r="5" spans="1:13" s="90" customFormat="1" ht="18" x14ac:dyDescent="0.35">
      <c r="B5" s="96" t="s">
        <v>4</v>
      </c>
      <c r="C5" s="97"/>
      <c r="D5" s="98"/>
      <c r="E5" s="97"/>
      <c r="F5" s="97"/>
    </row>
    <row r="6" spans="1:13" s="90" customFormat="1" ht="18" x14ac:dyDescent="0.35">
      <c r="B6" s="96" t="str">
        <f>ф1!A6</f>
        <v xml:space="preserve"> по состоянию на "01" апреля 2020 года</v>
      </c>
      <c r="C6" s="99"/>
      <c r="D6" s="100"/>
      <c r="E6" s="99"/>
      <c r="F6" s="99"/>
    </row>
    <row r="7" spans="1:13" x14ac:dyDescent="0.25">
      <c r="A7" s="101"/>
      <c r="B7" s="101"/>
      <c r="C7" s="101"/>
      <c r="D7" s="102"/>
      <c r="E7" s="101"/>
      <c r="F7" s="101"/>
    </row>
    <row r="8" spans="1:13" s="105" customFormat="1" x14ac:dyDescent="0.25">
      <c r="A8" s="103"/>
      <c r="B8" s="103"/>
      <c r="C8" s="103"/>
      <c r="D8" s="104"/>
      <c r="E8" s="103"/>
      <c r="F8" s="103"/>
    </row>
    <row r="9" spans="1:13" s="105" customFormat="1" x14ac:dyDescent="0.25">
      <c r="A9" s="11"/>
      <c r="B9" s="11"/>
      <c r="D9" s="106"/>
      <c r="F9" s="107" t="s">
        <v>157</v>
      </c>
    </row>
    <row r="10" spans="1:13" ht="66" x14ac:dyDescent="0.25">
      <c r="A10" s="15" t="s">
        <v>7</v>
      </c>
      <c r="B10" s="15" t="s">
        <v>8</v>
      </c>
      <c r="C10" s="15" t="s">
        <v>158</v>
      </c>
      <c r="D10" s="108" t="s">
        <v>159</v>
      </c>
      <c r="E10" s="15" t="s">
        <v>160</v>
      </c>
      <c r="F10" s="15" t="s">
        <v>161</v>
      </c>
      <c r="G10" s="109"/>
      <c r="H10" s="110"/>
    </row>
    <row r="11" spans="1:13" x14ac:dyDescent="0.25">
      <c r="A11" s="17">
        <v>1</v>
      </c>
      <c r="B11" s="17">
        <v>2</v>
      </c>
      <c r="C11" s="17">
        <v>3</v>
      </c>
      <c r="D11" s="111">
        <v>4</v>
      </c>
      <c r="E11" s="17">
        <v>5</v>
      </c>
      <c r="F11" s="17">
        <v>6</v>
      </c>
    </row>
    <row r="12" spans="1:13" ht="15.6" x14ac:dyDescent="0.3">
      <c r="A12" s="112" t="s">
        <v>162</v>
      </c>
      <c r="B12" s="113">
        <v>1</v>
      </c>
      <c r="C12" s="114">
        <v>53828</v>
      </c>
      <c r="D12" s="115">
        <v>178611</v>
      </c>
      <c r="E12" s="115">
        <v>80271</v>
      </c>
      <c r="F12" s="115">
        <v>223720</v>
      </c>
      <c r="G12" s="116"/>
      <c r="H12" s="116"/>
      <c r="I12" s="116"/>
      <c r="J12" s="116"/>
    </row>
    <row r="13" spans="1:13" ht="15.6" x14ac:dyDescent="0.3">
      <c r="A13" s="112" t="s">
        <v>20</v>
      </c>
      <c r="B13" s="113"/>
      <c r="C13" s="114"/>
      <c r="D13" s="117"/>
      <c r="E13" s="115"/>
      <c r="F13" s="115"/>
      <c r="G13" s="118"/>
      <c r="H13" s="116"/>
      <c r="I13" s="40"/>
      <c r="J13" s="40"/>
      <c r="M13" s="119"/>
    </row>
    <row r="14" spans="1:13" ht="15.6" x14ac:dyDescent="0.3">
      <c r="A14" s="112" t="s">
        <v>163</v>
      </c>
      <c r="B14" s="120" t="s">
        <v>15</v>
      </c>
      <c r="C14" s="114"/>
      <c r="D14" s="121"/>
      <c r="E14" s="115"/>
      <c r="F14" s="115"/>
      <c r="G14" s="40"/>
      <c r="H14" s="40"/>
      <c r="I14" s="40"/>
      <c r="J14" s="40"/>
      <c r="M14" s="119"/>
    </row>
    <row r="15" spans="1:13" ht="15.6" x14ac:dyDescent="0.3">
      <c r="A15" s="112" t="s">
        <v>164</v>
      </c>
      <c r="B15" s="120" t="s">
        <v>17</v>
      </c>
      <c r="C15" s="114"/>
      <c r="D15" s="122"/>
      <c r="E15" s="115"/>
      <c r="F15" s="115"/>
      <c r="G15" s="40"/>
      <c r="H15" s="40"/>
      <c r="I15" s="40"/>
      <c r="J15" s="40"/>
      <c r="M15" s="119"/>
    </row>
    <row r="16" spans="1:13" ht="15.6" x14ac:dyDescent="0.3">
      <c r="A16" s="112" t="s">
        <v>165</v>
      </c>
      <c r="B16" s="120" t="s">
        <v>166</v>
      </c>
      <c r="C16" s="114">
        <v>4378</v>
      </c>
      <c r="D16" s="115">
        <v>19747</v>
      </c>
      <c r="E16" s="115">
        <v>29272</v>
      </c>
      <c r="F16" s="115">
        <v>94048</v>
      </c>
      <c r="G16" s="116"/>
      <c r="H16" s="116"/>
      <c r="I16" s="116"/>
      <c r="J16" s="116"/>
      <c r="M16" s="119"/>
    </row>
    <row r="17" spans="1:15" ht="15.6" x14ac:dyDescent="0.3">
      <c r="A17" s="112" t="s">
        <v>20</v>
      </c>
      <c r="B17" s="113"/>
      <c r="C17" s="114"/>
      <c r="D17" s="117"/>
      <c r="E17" s="115"/>
      <c r="F17" s="115"/>
      <c r="G17" s="123"/>
      <c r="H17" s="123"/>
      <c r="I17" s="123"/>
      <c r="J17" s="123"/>
      <c r="M17" s="119"/>
    </row>
    <row r="18" spans="1:15" ht="15.6" x14ac:dyDescent="0.3">
      <c r="A18" s="112" t="s">
        <v>167</v>
      </c>
      <c r="B18" s="120" t="s">
        <v>168</v>
      </c>
      <c r="C18" s="114">
        <v>2974</v>
      </c>
      <c r="D18" s="114">
        <v>15884</v>
      </c>
      <c r="E18" s="115">
        <v>27612</v>
      </c>
      <c r="F18" s="115">
        <v>89690</v>
      </c>
      <c r="G18" s="124"/>
      <c r="H18" s="125"/>
      <c r="I18" s="123"/>
      <c r="J18" s="123"/>
      <c r="M18" s="119"/>
    </row>
    <row r="19" spans="1:15" ht="15.6" x14ac:dyDescent="0.3">
      <c r="A19" s="126" t="s">
        <v>20</v>
      </c>
      <c r="B19" s="120"/>
      <c r="C19" s="114"/>
      <c r="D19" s="117"/>
      <c r="E19" s="115"/>
      <c r="F19" s="115"/>
      <c r="G19" s="124"/>
      <c r="H19" s="125"/>
      <c r="I19" s="123"/>
      <c r="J19" s="123"/>
      <c r="M19" s="119"/>
    </row>
    <row r="20" spans="1:15" s="119" customFormat="1" ht="46.8" x14ac:dyDescent="0.3">
      <c r="A20" s="126" t="s">
        <v>169</v>
      </c>
      <c r="B20" s="127" t="s">
        <v>170</v>
      </c>
      <c r="C20" s="114"/>
      <c r="D20" s="128"/>
      <c r="E20" s="115"/>
      <c r="F20" s="115"/>
      <c r="G20" s="129"/>
      <c r="H20" s="130"/>
      <c r="I20" s="130"/>
      <c r="J20" s="130"/>
    </row>
    <row r="21" spans="1:15" s="119" customFormat="1" ht="31.2" x14ac:dyDescent="0.25">
      <c r="A21" s="126" t="s">
        <v>171</v>
      </c>
      <c r="B21" s="127" t="s">
        <v>172</v>
      </c>
      <c r="C21" s="131">
        <v>176</v>
      </c>
      <c r="D21" s="132">
        <v>657</v>
      </c>
      <c r="E21" s="133">
        <v>584</v>
      </c>
      <c r="F21" s="133">
        <v>3123</v>
      </c>
      <c r="G21" s="130"/>
      <c r="H21" s="130"/>
      <c r="I21" s="130"/>
      <c r="J21" s="130"/>
      <c r="O21" s="134"/>
    </row>
    <row r="22" spans="1:15" ht="46.8" x14ac:dyDescent="0.25">
      <c r="A22" s="112" t="s">
        <v>173</v>
      </c>
      <c r="B22" s="120" t="s">
        <v>174</v>
      </c>
      <c r="C22" s="135">
        <v>1404</v>
      </c>
      <c r="D22" s="135">
        <v>3863</v>
      </c>
      <c r="E22" s="115">
        <v>1660</v>
      </c>
      <c r="F22" s="115">
        <v>4358</v>
      </c>
      <c r="G22" s="123"/>
      <c r="H22" s="123"/>
      <c r="I22" s="123"/>
      <c r="J22" s="136"/>
    </row>
    <row r="23" spans="1:15" ht="15.6" x14ac:dyDescent="0.3">
      <c r="A23" s="126" t="s">
        <v>20</v>
      </c>
      <c r="B23" s="120"/>
      <c r="C23" s="114"/>
      <c r="D23" s="117"/>
      <c r="E23" s="115"/>
      <c r="F23" s="115"/>
      <c r="G23" s="124"/>
      <c r="H23" s="125"/>
      <c r="I23" s="123"/>
      <c r="J23" s="123"/>
    </row>
    <row r="24" spans="1:15" s="119" customFormat="1" ht="31.2" x14ac:dyDescent="0.25">
      <c r="A24" s="126" t="s">
        <v>175</v>
      </c>
      <c r="B24" s="127" t="s">
        <v>176</v>
      </c>
      <c r="C24" s="135">
        <v>367</v>
      </c>
      <c r="D24" s="137">
        <v>752</v>
      </c>
      <c r="E24" s="133">
        <v>624</v>
      </c>
      <c r="F24" s="133">
        <v>1248</v>
      </c>
      <c r="G24" s="129"/>
      <c r="H24" s="130"/>
      <c r="I24" s="130"/>
      <c r="J24" s="138"/>
    </row>
    <row r="25" spans="1:15" s="119" customFormat="1" ht="31.2" x14ac:dyDescent="0.3">
      <c r="A25" s="126" t="s">
        <v>177</v>
      </c>
      <c r="B25" s="127" t="s">
        <v>178</v>
      </c>
      <c r="C25" s="114"/>
      <c r="D25" s="128"/>
      <c r="E25" s="115"/>
      <c r="F25" s="115"/>
      <c r="G25" s="130"/>
      <c r="H25" s="130"/>
      <c r="I25" s="130"/>
      <c r="J25" s="138"/>
    </row>
    <row r="26" spans="1:15" ht="31.2" x14ac:dyDescent="0.3">
      <c r="A26" s="112" t="s">
        <v>179</v>
      </c>
      <c r="B26" s="120" t="s">
        <v>180</v>
      </c>
      <c r="C26" s="114"/>
      <c r="D26" s="121"/>
      <c r="E26" s="115"/>
      <c r="F26" s="115"/>
      <c r="G26" s="123"/>
      <c r="H26" s="123"/>
      <c r="I26" s="123"/>
      <c r="J26" s="136"/>
    </row>
    <row r="27" spans="1:15" ht="15.6" x14ac:dyDescent="0.3">
      <c r="A27" s="126" t="s">
        <v>20</v>
      </c>
      <c r="B27" s="120"/>
      <c r="C27" s="114"/>
      <c r="D27" s="117"/>
      <c r="E27" s="115"/>
      <c r="F27" s="115"/>
      <c r="G27" s="124"/>
      <c r="H27" s="125"/>
      <c r="I27" s="123"/>
      <c r="J27" s="123"/>
      <c r="M27" s="119"/>
    </row>
    <row r="28" spans="1:15" s="119" customFormat="1" ht="15.75" customHeight="1" x14ac:dyDescent="0.3">
      <c r="A28" s="126" t="s">
        <v>181</v>
      </c>
      <c r="B28" s="127" t="s">
        <v>182</v>
      </c>
      <c r="C28" s="114"/>
      <c r="D28" s="139"/>
      <c r="E28" s="115"/>
      <c r="F28" s="115"/>
      <c r="G28" s="130"/>
      <c r="H28" s="130"/>
      <c r="I28" s="130"/>
      <c r="J28" s="138"/>
    </row>
    <row r="29" spans="1:15" ht="15.6" x14ac:dyDescent="0.3">
      <c r="A29" s="112" t="s">
        <v>183</v>
      </c>
      <c r="B29" s="120" t="s">
        <v>184</v>
      </c>
      <c r="C29" s="114">
        <v>1338</v>
      </c>
      <c r="D29" s="114">
        <v>2978</v>
      </c>
      <c r="E29" s="115">
        <v>5594</v>
      </c>
      <c r="F29" s="115">
        <v>13342</v>
      </c>
      <c r="G29" s="123"/>
      <c r="H29" s="123"/>
      <c r="I29" s="123"/>
      <c r="J29" s="136"/>
      <c r="M29" s="119"/>
    </row>
    <row r="30" spans="1:15" ht="15.6" x14ac:dyDescent="0.3">
      <c r="A30" s="112" t="s">
        <v>185</v>
      </c>
      <c r="B30" s="120" t="s">
        <v>186</v>
      </c>
      <c r="C30" s="115">
        <v>48112</v>
      </c>
      <c r="D30" s="114">
        <v>155886</v>
      </c>
      <c r="E30" s="115">
        <v>45405</v>
      </c>
      <c r="F30" s="115">
        <v>116330</v>
      </c>
      <c r="G30" s="123"/>
      <c r="H30" s="123"/>
      <c r="I30" s="123"/>
      <c r="J30" s="136"/>
      <c r="K30" s="136"/>
      <c r="M30" s="119"/>
    </row>
    <row r="31" spans="1:15" ht="15.6" x14ac:dyDescent="0.3">
      <c r="A31" s="112" t="s">
        <v>40</v>
      </c>
      <c r="B31" s="120">
        <v>2</v>
      </c>
      <c r="C31" s="115">
        <v>7680</v>
      </c>
      <c r="D31" s="114">
        <v>10232</v>
      </c>
      <c r="E31" s="115">
        <v>1613</v>
      </c>
      <c r="F31" s="115">
        <v>4575</v>
      </c>
      <c r="G31" s="123"/>
      <c r="H31" s="123"/>
      <c r="I31" s="123"/>
      <c r="J31" s="136"/>
      <c r="M31" s="119"/>
    </row>
    <row r="32" spans="1:15" s="119" customFormat="1" ht="15.6" x14ac:dyDescent="0.3">
      <c r="A32" s="126" t="s">
        <v>187</v>
      </c>
      <c r="B32" s="140"/>
      <c r="C32" s="115"/>
      <c r="D32" s="139"/>
      <c r="E32" s="115"/>
      <c r="F32" s="115"/>
      <c r="G32" s="130"/>
      <c r="H32" s="130"/>
      <c r="I32" s="130"/>
      <c r="J32" s="130"/>
    </row>
    <row r="33" spans="1:13" s="119" customFormat="1" ht="15.6" x14ac:dyDescent="0.3">
      <c r="A33" s="126" t="s">
        <v>188</v>
      </c>
      <c r="B33" s="140" t="s">
        <v>189</v>
      </c>
      <c r="C33" s="115"/>
      <c r="D33" s="139"/>
      <c r="E33" s="128"/>
      <c r="F33" s="139"/>
      <c r="G33" s="130"/>
      <c r="H33" s="130"/>
      <c r="I33" s="130"/>
      <c r="J33" s="138"/>
    </row>
    <row r="34" spans="1:13" s="119" customFormat="1" ht="15.6" x14ac:dyDescent="0.3">
      <c r="A34" s="126" t="s">
        <v>20</v>
      </c>
      <c r="B34" s="140"/>
      <c r="C34" s="115"/>
      <c r="D34" s="139"/>
      <c r="E34" s="139"/>
      <c r="F34" s="139"/>
      <c r="G34" s="130"/>
      <c r="H34" s="130"/>
      <c r="I34" s="130"/>
      <c r="J34" s="130"/>
    </row>
    <row r="35" spans="1:13" s="119" customFormat="1" ht="15.6" x14ac:dyDescent="0.3">
      <c r="A35" s="126" t="s">
        <v>43</v>
      </c>
      <c r="B35" s="140" t="s">
        <v>190</v>
      </c>
      <c r="C35" s="115"/>
      <c r="D35" s="141"/>
      <c r="E35" s="139"/>
      <c r="F35" s="139"/>
      <c r="G35" s="130"/>
      <c r="H35" s="130"/>
      <c r="I35" s="130"/>
      <c r="J35" s="130"/>
    </row>
    <row r="36" spans="1:13" s="119" customFormat="1" ht="15.6" x14ac:dyDescent="0.25">
      <c r="A36" s="126" t="s">
        <v>45</v>
      </c>
      <c r="B36" s="140" t="s">
        <v>191</v>
      </c>
      <c r="C36" s="115"/>
      <c r="D36" s="128"/>
      <c r="E36" s="128"/>
      <c r="F36" s="128"/>
      <c r="G36" s="130"/>
      <c r="H36" s="130"/>
      <c r="I36" s="130"/>
      <c r="J36" s="130"/>
    </row>
    <row r="37" spans="1:13" s="119" customFormat="1" ht="15.6" x14ac:dyDescent="0.25">
      <c r="A37" s="126" t="s">
        <v>47</v>
      </c>
      <c r="B37" s="140" t="s">
        <v>192</v>
      </c>
      <c r="C37" s="133">
        <v>215</v>
      </c>
      <c r="D37" s="142">
        <v>645</v>
      </c>
      <c r="E37" s="133">
        <v>215</v>
      </c>
      <c r="F37" s="133">
        <v>645</v>
      </c>
    </row>
    <row r="38" spans="1:13" s="119" customFormat="1" ht="15.6" x14ac:dyDescent="0.25">
      <c r="A38" s="126" t="s">
        <v>49</v>
      </c>
      <c r="B38" s="140" t="s">
        <v>193</v>
      </c>
      <c r="C38" s="133"/>
      <c r="D38" s="128"/>
      <c r="E38" s="133"/>
      <c r="F38" s="133"/>
    </row>
    <row r="39" spans="1:13" s="119" customFormat="1" ht="15.6" x14ac:dyDescent="0.25">
      <c r="A39" s="126" t="s">
        <v>53</v>
      </c>
      <c r="B39" s="140" t="s">
        <v>194</v>
      </c>
      <c r="C39" s="133">
        <v>4382</v>
      </c>
      <c r="D39" s="142">
        <v>4416</v>
      </c>
      <c r="E39" s="133"/>
      <c r="F39" s="133"/>
    </row>
    <row r="40" spans="1:13" s="119" customFormat="1" ht="15.6" x14ac:dyDescent="0.25">
      <c r="A40" s="126" t="s">
        <v>51</v>
      </c>
      <c r="B40" s="140" t="s">
        <v>195</v>
      </c>
      <c r="C40" s="133">
        <v>3083</v>
      </c>
      <c r="D40" s="142">
        <v>5171</v>
      </c>
      <c r="E40" s="133">
        <v>1398</v>
      </c>
      <c r="F40" s="133">
        <v>3930</v>
      </c>
    </row>
    <row r="41" spans="1:13" s="119" customFormat="1" ht="15.6" x14ac:dyDescent="0.25">
      <c r="A41" s="126" t="s">
        <v>55</v>
      </c>
      <c r="B41" s="140" t="s">
        <v>196</v>
      </c>
      <c r="C41" s="128"/>
      <c r="D41" s="128"/>
      <c r="E41" s="128"/>
      <c r="F41" s="128"/>
    </row>
    <row r="42" spans="1:13" s="119" customFormat="1" ht="15.6" x14ac:dyDescent="0.25">
      <c r="A42" s="126" t="s">
        <v>197</v>
      </c>
      <c r="B42" s="140" t="s">
        <v>198</v>
      </c>
      <c r="C42" s="128">
        <f>C31-SUM(C37:C41,C33)</f>
        <v>0</v>
      </c>
      <c r="D42" s="128">
        <f>D31-SUM(D37:D41,D33)</f>
        <v>0</v>
      </c>
      <c r="E42" s="128">
        <f t="shared" ref="E42:F42" si="0">E31-SUM(E37:E41,E33)</f>
        <v>0</v>
      </c>
      <c r="F42" s="128">
        <f t="shared" si="0"/>
        <v>0</v>
      </c>
    </row>
    <row r="43" spans="1:13" s="119" customFormat="1" ht="15.6" x14ac:dyDescent="0.25">
      <c r="A43" s="126" t="s">
        <v>57</v>
      </c>
      <c r="B43" s="140" t="s">
        <v>199</v>
      </c>
      <c r="C43" s="128"/>
      <c r="D43" s="128"/>
      <c r="E43" s="128"/>
      <c r="F43" s="128"/>
    </row>
    <row r="44" spans="1:13" s="119" customFormat="1" ht="15.6" x14ac:dyDescent="0.25">
      <c r="A44" s="126" t="s">
        <v>59</v>
      </c>
      <c r="B44" s="140" t="s">
        <v>200</v>
      </c>
      <c r="C44" s="128"/>
      <c r="D44" s="128"/>
      <c r="E44" s="128"/>
      <c r="F44" s="128"/>
    </row>
    <row r="45" spans="1:13" ht="15.6" x14ac:dyDescent="0.3">
      <c r="A45" s="112" t="s">
        <v>201</v>
      </c>
      <c r="B45" s="120">
        <v>3</v>
      </c>
      <c r="C45" s="114">
        <v>44242</v>
      </c>
      <c r="D45" s="114">
        <v>62575</v>
      </c>
      <c r="E45" s="114">
        <v>13305</v>
      </c>
      <c r="F45" s="114">
        <v>28073</v>
      </c>
      <c r="G45" s="34"/>
      <c r="H45" s="34"/>
      <c r="I45" s="34"/>
      <c r="J45" s="34"/>
      <c r="M45" s="119"/>
    </row>
    <row r="46" spans="1:13" ht="31.2" x14ac:dyDescent="0.3">
      <c r="A46" s="112" t="s">
        <v>202</v>
      </c>
      <c r="B46" s="120">
        <v>4</v>
      </c>
      <c r="C46" s="114">
        <v>275900</v>
      </c>
      <c r="D46" s="114">
        <v>576032</v>
      </c>
      <c r="E46" s="114">
        <v>380910</v>
      </c>
      <c r="F46" s="114">
        <v>1338256</v>
      </c>
      <c r="G46" s="34"/>
      <c r="H46" s="34"/>
      <c r="I46" s="34"/>
      <c r="J46" s="34"/>
      <c r="M46" s="119"/>
    </row>
    <row r="47" spans="1:13" ht="15.6" x14ac:dyDescent="0.3">
      <c r="A47" s="112" t="s">
        <v>203</v>
      </c>
      <c r="B47" s="120">
        <v>5</v>
      </c>
      <c r="C47" s="114"/>
      <c r="D47" s="114"/>
      <c r="E47" s="114">
        <v>29</v>
      </c>
      <c r="F47" s="114">
        <v>152</v>
      </c>
      <c r="G47" s="34"/>
      <c r="H47" s="34"/>
      <c r="I47" s="34"/>
      <c r="J47" s="34"/>
      <c r="M47" s="119"/>
    </row>
    <row r="48" spans="1:13" ht="15.6" x14ac:dyDescent="0.3">
      <c r="A48" s="112" t="s">
        <v>204</v>
      </c>
      <c r="B48" s="120">
        <v>6</v>
      </c>
      <c r="C48" s="114">
        <v>2393661</v>
      </c>
      <c r="D48" s="114">
        <v>3202846</v>
      </c>
      <c r="E48" s="114">
        <v>541383</v>
      </c>
      <c r="F48" s="114">
        <v>2528185</v>
      </c>
      <c r="G48" s="87"/>
      <c r="H48" s="87"/>
      <c r="I48" s="87"/>
      <c r="M48" s="119"/>
    </row>
    <row r="49" spans="1:15" ht="15.6" x14ac:dyDescent="0.25">
      <c r="A49" s="112" t="s">
        <v>205</v>
      </c>
      <c r="B49" s="120">
        <v>7</v>
      </c>
      <c r="C49" s="117"/>
      <c r="D49" s="117"/>
      <c r="E49" s="117"/>
      <c r="F49" s="117"/>
      <c r="M49" s="119"/>
    </row>
    <row r="50" spans="1:15" ht="15.6" x14ac:dyDescent="0.25">
      <c r="A50" s="112" t="s">
        <v>206</v>
      </c>
      <c r="B50" s="120">
        <v>8</v>
      </c>
      <c r="C50" s="117"/>
      <c r="D50" s="117"/>
      <c r="E50" s="117"/>
      <c r="F50" s="117"/>
      <c r="H50" s="87"/>
      <c r="I50" s="119"/>
      <c r="J50" s="119"/>
      <c r="K50" s="119"/>
      <c r="L50" s="119"/>
      <c r="M50" s="119"/>
      <c r="N50" s="119"/>
      <c r="O50" s="119"/>
    </row>
    <row r="51" spans="1:15" ht="15.6" x14ac:dyDescent="0.25">
      <c r="A51" s="112" t="s">
        <v>207</v>
      </c>
      <c r="B51" s="120">
        <v>9</v>
      </c>
      <c r="C51" s="117"/>
      <c r="D51" s="117"/>
      <c r="E51" s="117"/>
      <c r="F51" s="117"/>
      <c r="I51" s="119"/>
      <c r="J51" s="119"/>
      <c r="K51" s="119"/>
      <c r="L51" s="119"/>
      <c r="M51" s="119"/>
      <c r="N51" s="119"/>
      <c r="O51" s="119"/>
    </row>
    <row r="52" spans="1:15" ht="15.6" x14ac:dyDescent="0.25">
      <c r="A52" s="112" t="s">
        <v>208</v>
      </c>
      <c r="B52" s="120">
        <v>10</v>
      </c>
      <c r="C52" s="117"/>
      <c r="D52" s="117"/>
      <c r="E52" s="117"/>
      <c r="F52" s="117"/>
      <c r="I52" s="119"/>
      <c r="J52" s="119"/>
      <c r="K52" s="119"/>
      <c r="L52" s="119"/>
      <c r="M52" s="119"/>
      <c r="N52" s="119"/>
      <c r="O52" s="119"/>
    </row>
    <row r="53" spans="1:15" ht="15.6" x14ac:dyDescent="0.25">
      <c r="A53" s="112" t="s">
        <v>20</v>
      </c>
      <c r="B53" s="120"/>
      <c r="C53" s="117"/>
      <c r="D53" s="117"/>
      <c r="E53" s="117"/>
      <c r="F53" s="117"/>
      <c r="I53" s="119"/>
      <c r="J53" s="119"/>
      <c r="K53" s="119"/>
      <c r="L53" s="119"/>
      <c r="M53" s="119"/>
      <c r="N53" s="119"/>
      <c r="O53" s="119"/>
    </row>
    <row r="54" spans="1:15" ht="15.6" x14ac:dyDescent="0.25">
      <c r="A54" s="112" t="s">
        <v>209</v>
      </c>
      <c r="B54" s="120" t="s">
        <v>210</v>
      </c>
      <c r="C54" s="117"/>
      <c r="D54" s="117"/>
      <c r="E54" s="117"/>
      <c r="F54" s="117"/>
      <c r="I54" s="119"/>
      <c r="J54" s="119"/>
      <c r="K54" s="119"/>
      <c r="L54" s="119"/>
      <c r="M54" s="119"/>
      <c r="N54" s="119"/>
      <c r="O54" s="119"/>
    </row>
    <row r="55" spans="1:15" ht="15.6" x14ac:dyDescent="0.25">
      <c r="A55" s="112" t="s">
        <v>211</v>
      </c>
      <c r="B55" s="120" t="s">
        <v>212</v>
      </c>
      <c r="C55" s="117"/>
      <c r="D55" s="117"/>
      <c r="E55" s="117"/>
      <c r="F55" s="117"/>
      <c r="I55" s="119"/>
      <c r="J55" s="119"/>
      <c r="K55" s="119"/>
      <c r="L55" s="119"/>
      <c r="M55" s="119"/>
      <c r="N55" s="119"/>
      <c r="O55" s="119"/>
    </row>
    <row r="56" spans="1:15" ht="15.6" x14ac:dyDescent="0.25">
      <c r="A56" s="112" t="s">
        <v>213</v>
      </c>
      <c r="B56" s="120" t="s">
        <v>214</v>
      </c>
      <c r="C56" s="117"/>
      <c r="D56" s="117"/>
      <c r="E56" s="117"/>
      <c r="F56" s="117"/>
      <c r="I56" s="119"/>
      <c r="J56" s="119"/>
      <c r="K56" s="119"/>
      <c r="L56" s="119"/>
      <c r="M56" s="119"/>
      <c r="N56" s="119"/>
      <c r="O56" s="119"/>
    </row>
    <row r="57" spans="1:15" ht="15.6" x14ac:dyDescent="0.25">
      <c r="A57" s="112" t="s">
        <v>215</v>
      </c>
      <c r="B57" s="120" t="s">
        <v>216</v>
      </c>
      <c r="C57" s="117"/>
      <c r="D57" s="117"/>
      <c r="E57" s="117"/>
      <c r="F57" s="117"/>
      <c r="I57" s="119"/>
      <c r="J57" s="119"/>
      <c r="K57" s="119"/>
      <c r="L57" s="119"/>
      <c r="M57" s="119"/>
      <c r="N57" s="119"/>
      <c r="O57" s="119"/>
    </row>
    <row r="58" spans="1:15" ht="31.2" x14ac:dyDescent="0.3">
      <c r="A58" s="112" t="s">
        <v>217</v>
      </c>
      <c r="B58" s="120">
        <v>11</v>
      </c>
      <c r="C58" s="114">
        <v>20</v>
      </c>
      <c r="D58" s="114">
        <v>4902</v>
      </c>
      <c r="E58" s="114">
        <v>1884</v>
      </c>
      <c r="F58" s="114">
        <v>8295</v>
      </c>
      <c r="H58" s="87"/>
      <c r="I58" s="119"/>
      <c r="J58" s="119"/>
      <c r="K58" s="119"/>
      <c r="L58" s="119"/>
      <c r="M58" s="119"/>
      <c r="N58" s="119"/>
      <c r="O58" s="119"/>
    </row>
    <row r="59" spans="1:15" ht="15.6" x14ac:dyDescent="0.25">
      <c r="A59" s="112" t="s">
        <v>218</v>
      </c>
      <c r="B59" s="143" t="s">
        <v>219</v>
      </c>
      <c r="C59" s="117"/>
      <c r="D59" s="117"/>
      <c r="E59" s="117"/>
      <c r="F59" s="117"/>
      <c r="I59" s="119"/>
      <c r="J59" s="119"/>
      <c r="K59" s="119"/>
      <c r="L59" s="119"/>
      <c r="M59" s="119"/>
      <c r="N59" s="119"/>
      <c r="O59" s="119"/>
    </row>
    <row r="60" spans="1:15" ht="15.6" x14ac:dyDescent="0.3">
      <c r="A60" s="144" t="s">
        <v>220</v>
      </c>
      <c r="B60" s="143" t="s">
        <v>221</v>
      </c>
      <c r="C60" s="145">
        <f>C12+C31+C45+C46+C47+C48+C49+C50+C51+C52+C58+C59</f>
        <v>2775331</v>
      </c>
      <c r="D60" s="145">
        <f>D12+D31+D45+D46+D47+D48+D49+D50+D51+D52+D58+D59</f>
        <v>4035198</v>
      </c>
      <c r="E60" s="145">
        <f>E12+E31+E45+E46+E47+E48+E49+E50+E51+E52+E58+E59</f>
        <v>1019395</v>
      </c>
      <c r="F60" s="145">
        <f>F12+F31+F45+F46+F47+F48+F49+F50+F51+F52+F58+F59</f>
        <v>4131256</v>
      </c>
      <c r="I60" s="119"/>
      <c r="J60" s="119"/>
      <c r="K60" s="119"/>
      <c r="L60" s="119"/>
      <c r="M60" s="119"/>
      <c r="N60" s="119"/>
      <c r="O60" s="119"/>
    </row>
    <row r="61" spans="1:15" ht="15.6" x14ac:dyDescent="0.3">
      <c r="A61" s="112" t="s">
        <v>222</v>
      </c>
      <c r="B61" s="143">
        <v>14</v>
      </c>
      <c r="C61" s="121">
        <f>SUM(C63:C66)</f>
        <v>31</v>
      </c>
      <c r="D61" s="121">
        <f>SUM(D63:D66)</f>
        <v>328</v>
      </c>
      <c r="E61" s="121">
        <f t="shared" ref="E61:F61" si="1">SUM(E63:E66)</f>
        <v>118</v>
      </c>
      <c r="F61" s="121">
        <f t="shared" si="1"/>
        <v>1045</v>
      </c>
      <c r="G61" s="123"/>
      <c r="H61" s="123"/>
      <c r="I61" s="119"/>
      <c r="J61" s="119"/>
      <c r="K61" s="119"/>
      <c r="L61" s="119"/>
      <c r="M61" s="119"/>
      <c r="N61" s="119"/>
      <c r="O61" s="119"/>
    </row>
    <row r="62" spans="1:15" ht="15.6" x14ac:dyDescent="0.3">
      <c r="A62" s="112" t="s">
        <v>20</v>
      </c>
      <c r="B62" s="143"/>
      <c r="C62" s="121"/>
      <c r="D62" s="121"/>
      <c r="E62" s="121"/>
      <c r="F62" s="121"/>
      <c r="I62" s="119"/>
      <c r="J62" s="119"/>
      <c r="K62" s="119"/>
      <c r="L62" s="119"/>
      <c r="M62" s="119"/>
      <c r="N62" s="119"/>
      <c r="O62" s="119"/>
    </row>
    <row r="63" spans="1:15" ht="15.6" x14ac:dyDescent="0.3">
      <c r="A63" s="112" t="s">
        <v>223</v>
      </c>
      <c r="B63" s="143" t="s">
        <v>224</v>
      </c>
      <c r="C63" s="146"/>
      <c r="D63" s="146"/>
      <c r="E63" s="146"/>
      <c r="F63" s="146"/>
      <c r="I63" s="119"/>
      <c r="J63" s="119"/>
      <c r="K63" s="119"/>
      <c r="L63" s="119"/>
      <c r="M63" s="119"/>
      <c r="N63" s="119"/>
      <c r="O63" s="119"/>
    </row>
    <row r="64" spans="1:15" ht="15.6" x14ac:dyDescent="0.3">
      <c r="A64" s="112" t="s">
        <v>225</v>
      </c>
      <c r="B64" s="143" t="s">
        <v>226</v>
      </c>
      <c r="C64" s="121"/>
      <c r="D64" s="121"/>
      <c r="E64" s="121"/>
      <c r="F64" s="121"/>
      <c r="I64" s="119"/>
      <c r="J64" s="119"/>
      <c r="K64" s="119"/>
      <c r="L64" s="119"/>
      <c r="M64" s="119"/>
      <c r="N64" s="119"/>
      <c r="O64" s="119"/>
    </row>
    <row r="65" spans="1:15" ht="15.6" x14ac:dyDescent="0.3">
      <c r="A65" s="112" t="s">
        <v>227</v>
      </c>
      <c r="B65" s="143" t="s">
        <v>228</v>
      </c>
      <c r="C65" s="121"/>
      <c r="D65" s="121"/>
      <c r="E65" s="121"/>
      <c r="F65" s="121"/>
      <c r="I65" s="119"/>
      <c r="J65" s="119"/>
      <c r="K65" s="119"/>
      <c r="L65" s="119"/>
      <c r="M65" s="119"/>
      <c r="N65" s="119"/>
      <c r="O65" s="119"/>
    </row>
    <row r="66" spans="1:15" ht="15.6" x14ac:dyDescent="0.3">
      <c r="A66" s="112" t="s">
        <v>229</v>
      </c>
      <c r="B66" s="143" t="s">
        <v>230</v>
      </c>
      <c r="C66" s="121">
        <v>31</v>
      </c>
      <c r="D66" s="121">
        <v>328</v>
      </c>
      <c r="E66" s="121">
        <v>118</v>
      </c>
      <c r="F66" s="121">
        <v>1045</v>
      </c>
      <c r="I66" s="119"/>
      <c r="J66" s="119"/>
      <c r="K66" s="119"/>
      <c r="L66" s="119"/>
      <c r="M66" s="119"/>
      <c r="N66" s="119"/>
      <c r="O66" s="119"/>
    </row>
    <row r="67" spans="1:15" ht="15.6" x14ac:dyDescent="0.3">
      <c r="A67" s="112" t="s">
        <v>231</v>
      </c>
      <c r="B67" s="143">
        <v>15</v>
      </c>
      <c r="C67" s="121">
        <v>3553</v>
      </c>
      <c r="D67" s="121">
        <v>9768</v>
      </c>
      <c r="E67" s="121">
        <v>5822</v>
      </c>
      <c r="F67" s="121">
        <v>12435</v>
      </c>
      <c r="I67" s="119"/>
      <c r="J67" s="119"/>
      <c r="K67" s="119"/>
      <c r="L67" s="119"/>
      <c r="M67" s="119"/>
      <c r="N67" s="119"/>
      <c r="O67" s="119"/>
    </row>
    <row r="68" spans="1:15" s="119" customFormat="1" ht="15.6" x14ac:dyDescent="0.3">
      <c r="A68" s="126" t="s">
        <v>20</v>
      </c>
      <c r="B68" s="147"/>
      <c r="C68" s="139"/>
      <c r="D68" s="139"/>
      <c r="E68" s="139"/>
      <c r="F68" s="139"/>
    </row>
    <row r="69" spans="1:15" s="119" customFormat="1" ht="15.6" x14ac:dyDescent="0.3">
      <c r="A69" s="126" t="s">
        <v>232</v>
      </c>
      <c r="B69" s="147" t="s">
        <v>233</v>
      </c>
      <c r="C69" s="139"/>
      <c r="D69" s="139"/>
      <c r="E69" s="139"/>
      <c r="F69" s="139"/>
      <c r="G69" s="130"/>
      <c r="H69" s="130"/>
    </row>
    <row r="70" spans="1:15" s="119" customFormat="1" ht="15.6" x14ac:dyDescent="0.3">
      <c r="A70" s="126" t="s">
        <v>234</v>
      </c>
      <c r="B70" s="147" t="s">
        <v>235</v>
      </c>
      <c r="C70" s="148">
        <v>307</v>
      </c>
      <c r="D70" s="148">
        <v>945</v>
      </c>
      <c r="E70" s="148">
        <v>1261</v>
      </c>
      <c r="F70" s="148">
        <v>2692</v>
      </c>
    </row>
    <row r="71" spans="1:15" s="119" customFormat="1" ht="15.6" x14ac:dyDescent="0.3">
      <c r="A71" s="126" t="s">
        <v>236</v>
      </c>
      <c r="B71" s="147" t="s">
        <v>237</v>
      </c>
      <c r="C71" s="148">
        <v>643</v>
      </c>
      <c r="D71" s="148">
        <v>1931</v>
      </c>
      <c r="E71" s="148">
        <v>651</v>
      </c>
      <c r="F71" s="148">
        <v>1878</v>
      </c>
    </row>
    <row r="72" spans="1:15" s="119" customFormat="1" ht="15.6" x14ac:dyDescent="0.3">
      <c r="A72" s="126" t="s">
        <v>238</v>
      </c>
      <c r="B72" s="147" t="s">
        <v>239</v>
      </c>
      <c r="C72" s="148">
        <v>328</v>
      </c>
      <c r="D72" s="148">
        <v>925</v>
      </c>
      <c r="E72" s="148">
        <v>388</v>
      </c>
      <c r="F72" s="148">
        <v>1104</v>
      </c>
    </row>
    <row r="73" spans="1:15" s="119" customFormat="1" ht="15.6" x14ac:dyDescent="0.3">
      <c r="A73" s="126" t="s">
        <v>240</v>
      </c>
      <c r="B73" s="147" t="s">
        <v>241</v>
      </c>
      <c r="C73" s="148">
        <v>783</v>
      </c>
      <c r="D73" s="148">
        <v>1759</v>
      </c>
      <c r="E73" s="148">
        <v>659</v>
      </c>
      <c r="F73" s="148">
        <v>2152</v>
      </c>
      <c r="G73" s="130"/>
      <c r="H73" s="130"/>
      <c r="I73" s="130"/>
      <c r="J73" s="130"/>
    </row>
    <row r="74" spans="1:15" s="119" customFormat="1" ht="15.6" x14ac:dyDescent="0.3">
      <c r="A74" s="126" t="s">
        <v>242</v>
      </c>
      <c r="B74" s="147" t="s">
        <v>243</v>
      </c>
      <c r="C74" s="139">
        <f>C67-SUM(C69:C73)</f>
        <v>1492</v>
      </c>
      <c r="D74" s="139">
        <f>D67-SUM(D69:D73)</f>
        <v>4208</v>
      </c>
      <c r="E74" s="139">
        <f>E67-SUM(E69:E73)</f>
        <v>2863</v>
      </c>
      <c r="F74" s="139">
        <f>F67-SUM(F69:F73)</f>
        <v>4609</v>
      </c>
    </row>
    <row r="75" spans="1:15" ht="15.6" x14ac:dyDescent="0.3">
      <c r="A75" s="112" t="s">
        <v>244</v>
      </c>
      <c r="B75" s="143">
        <v>16</v>
      </c>
      <c r="C75" s="121">
        <f>SUM(C77:C81)</f>
        <v>0</v>
      </c>
      <c r="D75" s="121">
        <f>SUM(D77:D81)</f>
        <v>0</v>
      </c>
      <c r="E75" s="121">
        <v>0</v>
      </c>
      <c r="F75" s="121">
        <v>0</v>
      </c>
    </row>
    <row r="76" spans="1:15" ht="15.6" x14ac:dyDescent="0.3">
      <c r="A76" s="112" t="s">
        <v>20</v>
      </c>
      <c r="B76" s="143"/>
      <c r="C76" s="121"/>
      <c r="D76" s="121"/>
      <c r="E76" s="121"/>
      <c r="F76" s="121"/>
    </row>
    <row r="77" spans="1:15" ht="15.6" x14ac:dyDescent="0.3">
      <c r="A77" s="112" t="s">
        <v>245</v>
      </c>
      <c r="B77" s="143" t="s">
        <v>42</v>
      </c>
      <c r="C77" s="121"/>
      <c r="D77" s="121"/>
      <c r="E77" s="121"/>
      <c r="F77" s="121"/>
    </row>
    <row r="78" spans="1:15" ht="15.6" x14ac:dyDescent="0.3">
      <c r="A78" s="112" t="s">
        <v>246</v>
      </c>
      <c r="B78" s="143" t="s">
        <v>48</v>
      </c>
      <c r="C78" s="121"/>
      <c r="D78" s="121"/>
      <c r="E78" s="121"/>
      <c r="F78" s="121"/>
    </row>
    <row r="79" spans="1:15" ht="15.6" x14ac:dyDescent="0.3">
      <c r="A79" s="112" t="s">
        <v>247</v>
      </c>
      <c r="B79" s="143" t="s">
        <v>50</v>
      </c>
      <c r="C79" s="121"/>
      <c r="D79" s="121"/>
      <c r="E79" s="121"/>
      <c r="F79" s="121"/>
    </row>
    <row r="80" spans="1:15" ht="15.6" x14ac:dyDescent="0.3">
      <c r="A80" s="112" t="s">
        <v>248</v>
      </c>
      <c r="B80" s="143" t="s">
        <v>52</v>
      </c>
      <c r="C80" s="121"/>
      <c r="D80" s="121"/>
      <c r="E80" s="121"/>
      <c r="F80" s="121"/>
      <c r="G80" s="123"/>
      <c r="H80" s="123"/>
      <c r="I80" s="123"/>
      <c r="J80" s="123"/>
    </row>
    <row r="81" spans="1:14" ht="15.6" x14ac:dyDescent="0.3">
      <c r="A81" s="112" t="s">
        <v>249</v>
      </c>
      <c r="B81" s="143" t="s">
        <v>54</v>
      </c>
      <c r="C81" s="121"/>
      <c r="D81" s="121"/>
      <c r="E81" s="121"/>
      <c r="F81" s="121"/>
      <c r="G81" s="119"/>
      <c r="H81" s="119"/>
      <c r="I81" s="119"/>
      <c r="J81" s="119"/>
      <c r="K81" s="119"/>
      <c r="L81" s="119"/>
      <c r="M81" s="119"/>
      <c r="N81" s="119"/>
    </row>
    <row r="82" spans="1:14" ht="15.6" x14ac:dyDescent="0.3">
      <c r="A82" s="112" t="s">
        <v>250</v>
      </c>
      <c r="B82" s="143">
        <v>17</v>
      </c>
      <c r="C82" s="121">
        <v>10909</v>
      </c>
      <c r="D82" s="121">
        <v>34189</v>
      </c>
      <c r="E82" s="121">
        <v>19711</v>
      </c>
      <c r="F82" s="121">
        <v>44414</v>
      </c>
      <c r="G82" s="119"/>
      <c r="H82" s="119"/>
      <c r="I82" s="119"/>
      <c r="J82" s="119"/>
      <c r="K82" s="119"/>
      <c r="L82" s="119"/>
      <c r="M82" s="119"/>
      <c r="N82" s="119"/>
    </row>
    <row r="83" spans="1:14" ht="31.2" x14ac:dyDescent="0.3">
      <c r="A83" s="112" t="s">
        <v>251</v>
      </c>
      <c r="B83" s="143">
        <v>18</v>
      </c>
      <c r="C83" s="121">
        <v>276367</v>
      </c>
      <c r="D83" s="121">
        <v>473076</v>
      </c>
      <c r="E83" s="121">
        <v>306923</v>
      </c>
      <c r="F83" s="121">
        <v>960634</v>
      </c>
      <c r="G83" s="119"/>
      <c r="H83" s="119"/>
      <c r="I83" s="119"/>
      <c r="J83" s="119"/>
      <c r="K83" s="119"/>
      <c r="L83" s="119"/>
      <c r="M83" s="119"/>
      <c r="N83" s="119"/>
    </row>
    <row r="84" spans="1:14" ht="15.6" x14ac:dyDescent="0.3">
      <c r="A84" s="112" t="s">
        <v>252</v>
      </c>
      <c r="B84" s="143">
        <v>19</v>
      </c>
      <c r="C84" s="121"/>
      <c r="D84" s="121">
        <v>358</v>
      </c>
      <c r="E84" s="121">
        <v>23</v>
      </c>
      <c r="F84" s="121">
        <v>959</v>
      </c>
      <c r="G84" s="119"/>
      <c r="H84" s="119"/>
      <c r="I84" s="119"/>
      <c r="J84" s="119"/>
      <c r="K84" s="119"/>
      <c r="L84" s="119"/>
      <c r="M84" s="119"/>
      <c r="N84" s="119"/>
    </row>
    <row r="85" spans="1:14" ht="15.6" x14ac:dyDescent="0.3">
      <c r="A85" s="112" t="s">
        <v>253</v>
      </c>
      <c r="B85" s="143">
        <v>20</v>
      </c>
      <c r="C85" s="121">
        <v>1951771</v>
      </c>
      <c r="D85" s="121">
        <v>2777519</v>
      </c>
      <c r="E85" s="121">
        <v>426209</v>
      </c>
      <c r="F85" s="121">
        <v>2639434</v>
      </c>
      <c r="G85" s="119"/>
      <c r="H85" s="119"/>
      <c r="I85" s="119"/>
      <c r="J85" s="119"/>
      <c r="K85" s="119"/>
      <c r="L85" s="119"/>
      <c r="M85" s="119"/>
      <c r="N85" s="119"/>
    </row>
    <row r="86" spans="1:14" ht="15.6" x14ac:dyDescent="0.3">
      <c r="A86" s="112" t="s">
        <v>254</v>
      </c>
      <c r="B86" s="143">
        <v>21</v>
      </c>
      <c r="C86" s="121"/>
      <c r="D86" s="121"/>
      <c r="E86" s="121"/>
      <c r="F86" s="121"/>
      <c r="G86" s="119"/>
      <c r="H86" s="119"/>
      <c r="I86" s="119"/>
      <c r="J86" s="119"/>
      <c r="K86" s="119"/>
      <c r="L86" s="119"/>
      <c r="M86" s="119"/>
      <c r="N86" s="119"/>
    </row>
    <row r="87" spans="1:14" ht="15.6" x14ac:dyDescent="0.3">
      <c r="A87" s="112" t="s">
        <v>255</v>
      </c>
      <c r="B87" s="143">
        <v>22</v>
      </c>
      <c r="C87" s="121"/>
      <c r="D87" s="121"/>
      <c r="E87" s="121"/>
      <c r="F87" s="121"/>
      <c r="G87" s="119"/>
      <c r="H87" s="119"/>
      <c r="I87" s="119"/>
      <c r="J87" s="119"/>
      <c r="K87" s="119"/>
      <c r="L87" s="119"/>
      <c r="M87" s="119"/>
      <c r="N87" s="119"/>
    </row>
    <row r="88" spans="1:14" ht="15.6" x14ac:dyDescent="0.3">
      <c r="A88" s="112" t="s">
        <v>256</v>
      </c>
      <c r="B88" s="143">
        <v>23</v>
      </c>
      <c r="C88" s="121"/>
      <c r="D88" s="121"/>
      <c r="E88" s="121"/>
      <c r="F88" s="121"/>
      <c r="G88" s="119"/>
      <c r="H88" s="119"/>
      <c r="I88" s="119"/>
      <c r="J88" s="119"/>
      <c r="K88" s="119"/>
      <c r="L88" s="119"/>
      <c r="M88" s="119"/>
      <c r="N88" s="119"/>
    </row>
    <row r="89" spans="1:14" ht="15.6" x14ac:dyDescent="0.3">
      <c r="A89" s="112" t="s">
        <v>257</v>
      </c>
      <c r="B89" s="143">
        <v>24</v>
      </c>
      <c r="C89" s="121"/>
      <c r="D89" s="121"/>
      <c r="E89" s="121"/>
      <c r="F89" s="121"/>
      <c r="G89" s="119"/>
      <c r="H89" s="119"/>
      <c r="I89" s="119"/>
      <c r="J89" s="119"/>
      <c r="K89" s="119"/>
      <c r="L89" s="119"/>
      <c r="M89" s="119"/>
      <c r="N89" s="119"/>
    </row>
    <row r="90" spans="1:14" ht="15.6" x14ac:dyDescent="0.3">
      <c r="A90" s="112" t="s">
        <v>20</v>
      </c>
      <c r="B90" s="143"/>
      <c r="C90" s="121"/>
      <c r="D90" s="121"/>
      <c r="E90" s="121"/>
      <c r="F90" s="121"/>
      <c r="G90" s="119"/>
      <c r="H90" s="119"/>
      <c r="I90" s="119"/>
      <c r="J90" s="119"/>
      <c r="K90" s="119"/>
      <c r="L90" s="119"/>
      <c r="M90" s="119"/>
      <c r="N90" s="119"/>
    </row>
    <row r="91" spans="1:14" ht="15.6" x14ac:dyDescent="0.3">
      <c r="A91" s="112" t="s">
        <v>258</v>
      </c>
      <c r="B91" s="143" t="s">
        <v>259</v>
      </c>
      <c r="C91" s="121"/>
      <c r="D91" s="121"/>
      <c r="E91" s="121"/>
      <c r="F91" s="121"/>
      <c r="G91" s="119"/>
      <c r="H91" s="119"/>
      <c r="I91" s="119"/>
      <c r="J91" s="119"/>
      <c r="K91" s="119"/>
      <c r="L91" s="119"/>
      <c r="M91" s="119"/>
      <c r="N91" s="119"/>
    </row>
    <row r="92" spans="1:14" ht="15.6" x14ac:dyDescent="0.3">
      <c r="A92" s="112" t="s">
        <v>260</v>
      </c>
      <c r="B92" s="143" t="s">
        <v>261</v>
      </c>
      <c r="C92" s="121"/>
      <c r="D92" s="121"/>
      <c r="E92" s="121"/>
      <c r="F92" s="121"/>
      <c r="G92" s="119"/>
      <c r="H92" s="119"/>
      <c r="I92" s="119"/>
      <c r="J92" s="119"/>
      <c r="K92" s="119"/>
      <c r="L92" s="119"/>
      <c r="M92" s="119"/>
      <c r="N92" s="119"/>
    </row>
    <row r="93" spans="1:14" ht="15.6" x14ac:dyDescent="0.3">
      <c r="A93" s="112" t="s">
        <v>262</v>
      </c>
      <c r="B93" s="143" t="s">
        <v>263</v>
      </c>
      <c r="C93" s="121"/>
      <c r="D93" s="121"/>
      <c r="E93" s="121"/>
      <c r="F93" s="121"/>
      <c r="G93" s="119"/>
      <c r="H93" s="119"/>
      <c r="I93" s="119"/>
      <c r="J93" s="119"/>
      <c r="K93" s="119"/>
      <c r="L93" s="119"/>
      <c r="M93" s="119"/>
      <c r="N93" s="119"/>
    </row>
    <row r="94" spans="1:14" ht="15.6" x14ac:dyDescent="0.3">
      <c r="A94" s="112" t="s">
        <v>264</v>
      </c>
      <c r="B94" s="143" t="s">
        <v>265</v>
      </c>
      <c r="C94" s="121"/>
      <c r="D94" s="121"/>
      <c r="E94" s="121"/>
      <c r="F94" s="121"/>
      <c r="G94" s="119"/>
      <c r="H94" s="119"/>
      <c r="I94" s="119"/>
      <c r="J94" s="119"/>
      <c r="K94" s="119"/>
      <c r="L94" s="119"/>
      <c r="M94" s="119"/>
      <c r="N94" s="119"/>
    </row>
    <row r="95" spans="1:14" ht="31.2" x14ac:dyDescent="0.3">
      <c r="A95" s="112" t="s">
        <v>266</v>
      </c>
      <c r="B95" s="143">
        <v>25</v>
      </c>
      <c r="C95" s="121">
        <v>12172</v>
      </c>
      <c r="D95" s="121">
        <v>14458</v>
      </c>
      <c r="E95" s="121">
        <v>192</v>
      </c>
      <c r="F95" s="121">
        <v>3385</v>
      </c>
      <c r="G95" s="119"/>
      <c r="H95" s="119"/>
      <c r="I95" s="119"/>
      <c r="J95" s="119"/>
      <c r="K95" s="119"/>
      <c r="L95" s="119"/>
      <c r="M95" s="119"/>
      <c r="N95" s="119"/>
    </row>
    <row r="96" spans="1:14" ht="15.6" x14ac:dyDescent="0.3">
      <c r="A96" s="112" t="s">
        <v>267</v>
      </c>
      <c r="B96" s="143">
        <v>26</v>
      </c>
      <c r="C96" s="121">
        <v>48761</v>
      </c>
      <c r="D96" s="121">
        <v>581020</v>
      </c>
      <c r="E96" s="121">
        <v>47132</v>
      </c>
      <c r="F96" s="121">
        <v>550630</v>
      </c>
      <c r="G96" s="119"/>
      <c r="H96" s="119"/>
      <c r="I96" s="119"/>
      <c r="J96" s="119"/>
      <c r="K96" s="119"/>
      <c r="L96" s="119"/>
      <c r="M96" s="119"/>
      <c r="N96" s="119"/>
    </row>
    <row r="97" spans="1:14" s="119" customFormat="1" ht="15.6" x14ac:dyDescent="0.3">
      <c r="A97" s="126" t="s">
        <v>20</v>
      </c>
      <c r="B97" s="147"/>
      <c r="C97" s="139"/>
      <c r="D97" s="139"/>
      <c r="E97" s="121"/>
      <c r="F97" s="121"/>
    </row>
    <row r="98" spans="1:14" s="119" customFormat="1" ht="15.6" x14ac:dyDescent="0.3">
      <c r="A98" s="126" t="s">
        <v>268</v>
      </c>
      <c r="B98" s="147" t="s">
        <v>269</v>
      </c>
      <c r="C98" s="139">
        <v>30569</v>
      </c>
      <c r="D98" s="139">
        <v>499878</v>
      </c>
      <c r="E98" s="139">
        <v>33609</v>
      </c>
      <c r="F98" s="139">
        <v>406223</v>
      </c>
    </row>
    <row r="99" spans="1:14" s="119" customFormat="1" ht="15.6" x14ac:dyDescent="0.3">
      <c r="A99" s="126" t="s">
        <v>270</v>
      </c>
      <c r="B99" s="147" t="s">
        <v>271</v>
      </c>
      <c r="C99" s="139"/>
      <c r="D99" s="139"/>
      <c r="E99" s="139"/>
      <c r="F99" s="139"/>
    </row>
    <row r="100" spans="1:14" s="119" customFormat="1" ht="15.6" x14ac:dyDescent="0.3">
      <c r="A100" s="126" t="s">
        <v>272</v>
      </c>
      <c r="B100" s="147" t="s">
        <v>273</v>
      </c>
      <c r="C100" s="139">
        <f>C96-C98-C101-C102-C103</f>
        <v>14542</v>
      </c>
      <c r="D100" s="139">
        <f>D96-D98-D101-D102-D103</f>
        <v>31206</v>
      </c>
      <c r="E100" s="139">
        <f>E96-E98-E101-E102-E103</f>
        <v>9542</v>
      </c>
      <c r="F100" s="139">
        <f>F96-F98-F101-F102-F103</f>
        <v>104200</v>
      </c>
    </row>
    <row r="101" spans="1:14" s="119" customFormat="1" ht="15.6" x14ac:dyDescent="0.3">
      <c r="A101" s="126" t="s">
        <v>274</v>
      </c>
      <c r="B101" s="147" t="s">
        <v>275</v>
      </c>
      <c r="C101" s="139">
        <v>564</v>
      </c>
      <c r="D101" s="139">
        <v>1675</v>
      </c>
      <c r="E101" s="139">
        <v>558</v>
      </c>
      <c r="F101" s="139">
        <v>1674</v>
      </c>
    </row>
    <row r="102" spans="1:14" s="119" customFormat="1" ht="31.2" x14ac:dyDescent="0.3">
      <c r="A102" s="126" t="s">
        <v>276</v>
      </c>
      <c r="B102" s="147" t="s">
        <v>277</v>
      </c>
      <c r="C102" s="139">
        <v>3086</v>
      </c>
      <c r="D102" s="139">
        <v>48261</v>
      </c>
      <c r="E102" s="139">
        <v>3423</v>
      </c>
      <c r="F102" s="139">
        <v>38488</v>
      </c>
    </row>
    <row r="103" spans="1:14" s="119" customFormat="1" ht="15.6" x14ac:dyDescent="0.3">
      <c r="A103" s="126" t="s">
        <v>278</v>
      </c>
      <c r="B103" s="147" t="s">
        <v>279</v>
      </c>
      <c r="C103" s="139"/>
      <c r="D103" s="139"/>
      <c r="E103" s="139"/>
      <c r="F103" s="139">
        <v>45</v>
      </c>
    </row>
    <row r="104" spans="1:14" ht="15.6" x14ac:dyDescent="0.3">
      <c r="A104" s="149" t="s">
        <v>280</v>
      </c>
      <c r="B104" s="150" t="s">
        <v>281</v>
      </c>
      <c r="C104" s="121"/>
      <c r="D104" s="121"/>
      <c r="E104" s="121"/>
      <c r="F104" s="121"/>
      <c r="G104" s="119"/>
      <c r="H104" s="119"/>
      <c r="I104" s="119"/>
      <c r="J104" s="119"/>
      <c r="K104" s="119"/>
      <c r="L104" s="119"/>
      <c r="M104" s="119"/>
      <c r="N104" s="119"/>
    </row>
    <row r="105" spans="1:14" ht="15.6" x14ac:dyDescent="0.3">
      <c r="A105" s="151" t="s">
        <v>282</v>
      </c>
      <c r="B105" s="150" t="s">
        <v>283</v>
      </c>
      <c r="C105" s="145">
        <f>C61+C67+C75+C82+C83+C84+C85+C86+C87+C88+C89+C95+C96+C104</f>
        <v>2303564</v>
      </c>
      <c r="D105" s="145">
        <f>D61+D67+D75+D82+D83+D84+D85+D86+D87+D88+D89+D95+D96+D104</f>
        <v>3890716</v>
      </c>
      <c r="E105" s="145">
        <f>E61+E67+E75+E82+E83+E84+E85+E86+E87+E88+E89+E95+E96+E104</f>
        <v>806130</v>
      </c>
      <c r="F105" s="145">
        <f>F61+F67+F75+F82+F83+F84+F85+F86+F87+F88+F89+F95+F96+F104</f>
        <v>4212936</v>
      </c>
      <c r="G105" s="119"/>
      <c r="H105" s="119"/>
      <c r="I105" s="119"/>
      <c r="J105" s="119"/>
      <c r="K105" s="119"/>
      <c r="L105" s="119"/>
      <c r="M105" s="119"/>
      <c r="N105" s="119"/>
    </row>
    <row r="106" spans="1:14" ht="15.6" x14ac:dyDescent="0.3">
      <c r="A106" s="151" t="s">
        <v>284</v>
      </c>
      <c r="B106" s="150" t="s">
        <v>285</v>
      </c>
      <c r="C106" s="145">
        <f>C60-C105</f>
        <v>471767</v>
      </c>
      <c r="D106" s="145">
        <f>D60-D105</f>
        <v>144482</v>
      </c>
      <c r="E106" s="145">
        <f>E60-E105</f>
        <v>213265</v>
      </c>
      <c r="F106" s="145">
        <f>F60-F105</f>
        <v>-81680</v>
      </c>
      <c r="G106" s="119"/>
      <c r="H106" s="119"/>
      <c r="I106" s="119"/>
      <c r="J106" s="119"/>
      <c r="K106" s="119"/>
      <c r="L106" s="119"/>
      <c r="M106" s="119"/>
      <c r="N106" s="119"/>
    </row>
    <row r="107" spans="1:14" ht="15.6" x14ac:dyDescent="0.3">
      <c r="A107" s="149" t="s">
        <v>286</v>
      </c>
      <c r="B107" s="150" t="s">
        <v>287</v>
      </c>
      <c r="C107" s="121">
        <v>110</v>
      </c>
      <c r="D107" s="121">
        <v>-3326</v>
      </c>
      <c r="E107" s="121">
        <v>187</v>
      </c>
      <c r="F107" s="121">
        <v>-416</v>
      </c>
      <c r="G107" s="119"/>
      <c r="H107" s="119"/>
      <c r="I107" s="119"/>
      <c r="J107" s="119"/>
      <c r="K107" s="119"/>
      <c r="L107" s="119"/>
      <c r="M107" s="119"/>
      <c r="N107" s="119"/>
    </row>
    <row r="108" spans="1:14" ht="15.6" x14ac:dyDescent="0.3">
      <c r="A108" s="151" t="s">
        <v>288</v>
      </c>
      <c r="B108" s="150" t="s">
        <v>289</v>
      </c>
      <c r="C108" s="145">
        <f>C106-C107</f>
        <v>471657</v>
      </c>
      <c r="D108" s="145">
        <f>D106-D107</f>
        <v>147808</v>
      </c>
      <c r="E108" s="145">
        <f>E106-E107</f>
        <v>213078</v>
      </c>
      <c r="F108" s="145">
        <f>F106-F107</f>
        <v>-81264</v>
      </c>
      <c r="G108" s="119"/>
      <c r="H108" s="119"/>
      <c r="I108" s="119"/>
      <c r="J108" s="119"/>
      <c r="K108" s="119"/>
      <c r="L108" s="119"/>
      <c r="M108" s="119"/>
      <c r="N108" s="119"/>
    </row>
    <row r="109" spans="1:14" ht="15.6" x14ac:dyDescent="0.3">
      <c r="A109" s="149" t="s">
        <v>290</v>
      </c>
      <c r="B109" s="150" t="s">
        <v>291</v>
      </c>
      <c r="C109" s="152"/>
      <c r="D109" s="121"/>
      <c r="E109" s="152"/>
      <c r="F109" s="152"/>
      <c r="G109" s="119"/>
      <c r="H109" s="119"/>
      <c r="I109" s="119"/>
      <c r="J109" s="119"/>
      <c r="K109" s="119"/>
      <c r="L109" s="119"/>
      <c r="M109" s="119"/>
      <c r="N109" s="119"/>
    </row>
    <row r="110" spans="1:14" ht="15.6" x14ac:dyDescent="0.3">
      <c r="A110" s="151" t="s">
        <v>292</v>
      </c>
      <c r="B110" s="150" t="s">
        <v>293</v>
      </c>
      <c r="C110" s="145">
        <f>C108+C109</f>
        <v>471657</v>
      </c>
      <c r="D110" s="145">
        <f>D108+D109</f>
        <v>147808</v>
      </c>
      <c r="E110" s="145">
        <f>E108+E109</f>
        <v>213078</v>
      </c>
      <c r="F110" s="145">
        <f>F108+F109</f>
        <v>-81264</v>
      </c>
      <c r="G110" s="119"/>
      <c r="H110" s="119"/>
      <c r="I110" s="119"/>
      <c r="J110" s="119"/>
      <c r="K110" s="119"/>
      <c r="L110" s="119"/>
      <c r="M110" s="119"/>
      <c r="N110" s="119"/>
    </row>
    <row r="111" spans="1:14" x14ac:dyDescent="0.25">
      <c r="C111" s="153"/>
      <c r="D111" s="153">
        <f>D110-ф1!C112</f>
        <v>0</v>
      </c>
      <c r="G111" s="119"/>
      <c r="H111" s="119"/>
      <c r="I111" s="119"/>
      <c r="J111" s="119"/>
      <c r="K111" s="119"/>
      <c r="L111" s="119"/>
      <c r="M111" s="119"/>
      <c r="N111" s="119"/>
    </row>
    <row r="112" spans="1:14" x14ac:dyDescent="0.25">
      <c r="A112" s="154" t="s">
        <v>294</v>
      </c>
      <c r="B112" s="154"/>
      <c r="C112" s="154"/>
      <c r="D112" s="155"/>
      <c r="E112" s="154"/>
      <c r="F112" s="154"/>
      <c r="G112" s="119"/>
      <c r="H112" s="119"/>
      <c r="I112" s="119"/>
      <c r="J112" s="119"/>
      <c r="K112" s="119"/>
      <c r="L112" s="119"/>
      <c r="M112" s="119"/>
      <c r="N112" s="119"/>
    </row>
    <row r="113" spans="1:14" x14ac:dyDescent="0.25">
      <c r="A113" s="156"/>
      <c r="B113" s="156"/>
      <c r="C113" s="156"/>
      <c r="D113" s="157"/>
      <c r="E113" s="156"/>
      <c r="F113" s="156"/>
      <c r="G113" s="119"/>
      <c r="H113" s="119"/>
      <c r="I113" s="119"/>
      <c r="J113" s="119"/>
      <c r="K113" s="119"/>
      <c r="L113" s="119"/>
      <c r="M113" s="119"/>
      <c r="N113" s="119"/>
    </row>
    <row r="114" spans="1:14" s="78" customFormat="1" ht="15" customHeight="1" x14ac:dyDescent="0.25">
      <c r="A114" s="76" t="s">
        <v>147</v>
      </c>
      <c r="B114" s="77"/>
      <c r="D114" s="77"/>
      <c r="E114" s="77"/>
      <c r="F114" s="79"/>
      <c r="G114" s="80"/>
    </row>
    <row r="115" spans="1:14" s="78" customFormat="1" ht="15" customHeight="1" x14ac:dyDescent="0.25">
      <c r="A115" s="76"/>
      <c r="B115" s="77"/>
      <c r="D115" s="77"/>
      <c r="E115" s="77"/>
      <c r="F115" s="79"/>
      <c r="G115" s="80"/>
    </row>
    <row r="116" spans="1:14" s="78" customFormat="1" ht="15" customHeight="1" x14ac:dyDescent="0.25">
      <c r="A116" s="76" t="s">
        <v>148</v>
      </c>
      <c r="B116" s="77"/>
      <c r="D116" s="77"/>
      <c r="E116" s="77"/>
      <c r="F116" s="77"/>
      <c r="G116" s="77"/>
    </row>
    <row r="117" spans="1:14" s="81" customFormat="1" x14ac:dyDescent="0.25">
      <c r="A117" s="76"/>
      <c r="B117" s="77"/>
      <c r="C117" s="77"/>
      <c r="D117" s="77"/>
      <c r="E117" s="77"/>
      <c r="F117" s="77"/>
      <c r="G117" s="77"/>
    </row>
    <row r="118" spans="1:14" s="81" customFormat="1" x14ac:dyDescent="0.25">
      <c r="A118" s="76" t="s">
        <v>149</v>
      </c>
      <c r="B118" s="77"/>
      <c r="C118" s="77"/>
      <c r="D118" s="77"/>
      <c r="E118" s="77"/>
      <c r="F118" s="77"/>
      <c r="G118" s="77"/>
    </row>
    <row r="119" spans="1:14" s="81" customFormat="1" x14ac:dyDescent="0.25">
      <c r="A119" s="76"/>
      <c r="B119" s="77"/>
      <c r="C119" s="77"/>
      <c r="D119" s="77"/>
      <c r="E119" s="77"/>
      <c r="F119" s="77"/>
      <c r="G119" s="77"/>
    </row>
    <row r="120" spans="1:14" s="81" customFormat="1" x14ac:dyDescent="0.25">
      <c r="A120" s="76" t="s">
        <v>150</v>
      </c>
      <c r="B120" s="77"/>
      <c r="C120" s="77"/>
      <c r="D120" s="77"/>
      <c r="E120" s="77"/>
      <c r="F120" s="77"/>
      <c r="G120" s="77"/>
    </row>
    <row r="121" spans="1:14" s="81" customFormat="1" x14ac:dyDescent="0.25">
      <c r="A121" s="82"/>
      <c r="B121" s="82"/>
      <c r="C121" s="77"/>
      <c r="D121" s="77"/>
      <c r="E121" s="77"/>
      <c r="F121" s="77"/>
      <c r="G121" s="77"/>
    </row>
    <row r="122" spans="1:14" s="81" customFormat="1" x14ac:dyDescent="0.25">
      <c r="A122" s="77"/>
      <c r="B122" s="77"/>
      <c r="C122" s="77"/>
      <c r="D122" s="77"/>
      <c r="E122" s="77"/>
      <c r="F122" s="77"/>
      <c r="G122" s="77"/>
    </row>
    <row r="123" spans="1:14" s="81" customFormat="1" x14ac:dyDescent="0.25">
      <c r="A123" s="83" t="s">
        <v>151</v>
      </c>
      <c r="B123" s="76"/>
      <c r="C123" s="77"/>
      <c r="D123" s="77"/>
      <c r="E123" s="77"/>
      <c r="F123" s="77"/>
      <c r="G123" s="77"/>
    </row>
    <row r="124" spans="1:14" s="81" customFormat="1" x14ac:dyDescent="0.25">
      <c r="A124" s="76"/>
      <c r="B124" s="76"/>
      <c r="C124" s="77"/>
      <c r="D124" s="77"/>
      <c r="E124" s="77"/>
      <c r="F124" s="77"/>
      <c r="G124" s="77"/>
      <c r="H124" s="84"/>
    </row>
    <row r="125" spans="1:14" s="81" customFormat="1" x14ac:dyDescent="0.25">
      <c r="A125" s="76"/>
      <c r="B125" s="76"/>
      <c r="C125" s="77"/>
      <c r="D125" s="77"/>
      <c r="E125" s="77"/>
      <c r="F125" s="77"/>
      <c r="G125" s="77"/>
    </row>
    <row r="126" spans="1:14" s="81" customFormat="1" x14ac:dyDescent="0.25">
      <c r="A126" s="83" t="s">
        <v>152</v>
      </c>
      <c r="B126" s="76"/>
      <c r="C126" s="77"/>
      <c r="D126" s="77"/>
      <c r="E126" s="77"/>
      <c r="F126" s="77"/>
      <c r="G126" s="77"/>
      <c r="H126" s="76"/>
    </row>
    <row r="127" spans="1:14" s="81" customFormat="1" x14ac:dyDescent="0.25">
      <c r="A127" s="76"/>
      <c r="B127" s="76"/>
      <c r="C127" s="77"/>
      <c r="D127" s="77"/>
      <c r="E127" s="77"/>
      <c r="F127" s="77"/>
      <c r="G127" s="77"/>
      <c r="H127" s="76"/>
    </row>
    <row r="128" spans="1:14" s="81" customFormat="1" x14ac:dyDescent="0.25">
      <c r="A128" s="76"/>
      <c r="B128" s="76"/>
      <c r="C128" s="77"/>
      <c r="D128" s="77"/>
      <c r="E128" s="77"/>
      <c r="F128" s="77"/>
      <c r="G128" s="77"/>
      <c r="H128" s="76"/>
    </row>
    <row r="129" spans="1:8" s="81" customFormat="1" x14ac:dyDescent="0.25">
      <c r="A129" s="85" t="s">
        <v>153</v>
      </c>
      <c r="B129" s="76"/>
      <c r="C129" s="77"/>
      <c r="D129" s="77"/>
      <c r="E129" s="77"/>
      <c r="F129" s="77"/>
      <c r="G129" s="77"/>
      <c r="H129" s="76"/>
    </row>
    <row r="130" spans="1:8" x14ac:dyDescent="0.25">
      <c r="A130" s="158"/>
    </row>
    <row r="131" spans="1:8" x14ac:dyDescent="0.25">
      <c r="A131" s="158"/>
    </row>
    <row r="132" spans="1:8" x14ac:dyDescent="0.25">
      <c r="A132" s="158"/>
    </row>
  </sheetData>
  <mergeCells count="1">
    <mergeCell ref="E1:F1"/>
  </mergeCells>
  <pageMargins left="0.74803149606299213" right="0.31496062992125984" top="0.55118110236220474" bottom="0.65" header="0.51181102362204722" footer="0.26"/>
  <pageSetup paperSize="9" scale="48" fitToHeight="2" orientation="portrait" r:id="rId1"/>
  <headerFooter alignWithMargins="0">
    <oddFooter>&amp;R&amp;P</oddFooter>
  </headerFooter>
  <rowBreaks count="1" manualBreakCount="1">
    <brk id="8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dcterms:created xsi:type="dcterms:W3CDTF">2020-04-20T09:16:13Z</dcterms:created>
  <dcterms:modified xsi:type="dcterms:W3CDTF">2020-04-20T09:18:04Z</dcterms:modified>
</cp:coreProperties>
</file>