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0\"/>
    </mc:Choice>
  </mc:AlternateContent>
  <xr:revisionPtr revIDLastSave="0" documentId="8_{1E0A6486-1D21-4BBA-A2D5-22C68547E830}" xr6:coauthVersionLast="46" xr6:coauthVersionMax="46" xr10:uidLastSave="{00000000-0000-0000-0000-000000000000}"/>
  <bookViews>
    <workbookView xWindow="-120" yWindow="-120" windowWidth="29040" windowHeight="15840" xr2:uid="{24A9FA20-4135-4256-B03F-F730A8275FF8}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'[2]Приложение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'[2]Приложение 5'!#REF!</definedName>
    <definedName name="__mdDATABody60__">#REF!</definedName>
    <definedName name="__mdDATABody7__">'[2]Приложение 5'!#REF!</definedName>
    <definedName name="__mdDATABody8__">'[2]Приложение 5'!#REF!</definedName>
    <definedName name="__mdDATABody9__">'[2]Приложение 5'!#REF!</definedName>
    <definedName name="__mdDATAempty_t1__">'[3]ПРИЛ2ф1-2-3-4-5'!#REF!</definedName>
    <definedName name="__mdDATAempty_t3__">#REF!</definedName>
    <definedName name="__mdDATAfasti_y__">'[2]Приложение 22'!#REF!</definedName>
    <definedName name="__mdDATAmain__">#REF!</definedName>
    <definedName name="__mdDATAshow_1_1__">'[3]ПРИЛ2ф1-2-3-4-5'!#REF!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'[3]ПРИЛ2ф1-2-3-4-5'!#REF!</definedName>
    <definedName name="__mdDATASQL1_2__">'[3]ПРИЛ2ф1-2-3-4-5'!#REF!</definedName>
    <definedName name="__mdDATASQL1_2g__">'[3]ПРИЛ2ф1-2-3-4-5'!#REF!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[4]прил4!#REF!</definedName>
    <definedName name="kbcnb">[4]прил3!#REF!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ф1!$A$1:$D$137</definedName>
    <definedName name="_xlnm.Print_Area" localSheetId="1">ф2!$A$1:$F$129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2" l="1"/>
  <c r="E100" i="2"/>
  <c r="D100" i="2"/>
  <c r="C100" i="2"/>
  <c r="D75" i="2"/>
  <c r="C75" i="2"/>
  <c r="C105" i="2" s="1"/>
  <c r="F74" i="2"/>
  <c r="E74" i="2"/>
  <c r="D74" i="2"/>
  <c r="C74" i="2"/>
  <c r="F61" i="2"/>
  <c r="F105" i="2" s="1"/>
  <c r="F106" i="2" s="1"/>
  <c r="F108" i="2" s="1"/>
  <c r="F110" i="2" s="1"/>
  <c r="E61" i="2"/>
  <c r="E105" i="2" s="1"/>
  <c r="E106" i="2" s="1"/>
  <c r="E108" i="2" s="1"/>
  <c r="E110" i="2" s="1"/>
  <c r="D61" i="2"/>
  <c r="D105" i="2" s="1"/>
  <c r="D106" i="2" s="1"/>
  <c r="D108" i="2" s="1"/>
  <c r="D110" i="2" s="1"/>
  <c r="C61" i="2"/>
  <c r="F60" i="2"/>
  <c r="E60" i="2"/>
  <c r="D60" i="2"/>
  <c r="C60" i="2"/>
  <c r="C106" i="2" s="1"/>
  <c r="C108" i="2" s="1"/>
  <c r="C110" i="2" s="1"/>
  <c r="F42" i="2"/>
  <c r="E42" i="2"/>
  <c r="D42" i="2"/>
  <c r="C42" i="2"/>
  <c r="B6" i="2"/>
  <c r="B4" i="2"/>
  <c r="C109" i="1"/>
  <c r="C113" i="1" s="1"/>
  <c r="D106" i="1"/>
  <c r="D113" i="1" s="1"/>
  <c r="D96" i="1"/>
  <c r="D114" i="1" s="1"/>
  <c r="D71" i="1"/>
  <c r="C71" i="1"/>
  <c r="C96" i="1" s="1"/>
  <c r="D62" i="1"/>
  <c r="C14" i="1"/>
  <c r="D11" i="1"/>
  <c r="C11" i="1"/>
  <c r="C62" i="1" s="1"/>
  <c r="C114" i="1" l="1"/>
</calcChain>
</file>

<file path=xl/sharedStrings.xml><?xml version="1.0" encoding="utf-8"?>
<sst xmlns="http://schemas.openxmlformats.org/spreadsheetml/2006/main" count="348" uniqueCount="295">
  <si>
    <t>Приложение 10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</si>
  <si>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</si>
  <si>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</si>
  <si>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</si>
  <si>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</si>
  <si>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января 2021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</si>
  <si>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</si>
  <si>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</si>
  <si>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</si>
  <si>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</si>
  <si>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</si>
  <si>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</si>
  <si>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</si>
  <si>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</si>
  <si>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</si>
  <si>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</si>
  <si>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</si>
  <si>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</si>
  <si>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</si>
  <si>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</si>
  <si>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</si>
  <si>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</si>
  <si>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</si>
  <si>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</si>
  <si>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</si>
  <si>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</si>
  <si>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</si>
  <si>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</si>
  <si>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</si>
  <si>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</si>
  <si>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</si>
  <si>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</si>
  <si>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</si>
  <si>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</si>
  <si>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</si>
  <si>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</si>
  <si>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</si>
  <si>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</si>
  <si>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</si>
  <si>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</si>
  <si>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</si>
  <si>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</si>
  <si>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</si>
  <si>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</si>
  <si>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</si>
  <si>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</si>
  <si>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</si>
  <si>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</si>
  <si>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</si>
  <si>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</si>
  <si>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</si>
  <si>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</si>
  <si>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</si>
  <si>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</si>
  <si>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</si>
  <si>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</si>
  <si>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</si>
  <si>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</si>
  <si>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</si>
  <si>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</si>
  <si>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</si>
  <si>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</si>
  <si>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</si>
  <si>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</si>
  <si>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</si>
  <si>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</si>
  <si>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</si>
  <si>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</si>
  <si>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</si>
  <si>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</si>
  <si>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</si>
  <si>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</si>
  <si>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</si>
  <si>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</si>
  <si>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</si>
  <si>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</si>
  <si>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</si>
  <si>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</si>
  <si>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</si>
  <si>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</si>
  <si>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</si>
  <si>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</si>
  <si>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</si>
  <si>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</si>
  <si>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</si>
  <si>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</si>
  <si>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</si>
  <si>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</si>
  <si>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</si>
  <si>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</si>
  <si>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</si>
  <si>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</si>
  <si>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</si>
  <si>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</si>
  <si>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</si>
  <si>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</si>
  <si>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</si>
  <si>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</si>
  <si>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</si>
  <si>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</si>
  <si>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</si>
  <si>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</si>
  <si>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</si>
  <si>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</si>
  <si>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</si>
  <si>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</si>
  <si>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</si>
  <si>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</si>
  <si>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</si>
  <si>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</si>
  <si>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</si>
  <si>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</si>
  <si>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</si>
  <si>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</si>
  <si>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</si>
  <si>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</si>
  <si>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</si>
  <si>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</si>
  <si>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</si>
  <si>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</si>
  <si>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</si>
  <si>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</si>
  <si>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</si>
  <si>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</si>
  <si>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</si>
  <si>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</si>
  <si>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</si>
  <si>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</si>
  <si>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</si>
  <si>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</si>
  <si>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</si>
  <si>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</si>
  <si>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</si>
  <si>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</si>
  <si>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</si>
  <si>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</si>
  <si>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</si>
  <si>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</si>
  <si>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</si>
  <si>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</si>
  <si>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</si>
  <si>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</si>
  <si>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</si>
  <si>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</si>
  <si>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</si>
  <si>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</si>
  <si>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</si>
  <si>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</si>
  <si>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</si>
  <si>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</si>
  <si>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</si>
  <si>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</si>
  <si>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</si>
  <si>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</si>
  <si>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11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</si>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</sst>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9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57">
    <xf numFmtId="0" fontId="0" fillId="0" borderId="0" xfId="0"/>
    <xf numFmtId="0" fontId="1" fillId="2" borderId="0" xfId="2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4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3" fontId="7" fillId="2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0" fontId="13" fillId="2" borderId="0" xfId="2" applyFont="1" applyFill="1" applyAlignment="1">
      <alignment horizontal="left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3" fontId="3" fillId="3" borderId="0" xfId="2" applyNumberFormat="1" applyFont="1" applyFill="1" applyProtection="1">
      <protection locked="0"/>
    </xf>
    <xf numFmtId="0" fontId="5" fillId="3" borderId="0" xfId="2" applyFont="1" applyFill="1" applyProtection="1">
      <protection locked="0"/>
    </xf>
    <xf numFmtId="3" fontId="5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3" fontId="6" fillId="3" borderId="0" xfId="2" applyNumberFormat="1" applyFont="1" applyFill="1" applyProtection="1">
      <protection locked="0"/>
    </xf>
    <xf numFmtId="0" fontId="24" fillId="3" borderId="0" xfId="2" applyFont="1" applyFill="1" applyProtection="1">
      <protection locked="0"/>
    </xf>
    <xf numFmtId="3" fontId="24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3" fontId="13" fillId="3" borderId="0" xfId="2" applyNumberFormat="1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" fillId="3" borderId="0" xfId="2" applyFill="1"/>
    <xf numFmtId="3" fontId="1" fillId="3" borderId="0" xfId="2" applyNumberFormat="1" applyFill="1"/>
    <xf numFmtId="0" fontId="7" fillId="3" borderId="0" xfId="2" applyFont="1" applyFill="1" applyAlignment="1">
      <alignment horizontal="right"/>
    </xf>
    <xf numFmtId="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3" fontId="7" fillId="3" borderId="1" xfId="2" applyNumberFormat="1" applyFont="1" applyFill="1" applyBorder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 applyProtection="1">
      <alignment horizontal="right"/>
      <protection locked="0"/>
    </xf>
    <xf numFmtId="3" fontId="17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4" fontId="14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Protection="1">
      <protection locked="0"/>
    </xf>
    <xf numFmtId="3" fontId="26" fillId="3" borderId="1" xfId="2" applyNumberFormat="1" applyFont="1" applyFill="1" applyBorder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3" fontId="28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3" fontId="13" fillId="3" borderId="0" xfId="2" applyNumberFormat="1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3" fontId="13" fillId="3" borderId="0" xfId="2" applyNumberFormat="1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</cellXfs>
  <cellStyles count="6">
    <cellStyle name="Обычный" xfId="0" builtinId="0"/>
    <cellStyle name="Обычный 3" xfId="5" xr:uid="{3AC51484-EAF6-42EF-989F-7D64EC4ED56F}"/>
    <cellStyle name="Обычный_I0000609Айнаш" xfId="2" xr:uid="{7B7AC6ED-07E0-4B45-B167-955AFE148038}"/>
    <cellStyle name="Обычный_I0000709" xfId="3" xr:uid="{D64AB544-C6BE-441C-92DD-1987B1E1FF99}"/>
    <cellStyle name="Обычный_Приложения к Правилам по ИК_рус" xfId="4" xr:uid="{7DE66356-0190-4CD6-846C-716AFB81E8E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54;&#1051;&#1055;&#1040;&#1053;\&#1054;&#1090;&#1095;&#1077;&#1090;&#1099;%20&#1074;%20&#1053;&#1072;&#1094;&#1073;&#1072;&#1085;&#1082;\2020\12%202020\&#1041;&#1058;&#1040;&#1057;_&#1050;1_01.01.2021_&#1089;&#1074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Приложение 4"/>
      <sheetName val="Приложение 5"/>
      <sheetName val="Приложение 6"/>
      <sheetName val="Приложение 24"/>
      <sheetName val="КрРиск"/>
      <sheetName val="дебиторка"/>
    </sheetNames>
    <sheetDataSet>
      <sheetData sheetId="0"/>
      <sheetData sheetId="1"/>
      <sheetData sheetId="2"/>
      <sheetData sheetId="3">
        <row r="16">
          <cell r="L16">
            <v>5692</v>
          </cell>
        </row>
        <row r="33">
          <cell r="L33">
            <v>1168.7240859579802</v>
          </cell>
        </row>
        <row r="42">
          <cell r="L42">
            <v>6860.7240859579797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FC80-15B3-4A79-AB5C-F3E3A916FDB8}">
  <sheetPr>
    <tabColor rgb="FFFFC000"/>
  </sheetPr>
  <dimension ref="A1:I139"/>
  <sheetViews>
    <sheetView tabSelected="1" view="pageBreakPreview" zoomScale="85" zoomScaleSheetLayoutView="85" workbookViewId="0">
      <selection activeCell="A10" sqref="A10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71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2" t="s">
        <v>0</v>
      </c>
      <c r="D1" s="3"/>
    </row>
    <row r="2" spans="1:7" ht="21" customHeight="1" x14ac:dyDescent="0.2">
      <c r="C2" s="4"/>
      <c r="D2" s="5" t="s">
        <v>1</v>
      </c>
    </row>
    <row r="3" spans="1:7" s="7" customFormat="1" ht="14.25" x14ac:dyDescent="0.2">
      <c r="A3" s="6" t="s">
        <v>2</v>
      </c>
      <c r="B3" s="6"/>
      <c r="C3" s="6"/>
      <c r="D3" s="6"/>
    </row>
    <row r="4" spans="1:7" s="7" customFormat="1" ht="14.25" x14ac:dyDescent="0.2">
      <c r="A4" s="8" t="s">
        <v>3</v>
      </c>
      <c r="B4" s="8"/>
      <c r="C4" s="8"/>
      <c r="D4" s="8"/>
    </row>
    <row r="5" spans="1:7" s="7" customFormat="1" ht="15" x14ac:dyDescent="0.25">
      <c r="A5" s="9" t="s">
        <v>4</v>
      </c>
      <c r="B5" s="9"/>
      <c r="C5" s="9"/>
      <c r="D5" s="9"/>
    </row>
    <row r="6" spans="1:7" s="7" customFormat="1" ht="15" x14ac:dyDescent="0.25">
      <c r="A6" s="9" t="s">
        <v>5</v>
      </c>
      <c r="B6" s="9"/>
      <c r="C6" s="9"/>
      <c r="D6" s="9"/>
    </row>
    <row r="7" spans="1:7" s="13" customFormat="1" x14ac:dyDescent="0.2">
      <c r="A7" s="10"/>
      <c r="B7" s="10"/>
      <c r="C7" s="11"/>
      <c r="D7" s="12" t="s">
        <v>6</v>
      </c>
    </row>
    <row r="8" spans="1:7" ht="38.25" x14ac:dyDescent="0.2">
      <c r="A8" s="14" t="s">
        <v>7</v>
      </c>
      <c r="B8" s="14" t="s">
        <v>8</v>
      </c>
      <c r="C8" s="15" t="s">
        <v>9</v>
      </c>
      <c r="D8" s="14" t="s">
        <v>10</v>
      </c>
    </row>
    <row r="9" spans="1:7" x14ac:dyDescent="0.2">
      <c r="A9" s="16">
        <v>1</v>
      </c>
      <c r="B9" s="16">
        <v>2</v>
      </c>
      <c r="C9" s="17">
        <v>3</v>
      </c>
      <c r="D9" s="16">
        <v>4</v>
      </c>
    </row>
    <row r="10" spans="1:7" x14ac:dyDescent="0.2">
      <c r="A10" s="18" t="s">
        <v>11</v>
      </c>
      <c r="B10" s="19"/>
      <c r="C10" s="20"/>
      <c r="D10" s="21"/>
    </row>
    <row r="11" spans="1:7" x14ac:dyDescent="0.2">
      <c r="A11" s="22" t="s">
        <v>12</v>
      </c>
      <c r="B11" s="23">
        <v>1</v>
      </c>
      <c r="C11" s="24">
        <f>'[1]Приложение 4'!L42</f>
        <v>6860.7240859579797</v>
      </c>
      <c r="D11" s="24">
        <f>D13+D14</f>
        <v>7126</v>
      </c>
      <c r="G11" s="25"/>
    </row>
    <row r="12" spans="1:7" s="29" customFormat="1" x14ac:dyDescent="0.2">
      <c r="A12" s="26" t="s">
        <v>13</v>
      </c>
      <c r="B12" s="27"/>
      <c r="C12" s="28"/>
      <c r="D12" s="28"/>
      <c r="G12" s="30"/>
    </row>
    <row r="13" spans="1:7" s="29" customFormat="1" x14ac:dyDescent="0.2">
      <c r="A13" s="31" t="s">
        <v>14</v>
      </c>
      <c r="B13" s="32" t="s">
        <v>15</v>
      </c>
      <c r="C13" s="28"/>
      <c r="D13" s="28"/>
      <c r="G13" s="30"/>
    </row>
    <row r="14" spans="1:7" s="29" customFormat="1" ht="25.5" x14ac:dyDescent="0.2">
      <c r="A14" s="26" t="s">
        <v>16</v>
      </c>
      <c r="B14" s="32" t="s">
        <v>17</v>
      </c>
      <c r="C14" s="28">
        <f>'[1]Приложение 4'!L16+'[1]Приложение 4'!L33</f>
        <v>6860.7240859579797</v>
      </c>
      <c r="D14" s="28">
        <v>7126</v>
      </c>
      <c r="G14" s="30"/>
    </row>
    <row r="15" spans="1:7" x14ac:dyDescent="0.2">
      <c r="A15" s="33" t="s">
        <v>18</v>
      </c>
      <c r="B15" s="23">
        <v>2</v>
      </c>
      <c r="C15" s="24"/>
      <c r="D15" s="24"/>
      <c r="G15" s="25"/>
    </row>
    <row r="16" spans="1:7" x14ac:dyDescent="0.2">
      <c r="A16" s="33" t="s">
        <v>19</v>
      </c>
      <c r="B16" s="23">
        <v>3</v>
      </c>
      <c r="C16" s="24">
        <v>0</v>
      </c>
      <c r="D16" s="24">
        <v>0</v>
      </c>
      <c r="F16" s="34"/>
    </row>
    <row r="17" spans="1:8" s="29" customFormat="1" x14ac:dyDescent="0.2">
      <c r="A17" s="35" t="s">
        <v>20</v>
      </c>
      <c r="B17" s="27"/>
      <c r="C17" s="28"/>
      <c r="D17" s="28"/>
      <c r="G17" s="30"/>
    </row>
    <row r="18" spans="1:8" s="29" customFormat="1" x14ac:dyDescent="0.2">
      <c r="A18" s="35" t="s">
        <v>21</v>
      </c>
      <c r="B18" s="32" t="s">
        <v>22</v>
      </c>
      <c r="C18" s="28">
        <v>0</v>
      </c>
      <c r="D18" s="28">
        <v>0</v>
      </c>
      <c r="G18" s="30"/>
    </row>
    <row r="19" spans="1:8" x14ac:dyDescent="0.2">
      <c r="A19" s="33" t="s">
        <v>23</v>
      </c>
      <c r="B19" s="23">
        <v>4</v>
      </c>
      <c r="C19" s="24">
        <v>63006</v>
      </c>
      <c r="D19" s="24">
        <v>120000</v>
      </c>
      <c r="H19" s="34"/>
    </row>
    <row r="20" spans="1:8" s="29" customFormat="1" x14ac:dyDescent="0.2">
      <c r="A20" s="35" t="s">
        <v>20</v>
      </c>
      <c r="B20" s="32"/>
      <c r="C20" s="28"/>
      <c r="D20" s="28"/>
      <c r="G20" s="30"/>
    </row>
    <row r="21" spans="1:8" s="29" customFormat="1" x14ac:dyDescent="0.2">
      <c r="A21" s="35" t="s">
        <v>21</v>
      </c>
      <c r="B21" s="32" t="s">
        <v>24</v>
      </c>
      <c r="C21" s="28"/>
      <c r="D21" s="28"/>
      <c r="G21" s="30"/>
    </row>
    <row r="22" spans="1:8" ht="25.5" x14ac:dyDescent="0.2">
      <c r="A22" s="33" t="s">
        <v>25</v>
      </c>
      <c r="B22" s="23">
        <v>5</v>
      </c>
      <c r="C22" s="24">
        <v>924580</v>
      </c>
      <c r="D22" s="24">
        <v>1002178</v>
      </c>
      <c r="G22" s="25"/>
    </row>
    <row r="23" spans="1:8" x14ac:dyDescent="0.2">
      <c r="A23" s="35" t="s">
        <v>20</v>
      </c>
      <c r="B23" s="23"/>
      <c r="C23" s="24"/>
      <c r="D23" s="24"/>
      <c r="F23" s="34"/>
      <c r="G23" s="25"/>
    </row>
    <row r="24" spans="1:8" s="29" customFormat="1" x14ac:dyDescent="0.2">
      <c r="A24" s="35" t="s">
        <v>21</v>
      </c>
      <c r="B24" s="32" t="s">
        <v>26</v>
      </c>
      <c r="C24" s="28">
        <v>1521</v>
      </c>
      <c r="D24" s="28">
        <v>5891</v>
      </c>
      <c r="F24" s="36"/>
      <c r="G24" s="30"/>
    </row>
    <row r="25" spans="1:8" ht="25.5" x14ac:dyDescent="0.2">
      <c r="A25" s="33" t="s">
        <v>27</v>
      </c>
      <c r="B25" s="23">
        <v>6</v>
      </c>
      <c r="C25" s="24">
        <v>317715</v>
      </c>
      <c r="D25" s="24">
        <v>1910024</v>
      </c>
    </row>
    <row r="26" spans="1:8" s="29" customFormat="1" x14ac:dyDescent="0.2">
      <c r="A26" s="35" t="s">
        <v>20</v>
      </c>
      <c r="B26" s="32"/>
      <c r="C26" s="28"/>
      <c r="D26" s="28"/>
      <c r="F26" s="36"/>
      <c r="G26" s="30"/>
    </row>
    <row r="27" spans="1:8" s="29" customFormat="1" x14ac:dyDescent="0.2">
      <c r="A27" s="35" t="s">
        <v>21</v>
      </c>
      <c r="B27" s="32" t="s">
        <v>28</v>
      </c>
      <c r="C27" s="28">
        <v>2</v>
      </c>
      <c r="D27" s="28">
        <v>12399</v>
      </c>
      <c r="F27" s="36"/>
      <c r="G27" s="30"/>
    </row>
    <row r="28" spans="1:8" ht="25.5" x14ac:dyDescent="0.2">
      <c r="A28" s="33" t="s">
        <v>29</v>
      </c>
      <c r="B28" s="37" t="s">
        <v>30</v>
      </c>
      <c r="C28" s="24"/>
      <c r="D28" s="24"/>
    </row>
    <row r="29" spans="1:8" s="29" customFormat="1" x14ac:dyDescent="0.2">
      <c r="A29" s="35" t="s">
        <v>20</v>
      </c>
      <c r="B29" s="32"/>
      <c r="C29" s="28"/>
      <c r="D29" s="28"/>
      <c r="F29" s="36"/>
      <c r="G29" s="30"/>
    </row>
    <row r="30" spans="1:8" s="29" customFormat="1" x14ac:dyDescent="0.2">
      <c r="A30" s="35" t="s">
        <v>21</v>
      </c>
      <c r="B30" s="32" t="s">
        <v>31</v>
      </c>
      <c r="C30" s="28"/>
      <c r="D30" s="28"/>
      <c r="F30" s="36"/>
      <c r="G30" s="30"/>
    </row>
    <row r="31" spans="1:8" x14ac:dyDescent="0.2">
      <c r="A31" s="33" t="s">
        <v>32</v>
      </c>
      <c r="B31" s="23">
        <v>8</v>
      </c>
      <c r="C31" s="24"/>
      <c r="D31" s="24"/>
      <c r="F31" s="34"/>
      <c r="H31" s="38"/>
    </row>
    <row r="32" spans="1:8" x14ac:dyDescent="0.2">
      <c r="A32" s="33" t="s">
        <v>33</v>
      </c>
      <c r="B32" s="23">
        <v>9</v>
      </c>
      <c r="C32" s="24">
        <v>4505122</v>
      </c>
      <c r="D32" s="24">
        <v>5122</v>
      </c>
      <c r="H32" s="38"/>
    </row>
    <row r="33" spans="1:8" x14ac:dyDescent="0.2">
      <c r="A33" s="33" t="s">
        <v>34</v>
      </c>
      <c r="B33" s="23">
        <v>10</v>
      </c>
      <c r="C33" s="24">
        <v>942</v>
      </c>
      <c r="D33" s="24">
        <v>871</v>
      </c>
      <c r="H33" s="38"/>
    </row>
    <row r="34" spans="1:8" x14ac:dyDescent="0.2">
      <c r="A34" s="33" t="s">
        <v>35</v>
      </c>
      <c r="B34" s="23">
        <v>11</v>
      </c>
      <c r="C34" s="24"/>
      <c r="D34" s="24"/>
      <c r="H34" s="38"/>
    </row>
    <row r="35" spans="1:8" x14ac:dyDescent="0.2">
      <c r="A35" s="39" t="s">
        <v>36</v>
      </c>
      <c r="B35" s="23">
        <v>12</v>
      </c>
      <c r="C35" s="24">
        <v>28164</v>
      </c>
      <c r="D35" s="24">
        <v>34672</v>
      </c>
      <c r="H35" s="38"/>
    </row>
    <row r="36" spans="1:8" x14ac:dyDescent="0.2">
      <c r="A36" s="33" t="s">
        <v>37</v>
      </c>
      <c r="B36" s="23">
        <v>13</v>
      </c>
      <c r="C36" s="24">
        <v>2199</v>
      </c>
      <c r="D36" s="24">
        <v>2199</v>
      </c>
      <c r="H36" s="38"/>
    </row>
    <row r="37" spans="1:8" x14ac:dyDescent="0.2">
      <c r="A37" s="33" t="s">
        <v>38</v>
      </c>
      <c r="B37" s="23">
        <v>14</v>
      </c>
      <c r="C37" s="24"/>
      <c r="D37" s="24"/>
      <c r="H37" s="38"/>
    </row>
    <row r="38" spans="1:8" x14ac:dyDescent="0.2">
      <c r="A38" s="33" t="s">
        <v>39</v>
      </c>
      <c r="B38" s="23">
        <v>15</v>
      </c>
      <c r="C38" s="24">
        <v>5519189</v>
      </c>
      <c r="D38" s="24">
        <v>5373897</v>
      </c>
      <c r="H38" s="38"/>
    </row>
    <row r="39" spans="1:8" x14ac:dyDescent="0.2">
      <c r="A39" s="33" t="s">
        <v>40</v>
      </c>
      <c r="B39" s="23">
        <v>16</v>
      </c>
      <c r="C39" s="24">
        <v>20380</v>
      </c>
      <c r="D39" s="24">
        <v>8590</v>
      </c>
      <c r="E39" s="40"/>
      <c r="F39" s="40"/>
      <c r="H39" s="38"/>
    </row>
    <row r="40" spans="1:8" s="29" customFormat="1" x14ac:dyDescent="0.2">
      <c r="A40" s="41" t="s">
        <v>20</v>
      </c>
      <c r="B40" s="27"/>
      <c r="C40" s="28"/>
      <c r="D40" s="28"/>
      <c r="E40" s="36"/>
    </row>
    <row r="41" spans="1:8" s="29" customFormat="1" x14ac:dyDescent="0.2">
      <c r="A41" s="41" t="s">
        <v>41</v>
      </c>
      <c r="B41" s="32" t="s">
        <v>42</v>
      </c>
      <c r="C41" s="28"/>
      <c r="D41" s="28"/>
    </row>
    <row r="42" spans="1:8" s="29" customFormat="1" x14ac:dyDescent="0.2">
      <c r="A42" s="41" t="s">
        <v>43</v>
      </c>
      <c r="B42" s="32" t="s">
        <v>44</v>
      </c>
      <c r="C42" s="28"/>
      <c r="D42" s="28"/>
    </row>
    <row r="43" spans="1:8" s="29" customFormat="1" x14ac:dyDescent="0.2">
      <c r="A43" s="41" t="s">
        <v>45</v>
      </c>
      <c r="B43" s="32" t="s">
        <v>46</v>
      </c>
      <c r="C43" s="28"/>
      <c r="D43" s="28"/>
    </row>
    <row r="44" spans="1:8" s="29" customFormat="1" x14ac:dyDescent="0.2">
      <c r="A44" s="41" t="s">
        <v>47</v>
      </c>
      <c r="B44" s="32" t="s">
        <v>48</v>
      </c>
      <c r="C44" s="28">
        <v>950</v>
      </c>
      <c r="D44" s="28">
        <v>405</v>
      </c>
      <c r="F44" s="42"/>
    </row>
    <row r="45" spans="1:8" s="29" customFormat="1" x14ac:dyDescent="0.2">
      <c r="A45" s="41" t="s">
        <v>49</v>
      </c>
      <c r="B45" s="32" t="s">
        <v>50</v>
      </c>
      <c r="C45" s="28"/>
      <c r="D45" s="28"/>
      <c r="F45" s="42"/>
    </row>
    <row r="46" spans="1:8" s="29" customFormat="1" x14ac:dyDescent="0.2">
      <c r="A46" s="41" t="s">
        <v>51</v>
      </c>
      <c r="B46" s="32" t="s">
        <v>52</v>
      </c>
      <c r="C46" s="28">
        <v>533</v>
      </c>
      <c r="D46" s="28">
        <v>7417</v>
      </c>
      <c r="F46" s="42"/>
    </row>
    <row r="47" spans="1:8" s="29" customFormat="1" x14ac:dyDescent="0.2">
      <c r="A47" s="41" t="s">
        <v>53</v>
      </c>
      <c r="B47" s="32" t="s">
        <v>54</v>
      </c>
      <c r="C47" s="28">
        <v>18897</v>
      </c>
      <c r="D47" s="28">
        <v>768</v>
      </c>
      <c r="F47" s="42"/>
    </row>
    <row r="48" spans="1:8" s="29" customFormat="1" x14ac:dyDescent="0.2">
      <c r="A48" s="41" t="s">
        <v>55</v>
      </c>
      <c r="B48" s="32" t="s">
        <v>56</v>
      </c>
      <c r="C48" s="28"/>
      <c r="D48" s="28"/>
      <c r="F48" s="42"/>
    </row>
    <row r="49" spans="1:8" s="29" customFormat="1" x14ac:dyDescent="0.2">
      <c r="A49" s="41" t="s">
        <v>57</v>
      </c>
      <c r="B49" s="32" t="s">
        <v>58</v>
      </c>
      <c r="C49" s="28"/>
      <c r="D49" s="28"/>
      <c r="F49" s="42"/>
    </row>
    <row r="50" spans="1:8" s="29" customFormat="1" x14ac:dyDescent="0.2">
      <c r="A50" s="35" t="s">
        <v>59</v>
      </c>
      <c r="B50" s="32" t="s">
        <v>60</v>
      </c>
      <c r="C50" s="28"/>
      <c r="D50" s="28"/>
      <c r="F50" s="42"/>
    </row>
    <row r="51" spans="1:8" s="29" customFormat="1" x14ac:dyDescent="0.2">
      <c r="A51" s="35" t="s">
        <v>61</v>
      </c>
      <c r="B51" s="32" t="s">
        <v>62</v>
      </c>
      <c r="C51" s="28"/>
      <c r="D51" s="28"/>
      <c r="F51" s="42"/>
    </row>
    <row r="52" spans="1:8" x14ac:dyDescent="0.2">
      <c r="A52" s="33" t="s">
        <v>63</v>
      </c>
      <c r="B52" s="37" t="s">
        <v>64</v>
      </c>
      <c r="C52" s="24"/>
      <c r="D52" s="24"/>
      <c r="F52" s="38"/>
    </row>
    <row r="53" spans="1:8" s="29" customFormat="1" x14ac:dyDescent="0.2">
      <c r="A53" s="35" t="s">
        <v>20</v>
      </c>
      <c r="B53" s="32"/>
      <c r="C53" s="28"/>
      <c r="D53" s="28"/>
      <c r="F53" s="36"/>
    </row>
    <row r="54" spans="1:8" s="29" customFormat="1" x14ac:dyDescent="0.2">
      <c r="A54" s="35" t="s">
        <v>65</v>
      </c>
      <c r="B54" s="32" t="s">
        <v>66</v>
      </c>
      <c r="C54" s="28"/>
      <c r="D54" s="28"/>
      <c r="F54" s="36"/>
      <c r="G54" s="42"/>
    </row>
    <row r="55" spans="1:8" s="29" customFormat="1" x14ac:dyDescent="0.2">
      <c r="A55" s="35" t="s">
        <v>67</v>
      </c>
      <c r="B55" s="32" t="s">
        <v>68</v>
      </c>
      <c r="C55" s="28"/>
      <c r="D55" s="28"/>
      <c r="G55" s="42"/>
    </row>
    <row r="56" spans="1:8" s="29" customFormat="1" x14ac:dyDescent="0.2">
      <c r="A56" s="35" t="s">
        <v>69</v>
      </c>
      <c r="B56" s="32" t="s">
        <v>70</v>
      </c>
      <c r="C56" s="28"/>
      <c r="D56" s="28"/>
    </row>
    <row r="57" spans="1:8" s="29" customFormat="1" x14ac:dyDescent="0.2">
      <c r="A57" s="35" t="s">
        <v>71</v>
      </c>
      <c r="B57" s="32" t="s">
        <v>72</v>
      </c>
      <c r="C57" s="24"/>
      <c r="D57" s="28"/>
      <c r="F57" s="36"/>
    </row>
    <row r="58" spans="1:8" x14ac:dyDescent="0.2">
      <c r="A58" s="33" t="s">
        <v>73</v>
      </c>
      <c r="B58" s="23">
        <v>18</v>
      </c>
      <c r="C58" s="43">
        <v>143899</v>
      </c>
      <c r="D58" s="43">
        <v>155332</v>
      </c>
      <c r="H58" s="38"/>
    </row>
    <row r="59" spans="1:8" x14ac:dyDescent="0.2">
      <c r="A59" s="33" t="s">
        <v>74</v>
      </c>
      <c r="B59" s="23">
        <v>19</v>
      </c>
      <c r="C59" s="43">
        <v>63623</v>
      </c>
      <c r="D59" s="43">
        <v>14149</v>
      </c>
      <c r="H59" s="38"/>
    </row>
    <row r="60" spans="1:8" x14ac:dyDescent="0.2">
      <c r="A60" s="33" t="s">
        <v>75</v>
      </c>
      <c r="B60" s="23">
        <v>20</v>
      </c>
      <c r="C60" s="43">
        <v>69412</v>
      </c>
      <c r="D60" s="43">
        <v>4888623</v>
      </c>
      <c r="H60" s="38"/>
    </row>
    <row r="61" spans="1:8" x14ac:dyDescent="0.2">
      <c r="A61" s="33" t="s">
        <v>76</v>
      </c>
      <c r="B61" s="23">
        <v>21</v>
      </c>
      <c r="C61" s="24"/>
      <c r="D61" s="24"/>
      <c r="H61" s="38"/>
    </row>
    <row r="62" spans="1:8" x14ac:dyDescent="0.2">
      <c r="A62" s="44" t="s">
        <v>77</v>
      </c>
      <c r="B62" s="23">
        <v>22</v>
      </c>
      <c r="C62" s="45">
        <f>C11+C15+C16+C19+C22+C25+C28+C31+C32+C33+C34+C35+C36+C37+C38+C39+C52+C58+C59+C60+C61</f>
        <v>11665091.724085957</v>
      </c>
      <c r="D62" s="45">
        <f>D11+D15+D16+D19+D22+D25+D28+D31+D32+D33+D34+D35+D36+D38+D39+D52+D58+D59+D60+D61</f>
        <v>13522783</v>
      </c>
      <c r="E62" s="34"/>
    </row>
    <row r="63" spans="1:8" x14ac:dyDescent="0.2">
      <c r="A63" s="46" t="s">
        <v>78</v>
      </c>
      <c r="B63" s="23"/>
      <c r="C63" s="47"/>
      <c r="D63" s="48"/>
    </row>
    <row r="64" spans="1:8" x14ac:dyDescent="0.2">
      <c r="A64" s="33" t="s">
        <v>79</v>
      </c>
      <c r="B64" s="23">
        <v>23</v>
      </c>
      <c r="C64" s="24"/>
      <c r="D64" s="49">
        <v>0</v>
      </c>
    </row>
    <row r="65" spans="1:8" x14ac:dyDescent="0.2">
      <c r="A65" s="50" t="s">
        <v>80</v>
      </c>
      <c r="B65" s="23">
        <v>24</v>
      </c>
      <c r="C65" s="24"/>
      <c r="D65" s="51"/>
    </row>
    <row r="66" spans="1:8" x14ac:dyDescent="0.2">
      <c r="A66" s="52" t="s">
        <v>81</v>
      </c>
      <c r="B66" s="23">
        <v>25</v>
      </c>
      <c r="C66" s="24"/>
      <c r="D66" s="24"/>
    </row>
    <row r="67" spans="1:8" x14ac:dyDescent="0.2">
      <c r="A67" s="22" t="s">
        <v>82</v>
      </c>
      <c r="B67" s="23">
        <v>26</v>
      </c>
      <c r="C67" s="47"/>
      <c r="D67" s="48"/>
    </row>
    <row r="68" spans="1:8" x14ac:dyDescent="0.2">
      <c r="A68" s="22" t="s">
        <v>83</v>
      </c>
      <c r="B68" s="23">
        <v>27</v>
      </c>
      <c r="C68" s="43"/>
      <c r="D68" s="48"/>
    </row>
    <row r="69" spans="1:8" x14ac:dyDescent="0.2">
      <c r="A69" s="52" t="s">
        <v>84</v>
      </c>
      <c r="B69" s="23">
        <v>28</v>
      </c>
      <c r="C69" s="43"/>
      <c r="D69" s="48"/>
    </row>
    <row r="70" spans="1:8" x14ac:dyDescent="0.2">
      <c r="A70" s="22" t="s">
        <v>85</v>
      </c>
      <c r="B70" s="23">
        <v>29</v>
      </c>
      <c r="C70" s="43">
        <v>670</v>
      </c>
      <c r="D70" s="43">
        <v>3731</v>
      </c>
      <c r="H70" s="38"/>
    </row>
    <row r="71" spans="1:8" x14ac:dyDescent="0.2">
      <c r="A71" s="22" t="s">
        <v>86</v>
      </c>
      <c r="B71" s="23">
        <v>30</v>
      </c>
      <c r="C71" s="43">
        <f>SUM(C73:C83)</f>
        <v>428</v>
      </c>
      <c r="D71" s="43">
        <f>SUM(D73:D83)</f>
        <v>1065</v>
      </c>
      <c r="H71" s="38"/>
    </row>
    <row r="72" spans="1:8" s="29" customFormat="1" x14ac:dyDescent="0.2">
      <c r="A72" s="26" t="s">
        <v>20</v>
      </c>
      <c r="B72" s="27"/>
      <c r="C72" s="53"/>
      <c r="D72" s="53"/>
      <c r="H72" s="42"/>
    </row>
    <row r="73" spans="1:8" s="29" customFormat="1" x14ac:dyDescent="0.2">
      <c r="A73" s="26" t="s">
        <v>87</v>
      </c>
      <c r="B73" s="32" t="s">
        <v>88</v>
      </c>
      <c r="C73" s="53"/>
      <c r="D73" s="53"/>
      <c r="F73" s="42"/>
      <c r="H73" s="42"/>
    </row>
    <row r="74" spans="1:8" s="29" customFormat="1" x14ac:dyDescent="0.2">
      <c r="A74" s="26" t="s">
        <v>89</v>
      </c>
      <c r="B74" s="32" t="s">
        <v>90</v>
      </c>
      <c r="C74" s="53"/>
      <c r="D74" s="53"/>
      <c r="F74" s="42"/>
    </row>
    <row r="75" spans="1:8" s="29" customFormat="1" x14ac:dyDescent="0.2">
      <c r="A75" s="26" t="s">
        <v>91</v>
      </c>
      <c r="B75" s="32" t="s">
        <v>92</v>
      </c>
      <c r="C75" s="53"/>
      <c r="D75" s="53"/>
      <c r="F75" s="42"/>
    </row>
    <row r="76" spans="1:8" s="29" customFormat="1" x14ac:dyDescent="0.2">
      <c r="A76" s="26" t="s">
        <v>93</v>
      </c>
      <c r="B76" s="32" t="s">
        <v>94</v>
      </c>
      <c r="C76" s="53"/>
      <c r="D76" s="53"/>
      <c r="F76" s="42"/>
    </row>
    <row r="77" spans="1:8" s="29" customFormat="1" x14ac:dyDescent="0.2">
      <c r="A77" s="26" t="s">
        <v>95</v>
      </c>
      <c r="B77" s="32" t="s">
        <v>96</v>
      </c>
      <c r="C77" s="53"/>
      <c r="D77" s="53"/>
      <c r="F77" s="42"/>
      <c r="G77" s="42"/>
    </row>
    <row r="78" spans="1:8" s="29" customFormat="1" x14ac:dyDescent="0.2">
      <c r="A78" s="26" t="s">
        <v>97</v>
      </c>
      <c r="B78" s="32" t="s">
        <v>98</v>
      </c>
      <c r="C78" s="53"/>
      <c r="D78" s="53"/>
      <c r="F78" s="42"/>
      <c r="G78" s="42"/>
      <c r="H78" s="42"/>
    </row>
    <row r="79" spans="1:8" s="29" customFormat="1" x14ac:dyDescent="0.2">
      <c r="A79" s="26" t="s">
        <v>99</v>
      </c>
      <c r="B79" s="32" t="s">
        <v>100</v>
      </c>
      <c r="C79" s="53">
        <v>69</v>
      </c>
      <c r="D79" s="53">
        <v>294</v>
      </c>
      <c r="F79" s="42"/>
      <c r="G79" s="42"/>
      <c r="H79" s="42"/>
    </row>
    <row r="80" spans="1:8" s="29" customFormat="1" x14ac:dyDescent="0.2">
      <c r="A80" s="26" t="s">
        <v>101</v>
      </c>
      <c r="B80" s="32" t="s">
        <v>102</v>
      </c>
      <c r="C80" s="53"/>
      <c r="D80" s="53">
        <v>43</v>
      </c>
      <c r="F80" s="42"/>
      <c r="G80" s="42"/>
      <c r="H80" s="42"/>
    </row>
    <row r="81" spans="1:8" s="29" customFormat="1" x14ac:dyDescent="0.2">
      <c r="A81" s="26" t="s">
        <v>103</v>
      </c>
      <c r="B81" s="32" t="s">
        <v>104</v>
      </c>
      <c r="C81" s="53"/>
      <c r="D81" s="53"/>
      <c r="F81" s="42"/>
      <c r="G81" s="42"/>
      <c r="H81" s="42"/>
    </row>
    <row r="82" spans="1:8" s="29" customFormat="1" x14ac:dyDescent="0.2">
      <c r="A82" s="26" t="s">
        <v>105</v>
      </c>
      <c r="B82" s="32" t="s">
        <v>106</v>
      </c>
      <c r="C82" s="53">
        <v>359</v>
      </c>
      <c r="D82" s="53">
        <v>728</v>
      </c>
      <c r="F82" s="42"/>
      <c r="G82" s="42"/>
      <c r="H82" s="38"/>
    </row>
    <row r="83" spans="1:8" s="29" customFormat="1" x14ac:dyDescent="0.2">
      <c r="A83" s="26" t="s">
        <v>107</v>
      </c>
      <c r="B83" s="32" t="s">
        <v>108</v>
      </c>
      <c r="C83" s="53"/>
      <c r="D83" s="53"/>
      <c r="G83" s="42"/>
      <c r="H83" s="38"/>
    </row>
    <row r="84" spans="1:8" x14ac:dyDescent="0.2">
      <c r="A84" s="22" t="s">
        <v>109</v>
      </c>
      <c r="B84" s="23">
        <v>31</v>
      </c>
      <c r="C84" s="47"/>
      <c r="D84" s="47"/>
      <c r="F84" s="38"/>
      <c r="G84" s="38"/>
      <c r="H84" s="38"/>
    </row>
    <row r="85" spans="1:8" s="29" customFormat="1" x14ac:dyDescent="0.2">
      <c r="A85" s="26" t="s">
        <v>20</v>
      </c>
      <c r="B85" s="27"/>
      <c r="C85" s="54"/>
      <c r="D85" s="54"/>
      <c r="F85" s="42"/>
      <c r="G85" s="42"/>
      <c r="H85" s="38"/>
    </row>
    <row r="86" spans="1:8" s="29" customFormat="1" x14ac:dyDescent="0.2">
      <c r="A86" s="26" t="s">
        <v>110</v>
      </c>
      <c r="B86" s="32" t="s">
        <v>111</v>
      </c>
      <c r="C86" s="54"/>
      <c r="D86" s="54"/>
      <c r="F86" s="42"/>
      <c r="H86" s="38"/>
    </row>
    <row r="87" spans="1:8" s="29" customFormat="1" x14ac:dyDescent="0.2">
      <c r="A87" s="26" t="s">
        <v>112</v>
      </c>
      <c r="B87" s="32" t="s">
        <v>113</v>
      </c>
      <c r="C87" s="54"/>
      <c r="D87" s="54"/>
      <c r="H87" s="38"/>
    </row>
    <row r="88" spans="1:8" s="29" customFormat="1" x14ac:dyDescent="0.2">
      <c r="A88" s="26" t="s">
        <v>114</v>
      </c>
      <c r="B88" s="32" t="s">
        <v>115</v>
      </c>
      <c r="C88" s="54"/>
      <c r="D88" s="54"/>
      <c r="F88" s="42"/>
      <c r="H88" s="38"/>
    </row>
    <row r="89" spans="1:8" s="29" customFormat="1" x14ac:dyDescent="0.2">
      <c r="A89" s="26" t="s">
        <v>116</v>
      </c>
      <c r="B89" s="32" t="s">
        <v>117</v>
      </c>
      <c r="C89" s="54"/>
      <c r="D89" s="54"/>
      <c r="H89" s="38"/>
    </row>
    <row r="90" spans="1:8" x14ac:dyDescent="0.2">
      <c r="A90" s="33" t="s">
        <v>118</v>
      </c>
      <c r="B90" s="23">
        <v>32</v>
      </c>
      <c r="C90" s="24">
        <v>8594</v>
      </c>
      <c r="D90" s="24">
        <v>10205</v>
      </c>
      <c r="H90" s="38"/>
    </row>
    <row r="91" spans="1:8" x14ac:dyDescent="0.2">
      <c r="A91" s="33" t="s">
        <v>119</v>
      </c>
      <c r="B91" s="23">
        <v>33</v>
      </c>
      <c r="C91" s="24"/>
      <c r="D91" s="24"/>
      <c r="H91" s="38"/>
    </row>
    <row r="92" spans="1:8" x14ac:dyDescent="0.2">
      <c r="A92" s="33" t="s">
        <v>120</v>
      </c>
      <c r="B92" s="23">
        <v>34</v>
      </c>
      <c r="C92" s="24"/>
      <c r="D92" s="24"/>
      <c r="H92" s="38"/>
    </row>
    <row r="93" spans="1:8" x14ac:dyDescent="0.2">
      <c r="A93" s="33" t="s">
        <v>121</v>
      </c>
      <c r="B93" s="23">
        <v>35</v>
      </c>
      <c r="C93" s="24">
        <v>2288</v>
      </c>
      <c r="D93" s="24">
        <v>1764</v>
      </c>
      <c r="H93" s="38"/>
    </row>
    <row r="94" spans="1:8" x14ac:dyDescent="0.2">
      <c r="A94" s="33" t="s">
        <v>122</v>
      </c>
      <c r="B94" s="23">
        <v>36</v>
      </c>
      <c r="C94" s="24"/>
      <c r="D94" s="24"/>
      <c r="H94" s="38"/>
    </row>
    <row r="95" spans="1:8" x14ac:dyDescent="0.2">
      <c r="A95" s="33" t="s">
        <v>123</v>
      </c>
      <c r="B95" s="23">
        <v>37</v>
      </c>
      <c r="C95" s="24">
        <v>22577</v>
      </c>
      <c r="D95" s="24">
        <v>105443</v>
      </c>
      <c r="E95" s="34"/>
      <c r="H95" s="38"/>
    </row>
    <row r="96" spans="1:8" x14ac:dyDescent="0.2">
      <c r="A96" s="44" t="s">
        <v>124</v>
      </c>
      <c r="B96" s="23">
        <v>38</v>
      </c>
      <c r="C96" s="55">
        <f>C64+C65+C66+C67+C68+C69+C70+C71+C84+C90+C91+C92+C93+C94+C95</f>
        <v>34557</v>
      </c>
      <c r="D96" s="55">
        <f>D64+D65+D66+D67+D68+D69+D70+D71+D84+D90+D91+D92+D93+D94+D95</f>
        <v>122208</v>
      </c>
      <c r="H96" s="38"/>
    </row>
    <row r="97" spans="1:8" x14ac:dyDescent="0.2">
      <c r="A97" s="56" t="s">
        <v>125</v>
      </c>
      <c r="B97" s="23"/>
      <c r="C97" s="57"/>
      <c r="D97" s="58"/>
      <c r="H97" s="38"/>
    </row>
    <row r="98" spans="1:8" x14ac:dyDescent="0.2">
      <c r="A98" s="33" t="s">
        <v>126</v>
      </c>
      <c r="B98" s="23">
        <v>39</v>
      </c>
      <c r="C98" s="24">
        <v>50559902</v>
      </c>
      <c r="D98" s="51">
        <v>50559902</v>
      </c>
      <c r="E98" s="40"/>
      <c r="F98" s="40"/>
      <c r="H98" s="38"/>
    </row>
    <row r="99" spans="1:8" s="29" customFormat="1" x14ac:dyDescent="0.2">
      <c r="A99" s="35" t="s">
        <v>20</v>
      </c>
      <c r="B99" s="27"/>
      <c r="C99" s="28"/>
      <c r="D99" s="59"/>
      <c r="H99" s="38"/>
    </row>
    <row r="100" spans="1:8" s="29" customFormat="1" x14ac:dyDescent="0.2">
      <c r="A100" s="60" t="s">
        <v>127</v>
      </c>
      <c r="B100" s="27" t="s">
        <v>128</v>
      </c>
      <c r="C100" s="28">
        <v>50559902</v>
      </c>
      <c r="D100" s="61">
        <v>50559902</v>
      </c>
      <c r="H100" s="38"/>
    </row>
    <row r="101" spans="1:8" s="29" customFormat="1" x14ac:dyDescent="0.2">
      <c r="A101" s="35" t="s">
        <v>129</v>
      </c>
      <c r="B101" s="27" t="s">
        <v>130</v>
      </c>
      <c r="C101" s="28"/>
      <c r="D101" s="61"/>
      <c r="H101" s="38"/>
    </row>
    <row r="102" spans="1:8" x14ac:dyDescent="0.2">
      <c r="A102" s="33" t="s">
        <v>131</v>
      </c>
      <c r="B102" s="23">
        <v>40</v>
      </c>
      <c r="C102" s="24"/>
      <c r="D102" s="51"/>
      <c r="H102" s="38"/>
    </row>
    <row r="103" spans="1:8" x14ac:dyDescent="0.2">
      <c r="A103" s="33" t="s">
        <v>132</v>
      </c>
      <c r="B103" s="23">
        <v>41</v>
      </c>
      <c r="C103" s="24"/>
      <c r="D103" s="51"/>
      <c r="H103" s="38"/>
    </row>
    <row r="104" spans="1:8" x14ac:dyDescent="0.2">
      <c r="A104" s="33" t="s">
        <v>133</v>
      </c>
      <c r="B104" s="23">
        <v>42</v>
      </c>
      <c r="C104" s="24"/>
      <c r="D104" s="24"/>
      <c r="E104" s="38"/>
      <c r="H104" s="38"/>
    </row>
    <row r="105" spans="1:8" s="29" customFormat="1" ht="25.5" x14ac:dyDescent="0.2">
      <c r="A105" s="33" t="s">
        <v>134</v>
      </c>
      <c r="B105" s="23">
        <v>43</v>
      </c>
      <c r="C105" s="43">
        <v>4295</v>
      </c>
      <c r="D105" s="43">
        <v>91584</v>
      </c>
      <c r="E105" s="42"/>
      <c r="H105" s="38"/>
    </row>
    <row r="106" spans="1:8" s="29" customFormat="1" ht="25.5" x14ac:dyDescent="0.2">
      <c r="A106" s="33" t="s">
        <v>135</v>
      </c>
      <c r="B106" s="23">
        <v>44</v>
      </c>
      <c r="C106" s="43">
        <v>2579</v>
      </c>
      <c r="D106" s="43">
        <f>103083-D105</f>
        <v>11499</v>
      </c>
      <c r="E106" s="42"/>
      <c r="H106" s="38"/>
    </row>
    <row r="107" spans="1:8" s="29" customFormat="1" x14ac:dyDescent="0.2">
      <c r="A107" s="33" t="s">
        <v>136</v>
      </c>
      <c r="B107" s="23">
        <v>45</v>
      </c>
      <c r="C107" s="28"/>
      <c r="D107" s="59"/>
      <c r="E107" s="42"/>
      <c r="H107" s="38"/>
    </row>
    <row r="108" spans="1:8" x14ac:dyDescent="0.2">
      <c r="A108" s="33" t="s">
        <v>137</v>
      </c>
      <c r="B108" s="23">
        <v>46</v>
      </c>
      <c r="C108" s="24"/>
      <c r="D108" s="24"/>
      <c r="E108" s="38"/>
      <c r="H108" s="38"/>
    </row>
    <row r="109" spans="1:8" x14ac:dyDescent="0.2">
      <c r="A109" s="33" t="s">
        <v>138</v>
      </c>
      <c r="B109" s="23">
        <v>47</v>
      </c>
      <c r="C109" s="62">
        <f>C111+C112</f>
        <v>-38936241</v>
      </c>
      <c r="D109" s="63">
        <v>-37262410</v>
      </c>
      <c r="H109" s="38"/>
    </row>
    <row r="110" spans="1:8" s="29" customFormat="1" x14ac:dyDescent="0.2">
      <c r="A110" s="35" t="s">
        <v>20</v>
      </c>
      <c r="B110" s="64"/>
      <c r="C110" s="28"/>
      <c r="D110" s="59"/>
      <c r="H110" s="38"/>
    </row>
    <row r="111" spans="1:8" s="29" customFormat="1" x14ac:dyDescent="0.2">
      <c r="A111" s="65" t="s">
        <v>139</v>
      </c>
      <c r="B111" s="27" t="s">
        <v>140</v>
      </c>
      <c r="C111" s="28">
        <v>-39750207</v>
      </c>
      <c r="D111" s="28">
        <v>-39103383</v>
      </c>
      <c r="H111" s="38"/>
    </row>
    <row r="112" spans="1:8" s="29" customFormat="1" x14ac:dyDescent="0.2">
      <c r="A112" s="35" t="s">
        <v>141</v>
      </c>
      <c r="B112" s="27" t="s">
        <v>142</v>
      </c>
      <c r="C112" s="28">
        <v>813966</v>
      </c>
      <c r="D112" s="28">
        <v>1840973</v>
      </c>
      <c r="E112" s="36"/>
      <c r="H112" s="38"/>
    </row>
    <row r="113" spans="1:8" x14ac:dyDescent="0.2">
      <c r="A113" s="56" t="s">
        <v>143</v>
      </c>
      <c r="B113" s="66">
        <v>48</v>
      </c>
      <c r="C113" s="57">
        <f>SUM(C98,C102:C109)</f>
        <v>11630535</v>
      </c>
      <c r="D113" s="57">
        <f>SUM(D98,D102:D109)</f>
        <v>13400575</v>
      </c>
      <c r="E113" s="34"/>
      <c r="H113" s="38"/>
    </row>
    <row r="114" spans="1:8" x14ac:dyDescent="0.2">
      <c r="A114" s="56" t="s">
        <v>144</v>
      </c>
      <c r="B114" s="66">
        <v>49</v>
      </c>
      <c r="C114" s="57">
        <f>C96+C113</f>
        <v>11665092</v>
      </c>
      <c r="D114" s="57">
        <f>D96+D113</f>
        <v>13522783</v>
      </c>
      <c r="E114" s="34"/>
      <c r="H114" s="38"/>
    </row>
    <row r="115" spans="1:8" x14ac:dyDescent="0.2">
      <c r="A115" s="67"/>
      <c r="B115" s="68"/>
      <c r="C115" s="69"/>
      <c r="D115" s="69"/>
      <c r="E115" s="34"/>
      <c r="H115" s="38"/>
    </row>
    <row r="116" spans="1:8" x14ac:dyDescent="0.2">
      <c r="A116" s="70" t="s">
        <v>145</v>
      </c>
      <c r="D116" s="72"/>
      <c r="H116" s="38"/>
    </row>
    <row r="117" spans="1:8" x14ac:dyDescent="0.2">
      <c r="A117" s="73" t="s">
        <v>146</v>
      </c>
      <c r="B117" s="73"/>
      <c r="C117" s="73"/>
      <c r="D117" s="73"/>
      <c r="E117" s="74"/>
      <c r="H117" s="38"/>
    </row>
    <row r="118" spans="1:8" x14ac:dyDescent="0.2">
      <c r="A118" s="75"/>
      <c r="E118" s="74"/>
      <c r="H118" s="38"/>
    </row>
    <row r="119" spans="1:8" x14ac:dyDescent="0.2">
      <c r="A119" s="75"/>
      <c r="E119" s="74"/>
      <c r="H119" s="38"/>
    </row>
    <row r="120" spans="1:8" s="78" customFormat="1" ht="15" customHeight="1" x14ac:dyDescent="0.2">
      <c r="A120" s="76" t="s">
        <v>147</v>
      </c>
      <c r="B120" s="77"/>
      <c r="D120" s="77"/>
      <c r="E120" s="79"/>
      <c r="F120" s="80"/>
      <c r="G120" s="81"/>
    </row>
    <row r="121" spans="1:8" s="78" customFormat="1" ht="15" customHeight="1" x14ac:dyDescent="0.2">
      <c r="A121" s="76"/>
      <c r="B121" s="77"/>
      <c r="D121" s="77"/>
      <c r="E121" s="74"/>
      <c r="F121" s="82"/>
      <c r="G121" s="81"/>
    </row>
    <row r="122" spans="1:8" s="78" customFormat="1" ht="15" customHeight="1" x14ac:dyDescent="0.2">
      <c r="A122" s="76" t="s">
        <v>148</v>
      </c>
      <c r="B122" s="77"/>
      <c r="D122" s="77"/>
      <c r="E122" s="74"/>
      <c r="F122" s="77"/>
      <c r="G122" s="83"/>
    </row>
    <row r="123" spans="1:8" s="84" customFormat="1" x14ac:dyDescent="0.2">
      <c r="A123" s="76"/>
      <c r="B123" s="77"/>
      <c r="C123" s="77"/>
      <c r="D123" s="77"/>
      <c r="E123" s="74"/>
      <c r="F123" s="77"/>
      <c r="G123" s="83"/>
    </row>
    <row r="124" spans="1:8" s="84" customFormat="1" x14ac:dyDescent="0.2">
      <c r="A124" s="76" t="s">
        <v>149</v>
      </c>
      <c r="B124" s="77"/>
      <c r="C124" s="77"/>
      <c r="D124" s="77"/>
      <c r="E124" s="74"/>
      <c r="F124" s="77"/>
      <c r="G124" s="83"/>
    </row>
    <row r="125" spans="1:8" s="84" customFormat="1" x14ac:dyDescent="0.2">
      <c r="A125" s="76"/>
      <c r="B125" s="77"/>
      <c r="C125" s="77"/>
      <c r="D125" s="77"/>
      <c r="E125" s="77"/>
      <c r="F125" s="77"/>
      <c r="G125" s="77"/>
    </row>
    <row r="126" spans="1:8" s="84" customFormat="1" x14ac:dyDescent="0.2">
      <c r="A126" s="76" t="s">
        <v>150</v>
      </c>
      <c r="B126" s="77"/>
      <c r="C126" s="77"/>
      <c r="D126" s="77"/>
      <c r="E126" s="77"/>
      <c r="F126" s="77"/>
      <c r="G126" s="77"/>
    </row>
    <row r="127" spans="1:8" s="84" customFormat="1" x14ac:dyDescent="0.2">
      <c r="A127" s="85"/>
      <c r="B127" s="85"/>
      <c r="C127" s="77"/>
      <c r="D127" s="77"/>
      <c r="E127" s="86"/>
      <c r="F127" s="87"/>
      <c r="G127" s="77"/>
    </row>
    <row r="128" spans="1:8" s="84" customFormat="1" x14ac:dyDescent="0.2">
      <c r="A128" s="77"/>
      <c r="B128" s="77"/>
      <c r="C128" s="77"/>
      <c r="D128" s="77"/>
      <c r="E128" s="77"/>
      <c r="F128" s="77"/>
      <c r="G128" s="77"/>
    </row>
    <row r="129" spans="1:9" s="84" customFormat="1" x14ac:dyDescent="0.2">
      <c r="A129" s="88" t="s">
        <v>151</v>
      </c>
      <c r="B129" s="76"/>
      <c r="C129" s="77"/>
      <c r="D129" s="77"/>
      <c r="E129" s="77"/>
      <c r="F129" s="77"/>
      <c r="G129" s="77"/>
    </row>
    <row r="130" spans="1:9" s="84" customFormat="1" x14ac:dyDescent="0.2">
      <c r="A130" s="76"/>
      <c r="B130" s="76"/>
      <c r="C130" s="77"/>
      <c r="D130" s="77"/>
      <c r="E130" s="77"/>
      <c r="F130" s="77"/>
      <c r="G130" s="77"/>
      <c r="H130" s="89"/>
    </row>
    <row r="131" spans="1:9" s="84" customFormat="1" x14ac:dyDescent="0.2">
      <c r="A131" s="76"/>
      <c r="B131" s="76"/>
      <c r="C131" s="77"/>
      <c r="D131" s="77"/>
      <c r="E131" s="77"/>
      <c r="F131" s="77"/>
      <c r="G131" s="77"/>
    </row>
    <row r="132" spans="1:9" s="84" customFormat="1" x14ac:dyDescent="0.2">
      <c r="A132" s="88" t="s">
        <v>152</v>
      </c>
      <c r="B132" s="76"/>
      <c r="C132" s="77"/>
      <c r="D132" s="77"/>
      <c r="E132" s="77"/>
      <c r="F132" s="77"/>
      <c r="G132" s="77"/>
      <c r="H132" s="76"/>
    </row>
    <row r="133" spans="1:9" s="84" customFormat="1" x14ac:dyDescent="0.2">
      <c r="A133" s="76"/>
      <c r="B133" s="76"/>
      <c r="C133" s="77"/>
      <c r="D133" s="77"/>
      <c r="E133" s="77"/>
      <c r="F133" s="77"/>
      <c r="G133" s="77"/>
      <c r="H133" s="76"/>
    </row>
    <row r="134" spans="1:9" s="84" customFormat="1" x14ac:dyDescent="0.2">
      <c r="A134" s="76"/>
      <c r="B134" s="76"/>
      <c r="C134" s="77"/>
      <c r="D134" s="77"/>
      <c r="E134" s="77"/>
      <c r="F134" s="77"/>
      <c r="G134" s="77"/>
      <c r="H134" s="76"/>
    </row>
    <row r="135" spans="1:9" s="84" customFormat="1" x14ac:dyDescent="0.2">
      <c r="A135" s="90" t="s">
        <v>153</v>
      </c>
      <c r="B135" s="76"/>
      <c r="C135" s="77"/>
      <c r="D135" s="77"/>
      <c r="E135" s="77"/>
      <c r="F135" s="77"/>
      <c r="G135" s="77"/>
      <c r="H135" s="76"/>
    </row>
    <row r="136" spans="1:9" s="84" customFormat="1" x14ac:dyDescent="0.2">
      <c r="A136" s="76"/>
      <c r="B136" s="76"/>
      <c r="C136" s="77"/>
      <c r="D136" s="77"/>
      <c r="E136" s="77"/>
      <c r="F136" s="77"/>
      <c r="G136" s="77"/>
      <c r="H136" s="76"/>
      <c r="I136" s="91"/>
    </row>
    <row r="137" spans="1:9" s="84" customFormat="1" x14ac:dyDescent="0.2">
      <c r="A137" s="76"/>
      <c r="B137" s="76"/>
      <c r="C137" s="77"/>
      <c r="D137" s="77"/>
      <c r="E137" s="77"/>
      <c r="F137" s="77"/>
      <c r="G137" s="77"/>
      <c r="H137" s="76"/>
    </row>
    <row r="138" spans="1:9" x14ac:dyDescent="0.2">
      <c r="A138" s="75"/>
      <c r="E138" s="77"/>
      <c r="F138" s="77"/>
      <c r="G138" s="77"/>
    </row>
    <row r="139" spans="1:9" x14ac:dyDescent="0.2">
      <c r="E139" s="77"/>
      <c r="F139" s="77"/>
      <c r="G139" s="77"/>
    </row>
  </sheetData>
  <mergeCells count="6">
    <mergeCell ref="C1:D1"/>
    <mergeCell ref="A3:D3"/>
    <mergeCell ref="A4:D4"/>
    <mergeCell ref="A5:D5"/>
    <mergeCell ref="A6:D6"/>
    <mergeCell ref="A117:D117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F11A-7564-4757-94EC-38120D9B6376}">
  <sheetPr>
    <tabColor rgb="FFFFC000"/>
  </sheetPr>
  <dimension ref="A1:O132"/>
  <sheetViews>
    <sheetView view="pageBreakPreview" topLeftCell="A76" zoomScale="70" zoomScaleSheetLayoutView="70" workbookViewId="0">
      <selection activeCell="D111" sqref="D111"/>
    </sheetView>
  </sheetViews>
  <sheetFormatPr defaultColWidth="9.140625" defaultRowHeight="12.75" x14ac:dyDescent="0.2"/>
  <cols>
    <col min="1" max="1" width="102.28515625" style="71" customWidth="1"/>
    <col min="2" max="2" width="10.85546875" style="71" customWidth="1"/>
    <col min="3" max="3" width="16.42578125" style="71" customWidth="1"/>
    <col min="4" max="4" width="17.42578125" style="92" customWidth="1"/>
    <col min="5" max="5" width="17.5703125" style="71" customWidth="1"/>
    <col min="6" max="6" width="21.42578125" style="71" customWidth="1"/>
    <col min="7" max="7" width="11.42578125" style="71" customWidth="1"/>
    <col min="8" max="8" width="12.5703125" style="71" customWidth="1"/>
    <col min="9" max="9" width="13.5703125" style="71" customWidth="1"/>
    <col min="10" max="10" width="15.28515625" style="71" customWidth="1"/>
    <col min="11" max="11" width="9.140625" style="71"/>
    <col min="12" max="12" width="13.42578125" style="71" customWidth="1"/>
    <col min="13" max="16384" width="9.140625" style="71"/>
  </cols>
  <sheetData>
    <row r="1" spans="1:13" ht="66" customHeight="1" x14ac:dyDescent="0.2">
      <c r="E1" s="93" t="s">
        <v>154</v>
      </c>
      <c r="F1" s="93"/>
    </row>
    <row r="2" spans="1:13" x14ac:dyDescent="0.2">
      <c r="E2" s="4"/>
      <c r="F2" s="94" t="s">
        <v>155</v>
      </c>
    </row>
    <row r="3" spans="1:13" s="95" customFormat="1" ht="18.75" x14ac:dyDescent="0.3">
      <c r="B3" s="96" t="s">
        <v>156</v>
      </c>
      <c r="C3" s="97"/>
      <c r="D3" s="98"/>
      <c r="E3" s="97"/>
      <c r="F3" s="97"/>
    </row>
    <row r="4" spans="1:13" s="95" customFormat="1" ht="18.75" x14ac:dyDescent="0.3">
      <c r="B4" s="96" t="str">
        <f>ф1!A4</f>
        <v>АО "Инвестиционный дом "Fincraft"</v>
      </c>
      <c r="C4" s="99"/>
      <c r="D4" s="100"/>
      <c r="E4" s="99"/>
      <c r="F4" s="99"/>
    </row>
    <row r="5" spans="1:13" s="95" customFormat="1" ht="18.75" x14ac:dyDescent="0.3">
      <c r="B5" s="101" t="s">
        <v>4</v>
      </c>
      <c r="C5" s="102"/>
      <c r="D5" s="103"/>
      <c r="E5" s="102"/>
      <c r="F5" s="102"/>
    </row>
    <row r="6" spans="1:13" s="95" customFormat="1" ht="18.75" x14ac:dyDescent="0.3">
      <c r="B6" s="101" t="str">
        <f>ф1!A6</f>
        <v xml:space="preserve"> по состоянию на "01" января 2021 года</v>
      </c>
      <c r="C6" s="104"/>
      <c r="D6" s="105"/>
      <c r="E6" s="104"/>
      <c r="F6" s="104"/>
    </row>
    <row r="7" spans="1:13" x14ac:dyDescent="0.2">
      <c r="A7" s="106"/>
      <c r="B7" s="106"/>
      <c r="C7" s="106"/>
      <c r="D7" s="107"/>
      <c r="E7" s="106"/>
      <c r="F7" s="106"/>
    </row>
    <row r="8" spans="1:13" s="110" customFormat="1" x14ac:dyDescent="0.2">
      <c r="A8" s="108"/>
      <c r="B8" s="108"/>
      <c r="C8" s="108"/>
      <c r="D8" s="109"/>
      <c r="E8" s="108"/>
      <c r="F8" s="108"/>
    </row>
    <row r="9" spans="1:13" s="110" customFormat="1" x14ac:dyDescent="0.2">
      <c r="A9" s="11"/>
      <c r="B9" s="11"/>
      <c r="D9" s="111"/>
      <c r="F9" s="112" t="s">
        <v>157</v>
      </c>
    </row>
    <row r="10" spans="1:13" ht="51" x14ac:dyDescent="0.2">
      <c r="A10" s="15" t="s">
        <v>7</v>
      </c>
      <c r="B10" s="15" t="s">
        <v>8</v>
      </c>
      <c r="C10" s="15" t="s">
        <v>158</v>
      </c>
      <c r="D10" s="113" t="s">
        <v>159</v>
      </c>
      <c r="E10" s="15" t="s">
        <v>160</v>
      </c>
      <c r="F10" s="15" t="s">
        <v>161</v>
      </c>
      <c r="G10" s="114"/>
      <c r="H10" s="115"/>
    </row>
    <row r="11" spans="1:13" x14ac:dyDescent="0.2">
      <c r="A11" s="17">
        <v>1</v>
      </c>
      <c r="B11" s="17">
        <v>2</v>
      </c>
      <c r="C11" s="17">
        <v>3</v>
      </c>
      <c r="D11" s="116">
        <v>4</v>
      </c>
      <c r="E11" s="17">
        <v>5</v>
      </c>
      <c r="F11" s="17">
        <v>6</v>
      </c>
    </row>
    <row r="12" spans="1:13" ht="15.75" x14ac:dyDescent="0.2">
      <c r="A12" s="117" t="s">
        <v>162</v>
      </c>
      <c r="B12" s="118">
        <v>1</v>
      </c>
      <c r="C12" s="119">
        <v>125469</v>
      </c>
      <c r="D12" s="119">
        <v>916733</v>
      </c>
      <c r="E12" s="119">
        <v>95300</v>
      </c>
      <c r="F12" s="119">
        <v>1051626</v>
      </c>
      <c r="G12" s="120"/>
      <c r="H12" s="120"/>
      <c r="I12" s="120"/>
      <c r="J12" s="120"/>
    </row>
    <row r="13" spans="1:13" ht="15.75" x14ac:dyDescent="0.2">
      <c r="A13" s="117" t="s">
        <v>20</v>
      </c>
      <c r="B13" s="118"/>
      <c r="C13" s="119"/>
      <c r="D13" s="119"/>
      <c r="E13" s="119"/>
      <c r="F13" s="119"/>
      <c r="G13" s="121"/>
      <c r="H13" s="120"/>
      <c r="I13" s="40"/>
      <c r="J13" s="40"/>
      <c r="M13" s="122"/>
    </row>
    <row r="14" spans="1:13" ht="15.75" x14ac:dyDescent="0.2">
      <c r="A14" s="117" t="s">
        <v>163</v>
      </c>
      <c r="B14" s="123" t="s">
        <v>15</v>
      </c>
      <c r="C14" s="119"/>
      <c r="D14" s="119"/>
      <c r="E14" s="119"/>
      <c r="F14" s="119"/>
      <c r="G14" s="40"/>
      <c r="H14" s="40"/>
      <c r="I14" s="40"/>
      <c r="J14" s="40"/>
      <c r="M14" s="122"/>
    </row>
    <row r="15" spans="1:13" ht="15.75" x14ac:dyDescent="0.2">
      <c r="A15" s="117" t="s">
        <v>164</v>
      </c>
      <c r="B15" s="123" t="s">
        <v>17</v>
      </c>
      <c r="C15" s="119"/>
      <c r="D15" s="119"/>
      <c r="E15" s="119"/>
      <c r="F15" s="119"/>
      <c r="G15" s="40"/>
      <c r="H15" s="40"/>
      <c r="I15" s="40"/>
      <c r="J15" s="40"/>
      <c r="M15" s="122"/>
    </row>
    <row r="16" spans="1:13" ht="15.75" x14ac:dyDescent="0.2">
      <c r="A16" s="117" t="s">
        <v>165</v>
      </c>
      <c r="B16" s="123" t="s">
        <v>166</v>
      </c>
      <c r="C16" s="119">
        <v>3994</v>
      </c>
      <c r="D16" s="119">
        <v>64771</v>
      </c>
      <c r="E16" s="119">
        <v>9266</v>
      </c>
      <c r="F16" s="119">
        <v>279620</v>
      </c>
      <c r="G16" s="120"/>
      <c r="H16" s="120"/>
      <c r="I16" s="120"/>
      <c r="J16" s="120"/>
      <c r="M16" s="122"/>
    </row>
    <row r="17" spans="1:15" ht="15.75" x14ac:dyDescent="0.2">
      <c r="A17" s="117" t="s">
        <v>20</v>
      </c>
      <c r="B17" s="118"/>
      <c r="C17" s="119"/>
      <c r="D17" s="119"/>
      <c r="E17" s="119"/>
      <c r="F17" s="119"/>
      <c r="G17" s="124"/>
      <c r="H17" s="124"/>
      <c r="I17" s="124"/>
      <c r="J17" s="124"/>
      <c r="M17" s="122"/>
    </row>
    <row r="18" spans="1:15" ht="15.75" x14ac:dyDescent="0.2">
      <c r="A18" s="117" t="s">
        <v>167</v>
      </c>
      <c r="B18" s="123" t="s">
        <v>168</v>
      </c>
      <c r="C18" s="119">
        <v>2824</v>
      </c>
      <c r="D18" s="119">
        <v>46204</v>
      </c>
      <c r="E18" s="119">
        <v>7105</v>
      </c>
      <c r="F18" s="119">
        <v>234012</v>
      </c>
      <c r="G18" s="125"/>
      <c r="H18" s="126"/>
      <c r="I18" s="124"/>
      <c r="J18" s="124"/>
      <c r="M18" s="122"/>
    </row>
    <row r="19" spans="1:15" ht="15.75" x14ac:dyDescent="0.25">
      <c r="A19" s="127" t="s">
        <v>20</v>
      </c>
      <c r="B19" s="123"/>
      <c r="C19" s="128"/>
      <c r="D19" s="129"/>
      <c r="E19" s="130"/>
      <c r="F19" s="130"/>
      <c r="G19" s="125"/>
      <c r="H19" s="126"/>
      <c r="I19" s="124"/>
      <c r="J19" s="124"/>
      <c r="M19" s="122"/>
    </row>
    <row r="20" spans="1:15" s="122" customFormat="1" ht="47.25" x14ac:dyDescent="0.2">
      <c r="A20" s="127" t="s">
        <v>169</v>
      </c>
      <c r="B20" s="131" t="s">
        <v>170</v>
      </c>
      <c r="C20" s="132"/>
      <c r="D20" s="132">
        <v>3742</v>
      </c>
      <c r="E20" s="132"/>
      <c r="F20" s="132"/>
      <c r="G20" s="133"/>
      <c r="H20" s="133"/>
      <c r="I20" s="134"/>
      <c r="J20" s="134"/>
    </row>
    <row r="21" spans="1:15" s="122" customFormat="1" ht="31.5" x14ac:dyDescent="0.2">
      <c r="A21" s="127" t="s">
        <v>171</v>
      </c>
      <c r="B21" s="131" t="s">
        <v>172</v>
      </c>
      <c r="C21" s="132"/>
      <c r="D21" s="132">
        <v>1804</v>
      </c>
      <c r="E21" s="132">
        <v>280</v>
      </c>
      <c r="F21" s="132">
        <v>12243</v>
      </c>
      <c r="G21" s="134"/>
      <c r="H21" s="134"/>
      <c r="I21" s="134"/>
      <c r="J21" s="134"/>
      <c r="O21" s="135"/>
    </row>
    <row r="22" spans="1:15" ht="47.25" x14ac:dyDescent="0.2">
      <c r="A22" s="117" t="s">
        <v>173</v>
      </c>
      <c r="B22" s="123" t="s">
        <v>174</v>
      </c>
      <c r="C22" s="119">
        <v>1170</v>
      </c>
      <c r="D22" s="119">
        <v>18567</v>
      </c>
      <c r="E22" s="119">
        <v>2161</v>
      </c>
      <c r="F22" s="119">
        <v>45608</v>
      </c>
      <c r="G22" s="124"/>
      <c r="H22" s="126"/>
      <c r="I22" s="124"/>
      <c r="J22" s="136"/>
    </row>
    <row r="23" spans="1:15" ht="15.75" x14ac:dyDescent="0.25">
      <c r="A23" s="127" t="s">
        <v>20</v>
      </c>
      <c r="B23" s="123"/>
      <c r="C23" s="128"/>
      <c r="D23" s="129"/>
      <c r="E23" s="130"/>
      <c r="F23" s="130"/>
      <c r="G23" s="125"/>
      <c r="H23" s="126"/>
      <c r="I23" s="124"/>
      <c r="J23" s="124"/>
    </row>
    <row r="24" spans="1:15" s="122" customFormat="1" ht="31.5" x14ac:dyDescent="0.2">
      <c r="A24" s="127" t="s">
        <v>175</v>
      </c>
      <c r="B24" s="131" t="s">
        <v>176</v>
      </c>
      <c r="C24" s="132">
        <v>133</v>
      </c>
      <c r="D24" s="132">
        <v>6124</v>
      </c>
      <c r="E24" s="132">
        <v>1125</v>
      </c>
      <c r="F24" s="132">
        <v>33166</v>
      </c>
      <c r="G24" s="133"/>
      <c r="H24" s="134"/>
      <c r="I24" s="134"/>
      <c r="J24" s="137"/>
    </row>
    <row r="25" spans="1:15" s="122" customFormat="1" ht="31.5" x14ac:dyDescent="0.25">
      <c r="A25" s="127" t="s">
        <v>177</v>
      </c>
      <c r="B25" s="131" t="s">
        <v>178</v>
      </c>
      <c r="C25" s="128"/>
      <c r="D25" s="138"/>
      <c r="E25" s="130"/>
      <c r="F25" s="130"/>
      <c r="G25" s="134"/>
      <c r="H25" s="134"/>
      <c r="I25" s="134"/>
      <c r="J25" s="137"/>
    </row>
    <row r="26" spans="1:15" ht="31.5" x14ac:dyDescent="0.25">
      <c r="A26" s="117" t="s">
        <v>179</v>
      </c>
      <c r="B26" s="123" t="s">
        <v>180</v>
      </c>
      <c r="C26" s="128"/>
      <c r="D26" s="139"/>
      <c r="E26" s="130"/>
      <c r="F26" s="130"/>
      <c r="G26" s="124"/>
      <c r="H26" s="124"/>
      <c r="I26" s="124"/>
      <c r="J26" s="136"/>
    </row>
    <row r="27" spans="1:15" ht="15.75" x14ac:dyDescent="0.25">
      <c r="A27" s="127" t="s">
        <v>20</v>
      </c>
      <c r="B27" s="123"/>
      <c r="C27" s="128"/>
      <c r="D27" s="129"/>
      <c r="E27" s="130"/>
      <c r="F27" s="130"/>
      <c r="G27" s="125"/>
      <c r="H27" s="126"/>
      <c r="I27" s="124"/>
      <c r="J27" s="124"/>
      <c r="M27" s="122"/>
    </row>
    <row r="28" spans="1:15" s="122" customFormat="1" ht="15.75" customHeight="1" x14ac:dyDescent="0.25">
      <c r="A28" s="127" t="s">
        <v>181</v>
      </c>
      <c r="B28" s="131" t="s">
        <v>182</v>
      </c>
      <c r="C28" s="128"/>
      <c r="D28" s="140"/>
      <c r="E28" s="130"/>
      <c r="F28" s="130"/>
      <c r="G28" s="134"/>
      <c r="H28" s="134"/>
      <c r="I28" s="134"/>
      <c r="J28" s="137"/>
    </row>
    <row r="29" spans="1:15" ht="15.75" x14ac:dyDescent="0.2">
      <c r="A29" s="117" t="s">
        <v>183</v>
      </c>
      <c r="B29" s="123" t="s">
        <v>184</v>
      </c>
      <c r="C29" s="119">
        <v>109</v>
      </c>
      <c r="D29" s="119">
        <v>7541</v>
      </c>
      <c r="E29" s="119">
        <v>5010</v>
      </c>
      <c r="F29" s="119">
        <v>48608</v>
      </c>
      <c r="G29" s="124"/>
      <c r="H29" s="124"/>
      <c r="I29" s="124"/>
      <c r="J29" s="136"/>
      <c r="M29" s="122"/>
    </row>
    <row r="30" spans="1:15" ht="15.75" x14ac:dyDescent="0.2">
      <c r="A30" s="117" t="s">
        <v>185</v>
      </c>
      <c r="B30" s="123" t="s">
        <v>186</v>
      </c>
      <c r="C30" s="119">
        <v>121366</v>
      </c>
      <c r="D30" s="119">
        <v>844421</v>
      </c>
      <c r="E30" s="119">
        <v>81024</v>
      </c>
      <c r="F30" s="119">
        <v>723398</v>
      </c>
      <c r="G30" s="124"/>
      <c r="H30" s="124"/>
      <c r="I30" s="124"/>
      <c r="J30" s="136"/>
      <c r="K30" s="136"/>
      <c r="M30" s="122"/>
    </row>
    <row r="31" spans="1:15" ht="15.75" x14ac:dyDescent="0.2">
      <c r="A31" s="117" t="s">
        <v>40</v>
      </c>
      <c r="B31" s="123">
        <v>2</v>
      </c>
      <c r="C31" s="119">
        <v>18738</v>
      </c>
      <c r="D31" s="119">
        <v>212157</v>
      </c>
      <c r="E31" s="119">
        <v>4181</v>
      </c>
      <c r="F31" s="119">
        <v>53747</v>
      </c>
      <c r="G31" s="124"/>
      <c r="H31" s="124"/>
      <c r="I31" s="124"/>
      <c r="J31" s="136"/>
      <c r="M31" s="122"/>
    </row>
    <row r="32" spans="1:15" s="122" customFormat="1" ht="15.75" x14ac:dyDescent="0.25">
      <c r="A32" s="127" t="s">
        <v>187</v>
      </c>
      <c r="B32" s="141"/>
      <c r="C32" s="130"/>
      <c r="D32" s="140"/>
      <c r="E32" s="130"/>
      <c r="F32" s="130"/>
      <c r="G32" s="134"/>
      <c r="H32" s="134"/>
      <c r="I32" s="134"/>
      <c r="J32" s="134"/>
    </row>
    <row r="33" spans="1:13" s="122" customFormat="1" ht="15.75" x14ac:dyDescent="0.2">
      <c r="A33" s="127" t="s">
        <v>188</v>
      </c>
      <c r="B33" s="141" t="s">
        <v>189</v>
      </c>
      <c r="C33" s="132"/>
      <c r="D33" s="132"/>
      <c r="E33" s="132"/>
      <c r="F33" s="132">
        <v>6000</v>
      </c>
      <c r="G33" s="134"/>
      <c r="H33" s="134"/>
      <c r="I33" s="134"/>
      <c r="J33" s="137"/>
    </row>
    <row r="34" spans="1:13" s="122" customFormat="1" ht="15.75" x14ac:dyDescent="0.2">
      <c r="A34" s="127" t="s">
        <v>20</v>
      </c>
      <c r="B34" s="141"/>
      <c r="C34" s="132"/>
      <c r="D34" s="132"/>
      <c r="E34" s="132"/>
      <c r="F34" s="132"/>
      <c r="G34" s="134"/>
      <c r="H34" s="134"/>
      <c r="I34" s="134"/>
      <c r="J34" s="134"/>
    </row>
    <row r="35" spans="1:13" s="122" customFormat="1" ht="15.75" x14ac:dyDescent="0.2">
      <c r="A35" s="127" t="s">
        <v>43</v>
      </c>
      <c r="B35" s="141" t="s">
        <v>190</v>
      </c>
      <c r="C35" s="132"/>
      <c r="D35" s="132"/>
      <c r="E35" s="132"/>
      <c r="F35" s="132">
        <v>6000</v>
      </c>
      <c r="G35" s="134"/>
      <c r="H35" s="134"/>
      <c r="I35" s="134"/>
      <c r="J35" s="134"/>
    </row>
    <row r="36" spans="1:13" s="122" customFormat="1" ht="15.75" x14ac:dyDescent="0.2">
      <c r="A36" s="127" t="s">
        <v>45</v>
      </c>
      <c r="B36" s="141" t="s">
        <v>191</v>
      </c>
      <c r="C36" s="132"/>
      <c r="D36" s="132"/>
      <c r="E36" s="132"/>
      <c r="F36" s="132"/>
      <c r="G36" s="134"/>
      <c r="H36" s="134"/>
      <c r="I36" s="134"/>
      <c r="J36" s="134"/>
    </row>
    <row r="37" spans="1:13" s="122" customFormat="1" ht="15.75" x14ac:dyDescent="0.2">
      <c r="A37" s="127" t="s">
        <v>47</v>
      </c>
      <c r="B37" s="141" t="s">
        <v>192</v>
      </c>
      <c r="C37" s="132">
        <v>215</v>
      </c>
      <c r="D37" s="132">
        <v>2580</v>
      </c>
      <c r="E37" s="132">
        <v>215</v>
      </c>
      <c r="F37" s="132">
        <v>2580</v>
      </c>
    </row>
    <row r="38" spans="1:13" s="122" customFormat="1" ht="15.75" x14ac:dyDescent="0.2">
      <c r="A38" s="127" t="s">
        <v>49</v>
      </c>
      <c r="B38" s="141" t="s">
        <v>193</v>
      </c>
      <c r="C38" s="132"/>
      <c r="D38" s="132"/>
      <c r="E38" s="132"/>
      <c r="F38" s="132"/>
    </row>
    <row r="39" spans="1:13" s="122" customFormat="1" ht="15.75" x14ac:dyDescent="0.2">
      <c r="A39" s="127" t="s">
        <v>53</v>
      </c>
      <c r="B39" s="141" t="s">
        <v>194</v>
      </c>
      <c r="C39" s="132">
        <v>17842</v>
      </c>
      <c r="D39" s="132">
        <v>197003</v>
      </c>
      <c r="E39" s="132"/>
      <c r="F39" s="132">
        <v>218</v>
      </c>
    </row>
    <row r="40" spans="1:13" s="122" customFormat="1" ht="15.75" x14ac:dyDescent="0.2">
      <c r="A40" s="127" t="s">
        <v>51</v>
      </c>
      <c r="B40" s="141" t="s">
        <v>195</v>
      </c>
      <c r="C40" s="132">
        <v>681</v>
      </c>
      <c r="D40" s="132">
        <v>12574</v>
      </c>
      <c r="E40" s="132">
        <v>3966</v>
      </c>
      <c r="F40" s="132">
        <v>44944</v>
      </c>
    </row>
    <row r="41" spans="1:13" s="122" customFormat="1" ht="15.75" x14ac:dyDescent="0.2">
      <c r="A41" s="127" t="s">
        <v>55</v>
      </c>
      <c r="B41" s="141" t="s">
        <v>196</v>
      </c>
      <c r="C41" s="138"/>
      <c r="D41" s="138"/>
      <c r="E41" s="138"/>
      <c r="F41" s="138"/>
    </row>
    <row r="42" spans="1:13" s="122" customFormat="1" ht="15.75" x14ac:dyDescent="0.2">
      <c r="A42" s="127" t="s">
        <v>197</v>
      </c>
      <c r="B42" s="141" t="s">
        <v>198</v>
      </c>
      <c r="C42" s="138">
        <f>C31-SUM(C35:C41,C43:C44)</f>
        <v>0</v>
      </c>
      <c r="D42" s="138">
        <f>D31-SUM(D35:D41,D43:D44)</f>
        <v>0</v>
      </c>
      <c r="E42" s="138">
        <f>E31-SUM(E35:E41,E43:E44)</f>
        <v>0</v>
      </c>
      <c r="F42" s="138">
        <f>F31-SUM(F35:F41,F43:F44)</f>
        <v>5</v>
      </c>
    </row>
    <row r="43" spans="1:13" s="122" customFormat="1" ht="15.75" x14ac:dyDescent="0.2">
      <c r="A43" s="127" t="s">
        <v>57</v>
      </c>
      <c r="B43" s="141" t="s">
        <v>199</v>
      </c>
      <c r="C43" s="138"/>
      <c r="D43" s="138"/>
      <c r="E43" s="138"/>
      <c r="F43" s="138"/>
    </row>
    <row r="44" spans="1:13" s="122" customFormat="1" ht="15.75" x14ac:dyDescent="0.2">
      <c r="A44" s="127" t="s">
        <v>59</v>
      </c>
      <c r="B44" s="141" t="s">
        <v>200</v>
      </c>
      <c r="C44" s="138"/>
      <c r="D44" s="138"/>
      <c r="E44" s="138"/>
      <c r="F44" s="138"/>
    </row>
    <row r="45" spans="1:13" ht="15.75" x14ac:dyDescent="0.2">
      <c r="A45" s="117" t="s">
        <v>201</v>
      </c>
      <c r="B45" s="123">
        <v>3</v>
      </c>
      <c r="C45" s="119">
        <v>2599</v>
      </c>
      <c r="D45" s="119">
        <v>142497</v>
      </c>
      <c r="E45" s="119">
        <v>23492</v>
      </c>
      <c r="F45" s="119">
        <v>209743</v>
      </c>
      <c r="G45" s="34"/>
      <c r="H45" s="34"/>
      <c r="I45" s="34"/>
      <c r="J45" s="34"/>
      <c r="M45" s="122"/>
    </row>
    <row r="46" spans="1:13" ht="31.5" x14ac:dyDescent="0.2">
      <c r="A46" s="117" t="s">
        <v>202</v>
      </c>
      <c r="B46" s="123">
        <v>4</v>
      </c>
      <c r="C46" s="119">
        <v>262063</v>
      </c>
      <c r="D46" s="119">
        <v>1930405</v>
      </c>
      <c r="E46" s="119">
        <v>296223</v>
      </c>
      <c r="F46" s="119">
        <v>6231688</v>
      </c>
      <c r="G46" s="34"/>
      <c r="H46" s="34"/>
      <c r="I46" s="34"/>
      <c r="J46" s="34"/>
      <c r="M46" s="122"/>
    </row>
    <row r="47" spans="1:13" ht="15.75" x14ac:dyDescent="0.2">
      <c r="A47" s="117" t="s">
        <v>203</v>
      </c>
      <c r="B47" s="123">
        <v>5</v>
      </c>
      <c r="C47" s="119"/>
      <c r="D47" s="119"/>
      <c r="E47" s="119">
        <v>425</v>
      </c>
      <c r="F47" s="119">
        <v>1369</v>
      </c>
      <c r="G47" s="34"/>
      <c r="H47" s="34"/>
      <c r="I47" s="34"/>
      <c r="J47" s="34"/>
      <c r="M47" s="122"/>
    </row>
    <row r="48" spans="1:13" ht="15.75" x14ac:dyDescent="0.2">
      <c r="A48" s="117" t="s">
        <v>204</v>
      </c>
      <c r="B48" s="123">
        <v>6</v>
      </c>
      <c r="C48" s="119">
        <v>684400</v>
      </c>
      <c r="D48" s="119">
        <v>9904395</v>
      </c>
      <c r="E48" s="119">
        <v>563098</v>
      </c>
      <c r="F48" s="119">
        <v>7690337</v>
      </c>
      <c r="G48" s="92"/>
      <c r="H48" s="92"/>
      <c r="I48" s="92"/>
      <c r="M48" s="122"/>
    </row>
    <row r="49" spans="1:15" ht="15.75" x14ac:dyDescent="0.2">
      <c r="A49" s="117" t="s">
        <v>205</v>
      </c>
      <c r="B49" s="123">
        <v>7</v>
      </c>
      <c r="C49" s="119"/>
      <c r="D49" s="119"/>
      <c r="E49" s="119"/>
      <c r="F49" s="119"/>
      <c r="M49" s="122"/>
    </row>
    <row r="50" spans="1:15" ht="15.75" x14ac:dyDescent="0.2">
      <c r="A50" s="117" t="s">
        <v>206</v>
      </c>
      <c r="B50" s="123">
        <v>8</v>
      </c>
      <c r="C50" s="119">
        <v>128</v>
      </c>
      <c r="D50" s="119">
        <v>128</v>
      </c>
      <c r="E50" s="119"/>
      <c r="F50" s="119">
        <v>33</v>
      </c>
      <c r="H50" s="92"/>
      <c r="I50" s="122"/>
      <c r="J50" s="92"/>
      <c r="K50" s="122"/>
      <c r="L50" s="122"/>
      <c r="M50" s="122"/>
      <c r="N50" s="122"/>
      <c r="O50" s="122"/>
    </row>
    <row r="51" spans="1:15" ht="15.75" x14ac:dyDescent="0.2">
      <c r="A51" s="117" t="s">
        <v>207</v>
      </c>
      <c r="B51" s="123">
        <v>9</v>
      </c>
      <c r="C51" s="119"/>
      <c r="D51" s="119"/>
      <c r="E51" s="119"/>
      <c r="F51" s="119"/>
      <c r="I51" s="122"/>
      <c r="K51" s="122"/>
      <c r="L51" s="122"/>
      <c r="M51" s="122"/>
      <c r="N51" s="122"/>
      <c r="O51" s="122"/>
    </row>
    <row r="52" spans="1:15" ht="15.75" x14ac:dyDescent="0.2">
      <c r="A52" s="117" t="s">
        <v>208</v>
      </c>
      <c r="B52" s="123">
        <v>10</v>
      </c>
      <c r="C52" s="119"/>
      <c r="D52" s="119"/>
      <c r="E52" s="119"/>
      <c r="F52" s="119"/>
      <c r="H52" s="92"/>
      <c r="I52" s="122"/>
      <c r="J52" s="92"/>
      <c r="K52" s="122"/>
      <c r="L52" s="122"/>
      <c r="M52" s="122"/>
      <c r="N52" s="122"/>
      <c r="O52" s="122"/>
    </row>
    <row r="53" spans="1:15" ht="15.75" x14ac:dyDescent="0.2">
      <c r="A53" s="117" t="s">
        <v>20</v>
      </c>
      <c r="B53" s="123"/>
      <c r="C53" s="129"/>
      <c r="D53" s="129"/>
      <c r="E53" s="129"/>
      <c r="F53" s="129"/>
      <c r="I53" s="122"/>
      <c r="J53" s="122"/>
      <c r="K53" s="122"/>
      <c r="L53" s="122"/>
      <c r="M53" s="122"/>
      <c r="N53" s="122"/>
      <c r="O53" s="122"/>
    </row>
    <row r="54" spans="1:15" ht="15.75" x14ac:dyDescent="0.2">
      <c r="A54" s="117" t="s">
        <v>209</v>
      </c>
      <c r="B54" s="123" t="s">
        <v>210</v>
      </c>
      <c r="C54" s="129"/>
      <c r="D54" s="129"/>
      <c r="E54" s="129"/>
      <c r="F54" s="129"/>
      <c r="I54" s="122"/>
      <c r="J54" s="122"/>
      <c r="K54" s="122"/>
      <c r="L54" s="122"/>
      <c r="M54" s="122"/>
      <c r="N54" s="122"/>
      <c r="O54" s="122"/>
    </row>
    <row r="55" spans="1:15" ht="15.75" x14ac:dyDescent="0.2">
      <c r="A55" s="117" t="s">
        <v>211</v>
      </c>
      <c r="B55" s="123" t="s">
        <v>212</v>
      </c>
      <c r="C55" s="129"/>
      <c r="D55" s="129"/>
      <c r="E55" s="129"/>
      <c r="F55" s="129"/>
      <c r="I55" s="122"/>
      <c r="J55" s="122"/>
      <c r="K55" s="122"/>
      <c r="L55" s="122"/>
      <c r="M55" s="122"/>
      <c r="N55" s="122"/>
      <c r="O55" s="122"/>
    </row>
    <row r="56" spans="1:15" ht="15.75" x14ac:dyDescent="0.2">
      <c r="A56" s="117" t="s">
        <v>213</v>
      </c>
      <c r="B56" s="123" t="s">
        <v>214</v>
      </c>
      <c r="C56" s="129"/>
      <c r="D56" s="129"/>
      <c r="E56" s="129"/>
      <c r="F56" s="129"/>
      <c r="I56" s="122"/>
      <c r="J56" s="122"/>
      <c r="K56" s="122"/>
      <c r="L56" s="122"/>
      <c r="M56" s="122"/>
      <c r="N56" s="122"/>
      <c r="O56" s="122"/>
    </row>
    <row r="57" spans="1:15" ht="15.75" x14ac:dyDescent="0.2">
      <c r="A57" s="117" t="s">
        <v>215</v>
      </c>
      <c r="B57" s="123" t="s">
        <v>216</v>
      </c>
      <c r="C57" s="129"/>
      <c r="D57" s="129"/>
      <c r="E57" s="129"/>
      <c r="F57" s="129"/>
      <c r="I57" s="122"/>
      <c r="J57" s="122"/>
      <c r="K57" s="122"/>
      <c r="L57" s="122"/>
      <c r="M57" s="122"/>
      <c r="N57" s="122"/>
      <c r="O57" s="122"/>
    </row>
    <row r="58" spans="1:15" ht="31.5" x14ac:dyDescent="0.2">
      <c r="A58" s="117" t="s">
        <v>217</v>
      </c>
      <c r="B58" s="123">
        <v>11</v>
      </c>
      <c r="C58" s="119">
        <v>4058</v>
      </c>
      <c r="D58" s="119">
        <v>39484</v>
      </c>
      <c r="E58" s="119">
        <v>960</v>
      </c>
      <c r="F58" s="119">
        <v>60722</v>
      </c>
      <c r="H58" s="92"/>
      <c r="I58" s="122"/>
      <c r="J58" s="92"/>
      <c r="K58" s="122"/>
      <c r="L58" s="122"/>
      <c r="M58" s="122"/>
      <c r="N58" s="122"/>
      <c r="O58" s="122"/>
    </row>
    <row r="59" spans="1:15" ht="15.75" x14ac:dyDescent="0.2">
      <c r="A59" s="117" t="s">
        <v>218</v>
      </c>
      <c r="B59" s="142" t="s">
        <v>219</v>
      </c>
      <c r="C59" s="129"/>
      <c r="D59" s="129"/>
      <c r="E59" s="129"/>
      <c r="F59" s="129"/>
      <c r="I59" s="122"/>
      <c r="J59" s="122"/>
      <c r="K59" s="122"/>
      <c r="L59" s="122"/>
      <c r="M59" s="122"/>
      <c r="N59" s="122"/>
      <c r="O59" s="122"/>
    </row>
    <row r="60" spans="1:15" ht="15.75" x14ac:dyDescent="0.25">
      <c r="A60" s="143" t="s">
        <v>220</v>
      </c>
      <c r="B60" s="142" t="s">
        <v>221</v>
      </c>
      <c r="C60" s="144">
        <f>C12+C31+C45+C46+C47+C48+C49+C50+C51+C52+C58+C59</f>
        <v>1097455</v>
      </c>
      <c r="D60" s="144">
        <f>D12+D31+D45+D46+D47+D48+D49+D50+D51+D52+D58+D59</f>
        <v>13145799</v>
      </c>
      <c r="E60" s="144">
        <f t="shared" ref="E60:F60" si="0">E12+E31+E45+E46+E47+E48+E49+E50+E51+E52+E58+E59</f>
        <v>983679</v>
      </c>
      <c r="F60" s="144">
        <f t="shared" si="0"/>
        <v>15299265</v>
      </c>
      <c r="I60" s="122"/>
      <c r="J60" s="122"/>
      <c r="K60" s="122"/>
      <c r="L60" s="122"/>
      <c r="M60" s="122"/>
      <c r="N60" s="122"/>
      <c r="O60" s="122"/>
    </row>
    <row r="61" spans="1:15" ht="15.75" x14ac:dyDescent="0.25">
      <c r="A61" s="117" t="s">
        <v>222</v>
      </c>
      <c r="B61" s="142">
        <v>14</v>
      </c>
      <c r="C61" s="139">
        <f>SUM(C63:C66)</f>
        <v>0</v>
      </c>
      <c r="D61" s="139">
        <f t="shared" ref="D61:F61" si="1">SUM(D63:D66)</f>
        <v>666</v>
      </c>
      <c r="E61" s="139">
        <f t="shared" si="1"/>
        <v>189</v>
      </c>
      <c r="F61" s="139">
        <f t="shared" si="1"/>
        <v>2602</v>
      </c>
      <c r="G61" s="124"/>
      <c r="H61" s="124"/>
      <c r="I61" s="122"/>
      <c r="J61" s="122"/>
      <c r="K61" s="122"/>
      <c r="L61" s="122"/>
      <c r="M61" s="122"/>
      <c r="N61" s="122"/>
      <c r="O61" s="122"/>
    </row>
    <row r="62" spans="1:15" ht="15.75" x14ac:dyDescent="0.25">
      <c r="A62" s="117" t="s">
        <v>20</v>
      </c>
      <c r="B62" s="142"/>
      <c r="C62" s="139"/>
      <c r="D62" s="139"/>
      <c r="E62" s="139"/>
      <c r="F62" s="139"/>
      <c r="I62" s="122"/>
      <c r="J62" s="122"/>
      <c r="K62" s="122"/>
      <c r="L62" s="122"/>
      <c r="M62" s="122"/>
      <c r="N62" s="122"/>
      <c r="O62" s="122"/>
    </row>
    <row r="63" spans="1:15" ht="15.75" x14ac:dyDescent="0.25">
      <c r="A63" s="117" t="s">
        <v>223</v>
      </c>
      <c r="B63" s="142" t="s">
        <v>224</v>
      </c>
      <c r="C63" s="145"/>
      <c r="D63" s="145"/>
      <c r="E63" s="145"/>
      <c r="F63" s="145"/>
      <c r="I63" s="122"/>
      <c r="J63" s="122"/>
      <c r="K63" s="122"/>
      <c r="L63" s="122"/>
      <c r="M63" s="122"/>
      <c r="N63" s="122"/>
      <c r="O63" s="122"/>
    </row>
    <row r="64" spans="1:15" ht="15.75" x14ac:dyDescent="0.25">
      <c r="A64" s="117" t="s">
        <v>225</v>
      </c>
      <c r="B64" s="142" t="s">
        <v>226</v>
      </c>
      <c r="C64" s="139"/>
      <c r="D64" s="139"/>
      <c r="E64" s="139"/>
      <c r="F64" s="139"/>
      <c r="I64" s="122"/>
      <c r="J64" s="122"/>
      <c r="K64" s="122"/>
      <c r="L64" s="122"/>
      <c r="M64" s="122"/>
      <c r="N64" s="122"/>
      <c r="O64" s="122"/>
    </row>
    <row r="65" spans="1:15" ht="15.75" x14ac:dyDescent="0.25">
      <c r="A65" s="117" t="s">
        <v>227</v>
      </c>
      <c r="B65" s="142" t="s">
        <v>228</v>
      </c>
      <c r="C65" s="139"/>
      <c r="D65" s="139"/>
      <c r="E65" s="139"/>
      <c r="F65" s="139"/>
      <c r="I65" s="122"/>
      <c r="J65" s="122"/>
      <c r="K65" s="122"/>
      <c r="L65" s="122"/>
      <c r="M65" s="122"/>
      <c r="N65" s="122"/>
      <c r="O65" s="122"/>
    </row>
    <row r="66" spans="1:15" ht="15.75" x14ac:dyDescent="0.25">
      <c r="A66" s="117" t="s">
        <v>229</v>
      </c>
      <c r="B66" s="142" t="s">
        <v>230</v>
      </c>
      <c r="C66" s="139"/>
      <c r="D66" s="139">
        <v>666</v>
      </c>
      <c r="E66" s="139">
        <v>189</v>
      </c>
      <c r="F66" s="139">
        <v>2602</v>
      </c>
      <c r="I66" s="122"/>
      <c r="J66" s="122"/>
      <c r="K66" s="122"/>
      <c r="L66" s="122"/>
      <c r="M66" s="122"/>
      <c r="N66" s="122"/>
      <c r="O66" s="122"/>
    </row>
    <row r="67" spans="1:15" ht="15.75" x14ac:dyDescent="0.25">
      <c r="A67" s="117" t="s">
        <v>231</v>
      </c>
      <c r="B67" s="142">
        <v>15</v>
      </c>
      <c r="C67" s="139">
        <v>3777</v>
      </c>
      <c r="D67" s="139">
        <v>43676</v>
      </c>
      <c r="E67" s="139">
        <v>4197</v>
      </c>
      <c r="F67" s="139">
        <v>59637</v>
      </c>
      <c r="I67" s="122"/>
      <c r="J67" s="122"/>
      <c r="K67" s="122"/>
      <c r="L67" s="122"/>
      <c r="M67" s="122"/>
      <c r="N67" s="122"/>
      <c r="O67" s="122"/>
    </row>
    <row r="68" spans="1:15" s="122" customFormat="1" ht="15.75" x14ac:dyDescent="0.25">
      <c r="A68" s="127" t="s">
        <v>20</v>
      </c>
      <c r="B68" s="146"/>
      <c r="C68" s="140"/>
      <c r="D68" s="140"/>
      <c r="E68" s="140"/>
      <c r="F68" s="140"/>
    </row>
    <row r="69" spans="1:15" s="122" customFormat="1" ht="15.75" x14ac:dyDescent="0.25">
      <c r="A69" s="127" t="s">
        <v>232</v>
      </c>
      <c r="B69" s="146" t="s">
        <v>233</v>
      </c>
      <c r="C69" s="140"/>
      <c r="D69" s="140"/>
      <c r="E69" s="140"/>
      <c r="F69" s="140"/>
      <c r="G69" s="134"/>
      <c r="H69" s="134"/>
    </row>
    <row r="70" spans="1:15" s="122" customFormat="1" ht="15.75" x14ac:dyDescent="0.2">
      <c r="A70" s="127" t="s">
        <v>234</v>
      </c>
      <c r="B70" s="146" t="s">
        <v>235</v>
      </c>
      <c r="C70" s="132">
        <v>95</v>
      </c>
      <c r="D70" s="132">
        <v>2940</v>
      </c>
      <c r="E70" s="132">
        <v>165</v>
      </c>
      <c r="F70" s="132">
        <v>6109</v>
      </c>
    </row>
    <row r="71" spans="1:15" s="122" customFormat="1" ht="15.75" x14ac:dyDescent="0.2">
      <c r="A71" s="127" t="s">
        <v>236</v>
      </c>
      <c r="B71" s="146" t="s">
        <v>237</v>
      </c>
      <c r="C71" s="132">
        <v>709</v>
      </c>
      <c r="D71" s="132">
        <v>8234</v>
      </c>
      <c r="E71" s="132">
        <v>876</v>
      </c>
      <c r="F71" s="132">
        <v>15863</v>
      </c>
    </row>
    <row r="72" spans="1:15" s="122" customFormat="1" ht="15.75" x14ac:dyDescent="0.2">
      <c r="A72" s="127" t="s">
        <v>238</v>
      </c>
      <c r="B72" s="146" t="s">
        <v>239</v>
      </c>
      <c r="C72" s="132">
        <v>359</v>
      </c>
      <c r="D72" s="132">
        <v>3594</v>
      </c>
      <c r="E72" s="132">
        <v>728</v>
      </c>
      <c r="F72" s="132">
        <v>7802</v>
      </c>
    </row>
    <row r="73" spans="1:15" s="122" customFormat="1" ht="15.75" x14ac:dyDescent="0.2">
      <c r="A73" s="127" t="s">
        <v>240</v>
      </c>
      <c r="B73" s="146" t="s">
        <v>241</v>
      </c>
      <c r="C73" s="132">
        <v>815</v>
      </c>
      <c r="D73" s="132">
        <v>9464</v>
      </c>
      <c r="E73" s="132">
        <v>1175</v>
      </c>
      <c r="F73" s="132">
        <v>11298</v>
      </c>
      <c r="G73" s="134"/>
      <c r="H73" s="134"/>
      <c r="I73" s="134"/>
      <c r="J73" s="134"/>
    </row>
    <row r="74" spans="1:15" s="122" customFormat="1" ht="15.75" x14ac:dyDescent="0.2">
      <c r="A74" s="127" t="s">
        <v>242</v>
      </c>
      <c r="B74" s="146" t="s">
        <v>243</v>
      </c>
      <c r="C74" s="132">
        <f>C67-SUM(C70:C73)</f>
        <v>1799</v>
      </c>
      <c r="D74" s="132">
        <f>D67-SUM(D70:D73)</f>
        <v>19444</v>
      </c>
      <c r="E74" s="132">
        <f>E67-SUM(E70:E73)</f>
        <v>1253</v>
      </c>
      <c r="F74" s="132">
        <f>F67-SUM(F70:F73)</f>
        <v>18565</v>
      </c>
    </row>
    <row r="75" spans="1:15" ht="15.75" x14ac:dyDescent="0.25">
      <c r="A75" s="117" t="s">
        <v>244</v>
      </c>
      <c r="B75" s="142">
        <v>16</v>
      </c>
      <c r="C75" s="139">
        <f>SUM(C77:C81)</f>
        <v>0</v>
      </c>
      <c r="D75" s="139">
        <f>SUM(D77:D81)</f>
        <v>0</v>
      </c>
      <c r="E75" s="139">
        <v>0</v>
      </c>
      <c r="F75" s="139">
        <v>0</v>
      </c>
    </row>
    <row r="76" spans="1:15" ht="15.75" x14ac:dyDescent="0.25">
      <c r="A76" s="117" t="s">
        <v>20</v>
      </c>
      <c r="B76" s="142"/>
      <c r="C76" s="139"/>
      <c r="D76" s="139"/>
      <c r="E76" s="139"/>
      <c r="F76" s="139"/>
    </row>
    <row r="77" spans="1:15" ht="15.75" x14ac:dyDescent="0.25">
      <c r="A77" s="117" t="s">
        <v>245</v>
      </c>
      <c r="B77" s="142" t="s">
        <v>42</v>
      </c>
      <c r="C77" s="139"/>
      <c r="D77" s="139"/>
      <c r="E77" s="139"/>
      <c r="F77" s="139"/>
    </row>
    <row r="78" spans="1:15" ht="15.75" x14ac:dyDescent="0.25">
      <c r="A78" s="117" t="s">
        <v>246</v>
      </c>
      <c r="B78" s="142" t="s">
        <v>48</v>
      </c>
      <c r="C78" s="139"/>
      <c r="D78" s="139"/>
      <c r="E78" s="139"/>
      <c r="F78" s="139"/>
    </row>
    <row r="79" spans="1:15" ht="15.75" x14ac:dyDescent="0.25">
      <c r="A79" s="117" t="s">
        <v>247</v>
      </c>
      <c r="B79" s="142" t="s">
        <v>50</v>
      </c>
      <c r="C79" s="139"/>
      <c r="D79" s="139"/>
      <c r="E79" s="139"/>
      <c r="F79" s="139"/>
    </row>
    <row r="80" spans="1:15" ht="15.75" x14ac:dyDescent="0.25">
      <c r="A80" s="117" t="s">
        <v>248</v>
      </c>
      <c r="B80" s="142" t="s">
        <v>52</v>
      </c>
      <c r="C80" s="139"/>
      <c r="D80" s="139"/>
      <c r="E80" s="139"/>
      <c r="F80" s="139"/>
      <c r="G80" s="124"/>
      <c r="H80" s="124"/>
      <c r="I80" s="124"/>
      <c r="J80" s="124"/>
    </row>
    <row r="81" spans="1:14" ht="15.75" x14ac:dyDescent="0.25">
      <c r="A81" s="117" t="s">
        <v>249</v>
      </c>
      <c r="B81" s="142" t="s">
        <v>54</v>
      </c>
      <c r="C81" s="139"/>
      <c r="D81" s="139"/>
      <c r="E81" s="139"/>
      <c r="F81" s="139"/>
      <c r="G81" s="122"/>
      <c r="H81" s="122"/>
      <c r="I81" s="122"/>
      <c r="J81" s="122"/>
      <c r="K81" s="122"/>
      <c r="L81" s="122"/>
      <c r="M81" s="122"/>
      <c r="N81" s="122"/>
    </row>
    <row r="82" spans="1:14" ht="15.75" x14ac:dyDescent="0.25">
      <c r="A82" s="117" t="s">
        <v>250</v>
      </c>
      <c r="B82" s="142">
        <v>17</v>
      </c>
      <c r="C82" s="139">
        <v>4714</v>
      </c>
      <c r="D82" s="139">
        <v>178671</v>
      </c>
      <c r="E82" s="139">
        <v>66611</v>
      </c>
      <c r="F82" s="139">
        <v>340347</v>
      </c>
      <c r="G82" s="122"/>
      <c r="H82" s="122"/>
      <c r="I82" s="122"/>
      <c r="J82" s="122"/>
      <c r="K82" s="122"/>
      <c r="L82" s="122"/>
      <c r="M82" s="122"/>
      <c r="N82" s="122"/>
    </row>
    <row r="83" spans="1:14" ht="31.5" x14ac:dyDescent="0.25">
      <c r="A83" s="117" t="s">
        <v>251</v>
      </c>
      <c r="B83" s="142">
        <v>18</v>
      </c>
      <c r="C83" s="139">
        <v>296043</v>
      </c>
      <c r="D83" s="139">
        <v>1498796</v>
      </c>
      <c r="E83" s="139">
        <v>196952</v>
      </c>
      <c r="F83" s="139">
        <v>4167223</v>
      </c>
      <c r="G83" s="122"/>
      <c r="H83" s="122"/>
      <c r="I83" s="122"/>
      <c r="J83" s="122"/>
      <c r="K83" s="122"/>
      <c r="L83" s="122"/>
      <c r="M83" s="122"/>
      <c r="N83" s="122"/>
    </row>
    <row r="84" spans="1:14" ht="15.75" x14ac:dyDescent="0.25">
      <c r="A84" s="117" t="s">
        <v>252</v>
      </c>
      <c r="B84" s="142">
        <v>19</v>
      </c>
      <c r="C84" s="139">
        <v>34</v>
      </c>
      <c r="D84" s="139">
        <v>1487</v>
      </c>
      <c r="E84" s="139">
        <v>3968</v>
      </c>
      <c r="F84" s="139">
        <v>5065</v>
      </c>
      <c r="G84" s="122"/>
      <c r="H84" s="122"/>
      <c r="I84" s="122"/>
      <c r="J84" s="122"/>
      <c r="K84" s="122"/>
      <c r="L84" s="122"/>
      <c r="M84" s="122"/>
      <c r="N84" s="122"/>
    </row>
    <row r="85" spans="1:14" ht="15.75" x14ac:dyDescent="0.25">
      <c r="A85" s="117" t="s">
        <v>253</v>
      </c>
      <c r="B85" s="142">
        <v>20</v>
      </c>
      <c r="C85" s="139">
        <v>700938</v>
      </c>
      <c r="D85" s="139">
        <v>9629547</v>
      </c>
      <c r="E85" s="139">
        <v>645547</v>
      </c>
      <c r="F85" s="139">
        <v>7790691</v>
      </c>
      <c r="G85" s="122"/>
      <c r="H85" s="122"/>
      <c r="I85" s="122"/>
      <c r="J85" s="122"/>
      <c r="K85" s="122"/>
      <c r="L85" s="122"/>
      <c r="M85" s="122"/>
      <c r="N85" s="122"/>
    </row>
    <row r="86" spans="1:14" ht="15.75" x14ac:dyDescent="0.25">
      <c r="A86" s="117" t="s">
        <v>254</v>
      </c>
      <c r="B86" s="142">
        <v>21</v>
      </c>
      <c r="C86" s="139"/>
      <c r="D86" s="139"/>
      <c r="E86" s="139"/>
      <c r="F86" s="139"/>
      <c r="G86" s="122"/>
      <c r="H86" s="122"/>
      <c r="I86" s="122"/>
      <c r="J86" s="122"/>
      <c r="K86" s="122"/>
      <c r="L86" s="122"/>
      <c r="M86" s="122"/>
      <c r="N86" s="122"/>
    </row>
    <row r="87" spans="1:14" ht="15.75" x14ac:dyDescent="0.25">
      <c r="A87" s="117" t="s">
        <v>255</v>
      </c>
      <c r="B87" s="142">
        <v>22</v>
      </c>
      <c r="C87" s="139">
        <v>128</v>
      </c>
      <c r="D87" s="139">
        <v>128</v>
      </c>
      <c r="E87" s="139"/>
      <c r="F87" s="139"/>
      <c r="G87" s="122"/>
      <c r="H87" s="122"/>
      <c r="I87" s="122"/>
      <c r="J87" s="122"/>
      <c r="K87" s="122"/>
      <c r="L87" s="122"/>
      <c r="M87" s="122"/>
      <c r="N87" s="122"/>
    </row>
    <row r="88" spans="1:14" ht="15.75" x14ac:dyDescent="0.25">
      <c r="A88" s="117" t="s">
        <v>256</v>
      </c>
      <c r="B88" s="142">
        <v>23</v>
      </c>
      <c r="C88" s="139"/>
      <c r="D88" s="139"/>
      <c r="E88" s="139"/>
      <c r="F88" s="139"/>
      <c r="G88" s="122"/>
      <c r="H88" s="122"/>
      <c r="I88" s="122"/>
      <c r="J88" s="122"/>
      <c r="K88" s="122"/>
      <c r="L88" s="122"/>
      <c r="M88" s="122"/>
      <c r="N88" s="122"/>
    </row>
    <row r="89" spans="1:14" ht="15.75" x14ac:dyDescent="0.25">
      <c r="A89" s="117" t="s">
        <v>257</v>
      </c>
      <c r="B89" s="142">
        <v>24</v>
      </c>
      <c r="C89" s="139"/>
      <c r="D89" s="139"/>
      <c r="E89" s="139"/>
      <c r="F89" s="139"/>
      <c r="G89" s="122"/>
      <c r="H89" s="122"/>
      <c r="I89" s="122"/>
      <c r="J89" s="122"/>
      <c r="K89" s="122"/>
      <c r="L89" s="122"/>
      <c r="M89" s="122"/>
      <c r="N89" s="122"/>
    </row>
    <row r="90" spans="1:14" ht="15.75" x14ac:dyDescent="0.25">
      <c r="A90" s="117" t="s">
        <v>20</v>
      </c>
      <c r="B90" s="142"/>
      <c r="C90" s="139"/>
      <c r="D90" s="139"/>
      <c r="E90" s="139"/>
      <c r="F90" s="139"/>
      <c r="G90" s="122"/>
      <c r="H90" s="122"/>
      <c r="I90" s="122"/>
      <c r="J90" s="122"/>
      <c r="K90" s="122"/>
      <c r="L90" s="122"/>
      <c r="M90" s="122"/>
      <c r="N90" s="122"/>
    </row>
    <row r="91" spans="1:14" ht="15.75" x14ac:dyDescent="0.25">
      <c r="A91" s="117" t="s">
        <v>258</v>
      </c>
      <c r="B91" s="142" t="s">
        <v>259</v>
      </c>
      <c r="C91" s="139"/>
      <c r="D91" s="139"/>
      <c r="E91" s="139"/>
      <c r="F91" s="139"/>
      <c r="G91" s="122"/>
      <c r="H91" s="122"/>
      <c r="I91" s="122"/>
      <c r="J91" s="122"/>
      <c r="K91" s="122"/>
      <c r="L91" s="122"/>
      <c r="M91" s="122"/>
      <c r="N91" s="122"/>
    </row>
    <row r="92" spans="1:14" ht="15.75" x14ac:dyDescent="0.25">
      <c r="A92" s="117" t="s">
        <v>260</v>
      </c>
      <c r="B92" s="142" t="s">
        <v>261</v>
      </c>
      <c r="C92" s="139"/>
      <c r="D92" s="139"/>
      <c r="E92" s="139"/>
      <c r="F92" s="139"/>
      <c r="G92" s="122"/>
      <c r="H92" s="122"/>
      <c r="I92" s="122"/>
      <c r="J92" s="122"/>
      <c r="K92" s="122"/>
      <c r="L92" s="122"/>
      <c r="M92" s="122"/>
      <c r="N92" s="122"/>
    </row>
    <row r="93" spans="1:14" ht="15.75" x14ac:dyDescent="0.25">
      <c r="A93" s="117" t="s">
        <v>262</v>
      </c>
      <c r="B93" s="142" t="s">
        <v>263</v>
      </c>
      <c r="C93" s="139"/>
      <c r="D93" s="139"/>
      <c r="E93" s="139"/>
      <c r="F93" s="139"/>
      <c r="G93" s="122"/>
      <c r="H93" s="122"/>
      <c r="I93" s="122"/>
      <c r="J93" s="122"/>
      <c r="K93" s="122"/>
      <c r="L93" s="122"/>
      <c r="M93" s="122"/>
      <c r="N93" s="122"/>
    </row>
    <row r="94" spans="1:14" ht="15.75" x14ac:dyDescent="0.25">
      <c r="A94" s="117" t="s">
        <v>264</v>
      </c>
      <c r="B94" s="142" t="s">
        <v>265</v>
      </c>
      <c r="C94" s="139"/>
      <c r="D94" s="139"/>
      <c r="E94" s="139"/>
      <c r="F94" s="139"/>
      <c r="G94" s="122"/>
      <c r="H94" s="122"/>
      <c r="I94" s="122"/>
      <c r="J94" s="122"/>
      <c r="K94" s="122"/>
      <c r="L94" s="122"/>
      <c r="M94" s="122"/>
      <c r="N94" s="122"/>
    </row>
    <row r="95" spans="1:14" ht="31.5" x14ac:dyDescent="0.25">
      <c r="A95" s="117" t="s">
        <v>266</v>
      </c>
      <c r="B95" s="142">
        <v>25</v>
      </c>
      <c r="C95" s="139">
        <v>2746</v>
      </c>
      <c r="D95" s="139">
        <v>47980</v>
      </c>
      <c r="E95" s="139">
        <v>3187</v>
      </c>
      <c r="F95" s="139">
        <v>46085</v>
      </c>
      <c r="G95" s="122"/>
      <c r="H95" s="122"/>
      <c r="I95" s="122"/>
      <c r="J95" s="122"/>
      <c r="K95" s="122"/>
      <c r="L95" s="122"/>
      <c r="M95" s="122"/>
      <c r="N95" s="122"/>
    </row>
    <row r="96" spans="1:14" ht="15.75" x14ac:dyDescent="0.25">
      <c r="A96" s="117" t="s">
        <v>267</v>
      </c>
      <c r="B96" s="142">
        <v>26</v>
      </c>
      <c r="C96" s="139">
        <v>39984</v>
      </c>
      <c r="D96" s="139">
        <v>933339</v>
      </c>
      <c r="E96" s="139">
        <v>55545</v>
      </c>
      <c r="F96" s="139">
        <v>1042720</v>
      </c>
      <c r="G96" s="122"/>
      <c r="H96" s="122"/>
      <c r="I96" s="122"/>
      <c r="J96" s="122"/>
      <c r="K96" s="122"/>
      <c r="L96" s="122"/>
      <c r="M96" s="122"/>
      <c r="N96" s="122"/>
    </row>
    <row r="97" spans="1:14" s="122" customFormat="1" ht="15.75" x14ac:dyDescent="0.25">
      <c r="A97" s="127" t="s">
        <v>20</v>
      </c>
      <c r="B97" s="146"/>
      <c r="C97" s="140"/>
      <c r="D97" s="140"/>
      <c r="E97" s="139"/>
      <c r="F97" s="139"/>
    </row>
    <row r="98" spans="1:14" s="122" customFormat="1" ht="15.75" x14ac:dyDescent="0.25">
      <c r="A98" s="127" t="s">
        <v>268</v>
      </c>
      <c r="B98" s="146" t="s">
        <v>269</v>
      </c>
      <c r="C98" s="140">
        <v>34129</v>
      </c>
      <c r="D98" s="140">
        <v>752366</v>
      </c>
      <c r="E98" s="139">
        <v>41230</v>
      </c>
      <c r="F98" s="139">
        <v>731043</v>
      </c>
    </row>
    <row r="99" spans="1:14" s="122" customFormat="1" ht="15.75" x14ac:dyDescent="0.25">
      <c r="A99" s="127" t="s">
        <v>270</v>
      </c>
      <c r="B99" s="146" t="s">
        <v>271</v>
      </c>
      <c r="C99" s="140"/>
      <c r="D99" s="140"/>
      <c r="E99" s="140"/>
      <c r="F99" s="140"/>
    </row>
    <row r="100" spans="1:14" s="122" customFormat="1" ht="15.75" x14ac:dyDescent="0.25">
      <c r="A100" s="127" t="s">
        <v>272</v>
      </c>
      <c r="B100" s="146" t="s">
        <v>273</v>
      </c>
      <c r="C100" s="140">
        <f>C96-C98-C101-C102-C103</f>
        <v>2296</v>
      </c>
      <c r="D100" s="140">
        <f>D96-D98-D101-D102-D103</f>
        <v>89116</v>
      </c>
      <c r="E100" s="140">
        <f>E96-E98-E101-E102-E103</f>
        <v>10409</v>
      </c>
      <c r="F100" s="140">
        <f>F96-F98-F101-F102-F103</f>
        <v>230366</v>
      </c>
    </row>
    <row r="101" spans="1:14" s="122" customFormat="1" ht="15.75" x14ac:dyDescent="0.25">
      <c r="A101" s="127" t="s">
        <v>274</v>
      </c>
      <c r="B101" s="146" t="s">
        <v>275</v>
      </c>
      <c r="C101" s="140">
        <v>561</v>
      </c>
      <c r="D101" s="140">
        <v>6747</v>
      </c>
      <c r="E101" s="140">
        <v>556</v>
      </c>
      <c r="F101" s="140">
        <v>6620</v>
      </c>
    </row>
    <row r="102" spans="1:14" s="122" customFormat="1" ht="31.5" x14ac:dyDescent="0.25">
      <c r="A102" s="127" t="s">
        <v>276</v>
      </c>
      <c r="B102" s="146" t="s">
        <v>277</v>
      </c>
      <c r="C102" s="140">
        <v>2998</v>
      </c>
      <c r="D102" s="140">
        <v>85110</v>
      </c>
      <c r="E102" s="140">
        <v>3350</v>
      </c>
      <c r="F102" s="140">
        <v>74546</v>
      </c>
    </row>
    <row r="103" spans="1:14" s="122" customFormat="1" ht="15.75" x14ac:dyDescent="0.25">
      <c r="A103" s="127" t="s">
        <v>278</v>
      </c>
      <c r="B103" s="146" t="s">
        <v>279</v>
      </c>
      <c r="C103" s="140"/>
      <c r="D103" s="140"/>
      <c r="E103" s="140"/>
      <c r="F103" s="140">
        <v>145</v>
      </c>
    </row>
    <row r="104" spans="1:14" ht="15.75" x14ac:dyDescent="0.25">
      <c r="A104" s="147" t="s">
        <v>280</v>
      </c>
      <c r="B104" s="148" t="s">
        <v>281</v>
      </c>
      <c r="C104" s="139"/>
      <c r="D104" s="139"/>
      <c r="E104" s="139"/>
      <c r="F104" s="139"/>
      <c r="G104" s="122"/>
      <c r="H104" s="122"/>
      <c r="I104" s="122"/>
      <c r="J104" s="122"/>
      <c r="K104" s="122"/>
      <c r="L104" s="122"/>
      <c r="M104" s="122"/>
      <c r="N104" s="122"/>
    </row>
    <row r="105" spans="1:14" ht="15.75" x14ac:dyDescent="0.25">
      <c r="A105" s="149" t="s">
        <v>282</v>
      </c>
      <c r="B105" s="148" t="s">
        <v>283</v>
      </c>
      <c r="C105" s="144">
        <f>C61+C67+C75+C82+C83+C84+C85+C86+C87+C88+C89+C95+C96+C104</f>
        <v>1048364</v>
      </c>
      <c r="D105" s="144">
        <f>D61+D67+D75+D82+D83+D84+D85+D86+D87+D88+D89+D95+D96+D104</f>
        <v>12334290</v>
      </c>
      <c r="E105" s="144">
        <f t="shared" ref="E105:F105" si="2">E61+E67+E75+E82+E83+E84+E85+E86+E87+E88+E89+E95+E96+E104</f>
        <v>976196</v>
      </c>
      <c r="F105" s="144">
        <f t="shared" si="2"/>
        <v>13454370</v>
      </c>
      <c r="G105" s="122"/>
      <c r="H105" s="122"/>
      <c r="I105" s="122"/>
      <c r="J105" s="122"/>
      <c r="K105" s="122"/>
      <c r="L105" s="122"/>
      <c r="M105" s="122"/>
      <c r="N105" s="122"/>
    </row>
    <row r="106" spans="1:14" ht="15.75" x14ac:dyDescent="0.25">
      <c r="A106" s="149" t="s">
        <v>284</v>
      </c>
      <c r="B106" s="148" t="s">
        <v>285</v>
      </c>
      <c r="C106" s="144">
        <f>C60-C105</f>
        <v>49091</v>
      </c>
      <c r="D106" s="144">
        <f>D60-D105</f>
        <v>811509</v>
      </c>
      <c r="E106" s="144">
        <f t="shared" ref="E106:F106" si="3">E60-E105</f>
        <v>7483</v>
      </c>
      <c r="F106" s="144">
        <f t="shared" si="3"/>
        <v>1844895</v>
      </c>
      <c r="G106" s="122"/>
      <c r="H106" s="122"/>
      <c r="I106" s="122"/>
      <c r="J106" s="122"/>
      <c r="K106" s="122"/>
      <c r="L106" s="122"/>
      <c r="M106" s="122"/>
      <c r="N106" s="122"/>
    </row>
    <row r="107" spans="1:14" ht="15.75" x14ac:dyDescent="0.25">
      <c r="A107" s="147" t="s">
        <v>286</v>
      </c>
      <c r="B107" s="148" t="s">
        <v>287</v>
      </c>
      <c r="C107" s="139">
        <v>40</v>
      </c>
      <c r="D107" s="139">
        <v>-2457</v>
      </c>
      <c r="E107" s="139">
        <v>337</v>
      </c>
      <c r="F107" s="139">
        <v>3922</v>
      </c>
      <c r="G107" s="122"/>
      <c r="H107" s="122"/>
      <c r="I107" s="122"/>
      <c r="J107" s="122"/>
      <c r="K107" s="122"/>
      <c r="L107" s="122"/>
      <c r="M107" s="122"/>
      <c r="N107" s="122"/>
    </row>
    <row r="108" spans="1:14" ht="15.75" x14ac:dyDescent="0.25">
      <c r="A108" s="149" t="s">
        <v>288</v>
      </c>
      <c r="B108" s="148" t="s">
        <v>289</v>
      </c>
      <c r="C108" s="144">
        <f>C106-C107</f>
        <v>49051</v>
      </c>
      <c r="D108" s="144">
        <f>D106-D107</f>
        <v>813966</v>
      </c>
      <c r="E108" s="144">
        <f t="shared" ref="E108:F108" si="4">E106-E107</f>
        <v>7146</v>
      </c>
      <c r="F108" s="144">
        <f t="shared" si="4"/>
        <v>1840973</v>
      </c>
      <c r="G108" s="122"/>
      <c r="H108" s="122"/>
      <c r="I108" s="122"/>
      <c r="J108" s="122"/>
      <c r="K108" s="122"/>
      <c r="L108" s="122"/>
      <c r="M108" s="122"/>
      <c r="N108" s="122"/>
    </row>
    <row r="109" spans="1:14" ht="15.75" x14ac:dyDescent="0.25">
      <c r="A109" s="147" t="s">
        <v>290</v>
      </c>
      <c r="B109" s="148" t="s">
        <v>291</v>
      </c>
      <c r="C109" s="150"/>
      <c r="D109" s="139"/>
      <c r="E109" s="150"/>
      <c r="F109" s="150"/>
      <c r="G109" s="122"/>
      <c r="H109" s="122"/>
      <c r="I109" s="122"/>
      <c r="J109" s="122"/>
      <c r="K109" s="122"/>
      <c r="L109" s="122"/>
      <c r="M109" s="122"/>
      <c r="N109" s="122"/>
    </row>
    <row r="110" spans="1:14" ht="15.75" x14ac:dyDescent="0.25">
      <c r="A110" s="149" t="s">
        <v>292</v>
      </c>
      <c r="B110" s="148" t="s">
        <v>293</v>
      </c>
      <c r="C110" s="144">
        <f>C108+C109</f>
        <v>49051</v>
      </c>
      <c r="D110" s="144">
        <f>D108+D109</f>
        <v>813966</v>
      </c>
      <c r="E110" s="144">
        <f t="shared" ref="E110:F110" si="5">E108+E109</f>
        <v>7146</v>
      </c>
      <c r="F110" s="144">
        <f t="shared" si="5"/>
        <v>1840973</v>
      </c>
      <c r="G110" s="122"/>
      <c r="H110" s="122"/>
      <c r="I110" s="122"/>
      <c r="J110" s="122"/>
      <c r="K110" s="122"/>
      <c r="L110" s="122"/>
      <c r="M110" s="122"/>
      <c r="N110" s="122"/>
    </row>
    <row r="111" spans="1:14" x14ac:dyDescent="0.2">
      <c r="C111" s="151"/>
      <c r="D111" s="151"/>
      <c r="G111" s="122"/>
      <c r="H111" s="122"/>
      <c r="I111" s="122"/>
      <c r="J111" s="122"/>
      <c r="K111" s="122"/>
      <c r="L111" s="122"/>
      <c r="M111" s="122"/>
      <c r="N111" s="122"/>
    </row>
    <row r="112" spans="1:14" x14ac:dyDescent="0.2">
      <c r="A112" s="152" t="s">
        <v>294</v>
      </c>
      <c r="B112" s="152"/>
      <c r="C112" s="152"/>
      <c r="D112" s="153"/>
      <c r="E112" s="152"/>
      <c r="F112" s="152"/>
      <c r="G112" s="122"/>
      <c r="H112" s="122"/>
      <c r="I112" s="122"/>
      <c r="J112" s="122"/>
      <c r="K112" s="122"/>
      <c r="L112" s="122"/>
      <c r="M112" s="122"/>
      <c r="N112" s="122"/>
    </row>
    <row r="113" spans="1:14" x14ac:dyDescent="0.2">
      <c r="A113" s="154"/>
      <c r="B113" s="154"/>
      <c r="C113" s="154"/>
      <c r="D113" s="155"/>
      <c r="E113" s="154"/>
      <c r="F113" s="154"/>
      <c r="G113" s="122"/>
      <c r="H113" s="122"/>
      <c r="I113" s="122"/>
      <c r="J113" s="122"/>
      <c r="K113" s="122"/>
      <c r="L113" s="122"/>
      <c r="M113" s="122"/>
      <c r="N113" s="122"/>
    </row>
    <row r="114" spans="1:14" s="78" customFormat="1" ht="15" customHeight="1" x14ac:dyDescent="0.2">
      <c r="A114" s="76" t="s">
        <v>147</v>
      </c>
      <c r="B114" s="77"/>
      <c r="D114" s="77"/>
      <c r="E114" s="77"/>
      <c r="F114" s="80"/>
      <c r="G114" s="81"/>
    </row>
    <row r="115" spans="1:14" s="78" customFormat="1" ht="15" customHeight="1" x14ac:dyDescent="0.2">
      <c r="A115" s="76"/>
      <c r="B115" s="77"/>
      <c r="D115" s="77"/>
      <c r="E115" s="77"/>
      <c r="F115" s="80"/>
      <c r="G115" s="81"/>
    </row>
    <row r="116" spans="1:14" s="78" customFormat="1" ht="15" customHeight="1" x14ac:dyDescent="0.2">
      <c r="A116" s="76" t="s">
        <v>148</v>
      </c>
      <c r="B116" s="77"/>
      <c r="D116" s="77"/>
      <c r="E116" s="77"/>
      <c r="F116" s="77"/>
      <c r="G116" s="77"/>
    </row>
    <row r="117" spans="1:14" s="84" customFormat="1" x14ac:dyDescent="0.2">
      <c r="A117" s="76"/>
      <c r="B117" s="77"/>
      <c r="C117" s="77"/>
      <c r="D117" s="77"/>
      <c r="E117" s="77"/>
      <c r="F117" s="77"/>
      <c r="G117" s="77"/>
    </row>
    <row r="118" spans="1:14" s="84" customFormat="1" x14ac:dyDescent="0.2">
      <c r="A118" s="76" t="s">
        <v>149</v>
      </c>
      <c r="B118" s="77"/>
      <c r="C118" s="77"/>
      <c r="D118" s="77"/>
      <c r="E118" s="77"/>
      <c r="F118" s="77"/>
      <c r="G118" s="77"/>
    </row>
    <row r="119" spans="1:14" s="84" customFormat="1" x14ac:dyDescent="0.2">
      <c r="A119" s="76"/>
      <c r="B119" s="77"/>
      <c r="C119" s="77"/>
      <c r="D119" s="77"/>
      <c r="E119" s="77"/>
      <c r="F119" s="77"/>
      <c r="G119" s="77"/>
    </row>
    <row r="120" spans="1:14" s="84" customFormat="1" x14ac:dyDescent="0.2">
      <c r="A120" s="76" t="s">
        <v>150</v>
      </c>
      <c r="B120" s="77"/>
      <c r="C120" s="77"/>
      <c r="D120" s="77"/>
      <c r="E120" s="77"/>
      <c r="F120" s="77"/>
      <c r="G120" s="77"/>
    </row>
    <row r="121" spans="1:14" s="84" customFormat="1" x14ac:dyDescent="0.2">
      <c r="A121" s="85"/>
      <c r="B121" s="85"/>
      <c r="C121" s="77"/>
      <c r="D121" s="77"/>
      <c r="E121" s="77"/>
      <c r="F121" s="77"/>
      <c r="G121" s="77"/>
    </row>
    <row r="122" spans="1:14" s="84" customFormat="1" x14ac:dyDescent="0.2">
      <c r="A122" s="77"/>
      <c r="B122" s="77"/>
      <c r="C122" s="77"/>
      <c r="D122" s="77"/>
      <c r="E122" s="77"/>
      <c r="F122" s="77"/>
      <c r="G122" s="77"/>
    </row>
    <row r="123" spans="1:14" s="84" customFormat="1" x14ac:dyDescent="0.2">
      <c r="A123" s="88" t="s">
        <v>151</v>
      </c>
      <c r="B123" s="76"/>
      <c r="C123" s="77"/>
      <c r="D123" s="77"/>
      <c r="E123" s="77"/>
      <c r="F123" s="77"/>
      <c r="G123" s="77"/>
    </row>
    <row r="124" spans="1:14" s="84" customFormat="1" x14ac:dyDescent="0.2">
      <c r="A124" s="76"/>
      <c r="B124" s="76"/>
      <c r="C124" s="77"/>
      <c r="D124" s="77"/>
      <c r="E124" s="77"/>
      <c r="F124" s="77"/>
      <c r="G124" s="77"/>
      <c r="H124" s="89"/>
    </row>
    <row r="125" spans="1:14" s="84" customFormat="1" x14ac:dyDescent="0.2">
      <c r="A125" s="76"/>
      <c r="B125" s="76"/>
      <c r="C125" s="77"/>
      <c r="D125" s="77"/>
      <c r="E125" s="77"/>
      <c r="F125" s="77"/>
      <c r="G125" s="77"/>
    </row>
    <row r="126" spans="1:14" s="84" customFormat="1" x14ac:dyDescent="0.2">
      <c r="A126" s="88" t="s">
        <v>152</v>
      </c>
      <c r="B126" s="76"/>
      <c r="C126" s="77"/>
      <c r="D126" s="77"/>
      <c r="E126" s="77"/>
      <c r="F126" s="77"/>
      <c r="G126" s="77"/>
      <c r="H126" s="76"/>
    </row>
    <row r="127" spans="1:14" s="84" customFormat="1" x14ac:dyDescent="0.2">
      <c r="A127" s="76"/>
      <c r="B127" s="76"/>
      <c r="C127" s="77"/>
      <c r="D127" s="77"/>
      <c r="E127" s="77"/>
      <c r="F127" s="77"/>
      <c r="G127" s="77"/>
      <c r="H127" s="76"/>
    </row>
    <row r="128" spans="1:14" s="84" customFormat="1" x14ac:dyDescent="0.2">
      <c r="A128" s="76"/>
      <c r="B128" s="76"/>
      <c r="C128" s="77"/>
      <c r="D128" s="77"/>
      <c r="E128" s="77"/>
      <c r="F128" s="77"/>
      <c r="G128" s="77"/>
      <c r="H128" s="76"/>
    </row>
    <row r="129" spans="1:8" s="84" customFormat="1" x14ac:dyDescent="0.2">
      <c r="A129" s="90" t="s">
        <v>153</v>
      </c>
      <c r="B129" s="76"/>
      <c r="C129" s="77"/>
      <c r="D129" s="77"/>
      <c r="E129" s="77"/>
      <c r="F129" s="77"/>
      <c r="G129" s="77"/>
      <c r="H129" s="76"/>
    </row>
    <row r="130" spans="1:8" x14ac:dyDescent="0.2">
      <c r="A130" s="156"/>
    </row>
    <row r="131" spans="1:8" x14ac:dyDescent="0.2">
      <c r="A131" s="156"/>
    </row>
    <row r="132" spans="1:8" x14ac:dyDescent="0.2">
      <c r="A132" s="156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2021-01-18T10:23:01Z</dcterms:created>
  <dcterms:modified xsi:type="dcterms:W3CDTF">2021-01-18T10:23:40Z</dcterms:modified>
</cp:coreProperties>
</file>