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4240" windowHeight="12225" tabRatio="542" firstSheet="3" activeTab="3"/>
  </bookViews>
  <sheets>
    <sheet name="Ф3" sheetId="49" state="hidden" r:id="rId1"/>
    <sheet name="Ф4" sheetId="48" state="hidden" r:id="rId2"/>
    <sheet name="Ф1 (валюта)" sheetId="50" state="hidden" r:id="rId3"/>
    <sheet name="Ф1" sheetId="35" r:id="rId4"/>
    <sheet name="Ф2" sheetId="36" r:id="rId5"/>
    <sheet name="Ф3 (2)" sheetId="51" r:id="rId6"/>
    <sheet name="Ф4 (2)" sheetId="52" r:id="rId7"/>
  </sheets>
  <externalReferences>
    <externalReference r:id="rId8"/>
  </externalReferences>
  <definedNames>
    <definedName name="q" localSheetId="5">#REF!</definedName>
    <definedName name="q" localSheetId="6">#REF!</definedName>
    <definedName name="q">#REF!</definedName>
    <definedName name="вп" localSheetId="5">#REF!</definedName>
    <definedName name="вп" localSheetId="6">#REF!</definedName>
    <definedName name="вп">#REF!</definedName>
    <definedName name="_xlnm.Print_Area" localSheetId="3">Ф1!$A$1:$D$125</definedName>
    <definedName name="_xlnm.Print_Area" localSheetId="2">'Ф1 (валюта)'!$A$1:$D$125</definedName>
    <definedName name="_xlnm.Print_Area" localSheetId="4">Ф2!$A$1:$F$125</definedName>
    <definedName name="_xlnm.Print_Area" localSheetId="0">Ф3!$A$1:$D$79</definedName>
    <definedName name="_xlnm.Print_Area" localSheetId="5">'Ф3 (2)'!$A$1:$D$79</definedName>
    <definedName name="ф77" localSheetId="5">#REF!</definedName>
    <definedName name="ф77" localSheetId="6">#REF!</definedName>
    <definedName name="ф77">#REF!</definedName>
  </definedNames>
  <calcPr calcId="145621"/>
</workbook>
</file>

<file path=xl/calcChain.xml><?xml version="1.0" encoding="utf-8"?>
<calcChain xmlns="http://schemas.openxmlformats.org/spreadsheetml/2006/main">
  <c r="D44" i="49" l="1"/>
  <c r="D16" i="49"/>
  <c r="D12" i="49" s="1"/>
  <c r="C16" i="49"/>
  <c r="D32" i="48"/>
  <c r="F32" i="48" s="1"/>
  <c r="H32" i="48" s="1"/>
  <c r="C25" i="50"/>
  <c r="C22" i="50"/>
  <c r="C14" i="50"/>
  <c r="C11" i="50" s="1"/>
  <c r="C16" i="50"/>
  <c r="D111" i="50"/>
  <c r="C111" i="50"/>
  <c r="D105" i="50"/>
  <c r="C105" i="50"/>
  <c r="C115" i="50" s="1"/>
  <c r="D99" i="50"/>
  <c r="C99" i="50"/>
  <c r="D85" i="50"/>
  <c r="C85" i="50"/>
  <c r="C96" i="50" s="1"/>
  <c r="D71" i="50"/>
  <c r="C71" i="50"/>
  <c r="D51" i="50"/>
  <c r="C51" i="50"/>
  <c r="D38" i="50"/>
  <c r="C38" i="50"/>
  <c r="D11" i="50"/>
  <c r="E37" i="48"/>
  <c r="D35" i="48"/>
  <c r="C33" i="48"/>
  <c r="D30" i="49"/>
  <c r="E29" i="48"/>
  <c r="C12" i="49"/>
  <c r="C45" i="49" s="1"/>
  <c r="C49" i="49" s="1"/>
  <c r="D40" i="49"/>
  <c r="C40" i="49"/>
  <c r="C22" i="49"/>
  <c r="C30" i="49"/>
  <c r="D22" i="49"/>
  <c r="D65" i="49"/>
  <c r="C65" i="49"/>
  <c r="D56" i="49"/>
  <c r="C56" i="49"/>
  <c r="B29" i="48"/>
  <c r="B48" i="48"/>
  <c r="D29" i="48"/>
  <c r="C29" i="48"/>
  <c r="F12" i="48"/>
  <c r="H12" i="48"/>
  <c r="F13" i="48"/>
  <c r="H13" i="48"/>
  <c r="F14" i="48"/>
  <c r="H14" i="48"/>
  <c r="F15" i="48"/>
  <c r="H15" i="48"/>
  <c r="F16" i="48"/>
  <c r="H16" i="48"/>
  <c r="F17" i="48"/>
  <c r="H17" i="48"/>
  <c r="F18" i="48"/>
  <c r="H18" i="48"/>
  <c r="F19" i="48"/>
  <c r="H19" i="48"/>
  <c r="F20" i="48"/>
  <c r="H20" i="48"/>
  <c r="F21" i="48"/>
  <c r="H21" i="48" s="1"/>
  <c r="F22" i="48"/>
  <c r="H22" i="48" s="1"/>
  <c r="F23" i="48"/>
  <c r="H23" i="48"/>
  <c r="F24" i="48"/>
  <c r="H24" i="48" s="1"/>
  <c r="F25" i="48"/>
  <c r="H25" i="48" s="1"/>
  <c r="F26" i="48"/>
  <c r="H26" i="48" s="1"/>
  <c r="F27" i="48"/>
  <c r="H27" i="48"/>
  <c r="F28" i="48"/>
  <c r="H28" i="48" s="1"/>
  <c r="F11" i="48"/>
  <c r="H11" i="48"/>
  <c r="G48" i="48"/>
  <c r="F47" i="48"/>
  <c r="H47" i="48" s="1"/>
  <c r="F46" i="48"/>
  <c r="H46" i="48"/>
  <c r="F45" i="48"/>
  <c r="H45" i="48" s="1"/>
  <c r="F44" i="48"/>
  <c r="H44" i="48"/>
  <c r="F43" i="48"/>
  <c r="H43" i="48" s="1"/>
  <c r="F42" i="48"/>
  <c r="H42" i="48"/>
  <c r="F41" i="48"/>
  <c r="H41" i="48" s="1"/>
  <c r="F40" i="48"/>
  <c r="H40" i="48"/>
  <c r="F39" i="48"/>
  <c r="H39" i="48" s="1"/>
  <c r="F38" i="48"/>
  <c r="H38" i="48"/>
  <c r="F36" i="48"/>
  <c r="H36" i="48" s="1"/>
  <c r="F34" i="48"/>
  <c r="H34" i="48"/>
  <c r="F31" i="48"/>
  <c r="H31" i="48" s="1"/>
  <c r="F30" i="48"/>
  <c r="H30" i="48"/>
  <c r="C69" i="49"/>
  <c r="C70" i="49"/>
  <c r="F29" i="48"/>
  <c r="H29" i="48" s="1"/>
  <c r="D45" i="49" l="1"/>
  <c r="D49" i="49" s="1"/>
  <c r="D67" i="49" s="1"/>
  <c r="F69" i="49" s="1"/>
  <c r="D61" i="50"/>
  <c r="D96" i="50"/>
  <c r="C61" i="50"/>
  <c r="D115" i="50"/>
  <c r="C67" i="49"/>
  <c r="E69" i="49" s="1"/>
  <c r="D48" i="48"/>
  <c r="C117" i="50"/>
  <c r="D117" i="50"/>
  <c r="E48" i="48"/>
  <c r="C48" i="48"/>
  <c r="F35" i="48"/>
  <c r="H35" i="48" s="1"/>
  <c r="F37" i="48"/>
  <c r="H37" i="48" s="1"/>
  <c r="F33" i="48"/>
  <c r="H33" i="48" s="1"/>
  <c r="F48" i="48" l="1"/>
  <c r="H48" i="48" s="1"/>
</calcChain>
</file>

<file path=xl/sharedStrings.xml><?xml version="1.0" encoding="utf-8"?>
<sst xmlns="http://schemas.openxmlformats.org/spreadsheetml/2006/main" count="916" uniqueCount="429">
  <si>
    <t>3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</si>
  <si>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</si>
  <si>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</si>
  <si>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 xml:space="preserve">     начисленные, но не полученные доходы в виде вознаграждения</t>
  </si>
  <si>
    <t xml:space="preserve">    начисленные, но не полученные доходы в виде вознаграждения</t>
  </si>
  <si>
    <t>6.1</t>
  </si>
  <si>
    <t>7.1</t>
  </si>
  <si>
    <t>Начисленные комиссионные вознаграждения к получению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</si>
  <si>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</si>
  <si>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</si>
  <si>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</si>
  <si>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</si>
  <si>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</si>
  <si>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</si>
  <si>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</si>
  <si>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</si>
  <si>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</si>
  <si>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</si>
  <si>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</si>
  <si>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</si>
  <si>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</si>
  <si>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</si>
  <si>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</si>
  <si>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</si>
  <si>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</si>
  <si>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</si>
  <si>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</si>
  <si>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</si>
  <si>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</si>
  <si>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</si>
  <si>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</si>
  <si>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</si>
  <si>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</si>
  <si>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</si>
  <si>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</si>
  <si>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</si>
  <si>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</si>
  <si>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</si>
  <si>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</si>
  <si>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Авансы выданные и предоплата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</si>
  <si>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</si>
  <si>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</si>
  <si>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</si>
  <si>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</si>
  <si>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</si>
  <si>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</si>
  <si>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</si>
  <si>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</si>
  <si>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</si>
  <si>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</si>
  <si>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</si>
  <si>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</si>
  <si>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</si>
  <si>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</si>
  <si>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</si>
  <si>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</si>
  <si>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</si>
  <si>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</si>
  <si>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</si>
  <si>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</si>
  <si>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</si>
  <si>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</si>
  <si>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</si>
  <si>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</si>
  <si>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</si>
  <si>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</si>
  <si>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</si>
  <si>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</si>
  <si>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</si>
  <si>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</si>
  <si>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</si>
  <si>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</si>
  <si>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</si>
  <si>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</si>
  <si>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</si>
  <si>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</si>
  <si>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</si>
  <si>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</si>
  <si>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31</t>
  </si>
  <si>
    <t>Авансы полученные</t>
  </si>
  <si>
    <t>Обязательства по вознаграждениям работникам</t>
  </si>
  <si>
    <t>35</t>
  </si>
  <si>
    <t>36</t>
  </si>
  <si>
    <t>37.1</t>
  </si>
  <si>
    <t>37.2</t>
  </si>
  <si>
    <t>40.1</t>
  </si>
  <si>
    <t xml:space="preserve">    резерв на переоценку основных средств</t>
  </si>
  <si>
    <t>40.2</t>
  </si>
  <si>
    <t>42.1</t>
  </si>
  <si>
    <t>42.2</t>
  </si>
  <si>
    <t xml:space="preserve"> в том числе: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</si>
  <si>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</si>
  <si>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</si>
  <si>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</si>
  <si>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</si>
  <si>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</si>
  <si>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</si>
  <si>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</si>
  <si>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</si>
  <si>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</si>
  <si>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</si>
  <si>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</si>
  <si>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</si>
  <si>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</si>
  <si>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</si>
  <si>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</si>
  <si>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</si>
  <si>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</si>
  <si>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</si>
  <si>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</si>
  <si>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</si>
  <si>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</si>
  <si>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</si>
  <si>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</si>
  <si>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</si>
  <si>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</si>
  <si>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</si>
  <si>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</si>
  <si>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</si>
  <si>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</si>
  <si>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</si>
  <si>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</si>
  <si>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</si>
  <si>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</si>
  <si>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</si>
  <si>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</si>
  <si>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</si>
  <si>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</si>
  <si>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</si>
  <si>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</si>
  <si>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</si>
  <si>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</si>
  <si>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</si>
  <si>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</si>
  <si>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</si>
  <si>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</si>
  <si>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</si>
  <si>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</si>
  <si>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</si>
  <si>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</si>
  <si>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</si>
  <si>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</si>
  <si>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</si>
  <si>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</si>
  <si>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</si>
  <si>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</si>
  <si>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</si>
  <si>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</si>
  <si>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</si>
  <si>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</si>
  <si>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</si>
  <si>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</si>
  <si>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</si>
  <si>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</si>
  <si>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</si>
  <si>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</si>
  <si>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</si>
  <si>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</si>
  <si>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</si>
  <si>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</si>
  <si>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</si>
  <si>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</si>
  <si>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</si>
  <si>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</si>
  <si>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</si>
  <si>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</si>
  <si>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 xml:space="preserve">   транспортные расходы</t>
  </si>
  <si>
    <t xml:space="preserve">   неустойка (штраф, пеня)</t>
  </si>
  <si>
    <t>26.1</t>
  </si>
  <si>
    <t>26.2</t>
  </si>
  <si>
    <t>26.3</t>
  </si>
  <si>
    <t>26.4</t>
  </si>
  <si>
    <t>26.5</t>
  </si>
  <si>
    <t>26.6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</si>
  <si>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</si>
  <si>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</si>
  <si>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Чистая прибыль (убыток) после уплаты корпоративного подоходного налога (стр.29-стр.30)</t>
  </si>
  <si>
    <t>1.1</t>
  </si>
  <si>
    <t>1.2</t>
  </si>
  <si>
    <t>1.3</t>
  </si>
  <si>
    <t>1.4</t>
  </si>
  <si>
    <t>1.5</t>
  </si>
  <si>
    <t>3.1</t>
  </si>
  <si>
    <t>19</t>
  </si>
  <si>
    <t>1</t>
  </si>
  <si>
    <t>2</t>
  </si>
  <si>
    <t>1.3.1</t>
  </si>
  <si>
    <t>1.3.2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</si>
  <si>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</si>
  <si>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</si>
  <si>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(в тысячах казахстанских тенге)</t>
  </si>
  <si>
    <t>За аналогичный отчетный период предыдущего года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</si>
  <si>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</si>
  <si>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</si>
  <si>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</si>
  <si>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</si>
  <si>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 xml:space="preserve">   по операциям «обратное РЕПО»</t>
  </si>
  <si>
    <t>Комиссионные вознаграждения</t>
  </si>
  <si>
    <t>(полное наименование управляющего инвестционным портфелем)</t>
  </si>
  <si>
    <t>2.1</t>
  </si>
  <si>
    <t>2.2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</si>
  <si>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</si>
  <si>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</si>
  <si>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</si>
  <si>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>Расходы от реализации или безвозмездной передачи активов</t>
  </si>
  <si>
    <t>Акционерное Общество "Дочерняя организация Народного Банка Казахстана "Halyk Finance"</t>
  </si>
  <si>
    <t>Всего</t>
  </si>
  <si>
    <t>Примечание</t>
  </si>
  <si>
    <t>За отчетный период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</si>
  <si>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</si>
  <si>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</si>
  <si>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Бухгалтерский баланс</t>
  </si>
  <si>
    <t>Наименование статьи</t>
  </si>
  <si>
    <t>на конец отчетного периода</t>
  </si>
  <si>
    <t>на конец предыдущего года</t>
  </si>
  <si>
    <t>Активы</t>
  </si>
  <si>
    <t>Прочие активы</t>
  </si>
  <si>
    <t>Запасы</t>
  </si>
  <si>
    <t>в том числе:</t>
  </si>
  <si>
    <t>Премии (дополнительный оплаченный капитал)</t>
  </si>
  <si>
    <t>Изъятый капитал</t>
  </si>
  <si>
    <t>Резервный капитал</t>
  </si>
  <si>
    <t>Обязательства</t>
  </si>
  <si>
    <t>Выпущенные долговые ценные бумаги</t>
  </si>
  <si>
    <t>Ценные бумаги, оцениваемые по справедливой стоимости, изменения которых отражаются в составе прибыли или убытка</t>
  </si>
  <si>
    <t>Текущее налоговое требование</t>
  </si>
  <si>
    <t>Отложенное налоговое требование</t>
  </si>
  <si>
    <t>Займы полученные</t>
  </si>
  <si>
    <t>Резервы</t>
  </si>
  <si>
    <t>29.1</t>
  </si>
  <si>
    <t>Текущее налоговое обязательство</t>
  </si>
  <si>
    <t>Отложенное налоговое обязательство</t>
  </si>
  <si>
    <t xml:space="preserve">   прочие доходы, связанные с получением вознаграждения</t>
  </si>
  <si>
    <t>5</t>
  </si>
  <si>
    <t>6</t>
  </si>
  <si>
    <t>7</t>
  </si>
  <si>
    <t>9</t>
  </si>
  <si>
    <t>10</t>
  </si>
  <si>
    <t>11</t>
  </si>
  <si>
    <t xml:space="preserve">   прочие расходы, связанные с выплатой вознаграждения</t>
  </si>
  <si>
    <t>12</t>
  </si>
  <si>
    <t>13</t>
  </si>
  <si>
    <t>14</t>
  </si>
  <si>
    <t>14.1</t>
  </si>
  <si>
    <t>14.2</t>
  </si>
  <si>
    <t>14.3</t>
  </si>
  <si>
    <t>14.4</t>
  </si>
  <si>
    <t>15</t>
  </si>
  <si>
    <t>16</t>
  </si>
  <si>
    <t>17</t>
  </si>
  <si>
    <t>18</t>
  </si>
  <si>
    <t>20</t>
  </si>
  <si>
    <t>Корпоративный подоходный налог</t>
  </si>
  <si>
    <t>21</t>
  </si>
  <si>
    <t>22</t>
  </si>
  <si>
    <t>23</t>
  </si>
  <si>
    <t>24</t>
  </si>
  <si>
    <t>25</t>
  </si>
  <si>
    <t>Прочие обязательства</t>
  </si>
  <si>
    <t>Итого обязательства:</t>
  </si>
  <si>
    <t>Комиссионные расходы</t>
  </si>
  <si>
    <t>Прочие расходы</t>
  </si>
  <si>
    <t>4.1</t>
  </si>
  <si>
    <t>5.1</t>
  </si>
  <si>
    <t>Расходы, связанные с выплатой вознаграждения</t>
  </si>
  <si>
    <t xml:space="preserve">   по полученным займам</t>
  </si>
  <si>
    <t xml:space="preserve">   по выпущенным ценным бумагам</t>
  </si>
  <si>
    <t xml:space="preserve">   по операциям «РЕПО»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</si>
  <si>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</si>
  <si>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</si>
  <si>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( в тысячах казахстанских тенге)</t>
  </si>
  <si>
    <t>Код строки</t>
  </si>
  <si>
    <t>Денежные средства и эквиваленты денежных средств</t>
  </si>
  <si>
    <t>Аффинированные драгоценные металлы</t>
  </si>
  <si>
    <t>4</t>
  </si>
  <si>
    <t>Дебиторская задолженность</t>
  </si>
  <si>
    <t xml:space="preserve">   от пенсионных активов</t>
  </si>
  <si>
    <t>8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</si>
  <si>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</si>
  <si>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</si>
  <si>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</si>
  <si>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</si>
  <si>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</si>
  <si>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</si>
  <si>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</si>
  <si>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 xml:space="preserve">Итого активы: </t>
  </si>
  <si>
    <t>Операция «РЕПО»</t>
  </si>
  <si>
    <t>Кредиторская задолженность</t>
  </si>
  <si>
    <t>Субординированный долг</t>
  </si>
  <si>
    <t>32</t>
  </si>
  <si>
    <t>33</t>
  </si>
  <si>
    <t>34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</si>
  <si>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</si>
  <si>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</si>
  <si>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</si>
  <si>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</si>
  <si>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</si>
  <si>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</si>
  <si>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</si>
  <si>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</si>
  <si>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 xml:space="preserve">Итого капитал: </t>
  </si>
  <si>
    <t>Отчет о прибылях и убытках</t>
  </si>
  <si>
    <t>Прибыль (убыток) от прекращенной деятельности</t>
  </si>
  <si>
    <t/>
  </si>
  <si>
    <t>Приложение 4</t>
  </si>
  <si>
    <t>форма 4</t>
  </si>
  <si>
    <t>Отчет об изменениях в  капитале</t>
  </si>
  <si>
    <t xml:space="preserve">            (в тысячах казахстанских тенге)</t>
  </si>
  <si>
    <t>Капитал родительской организации</t>
  </si>
  <si>
    <t>Доля меньшинства</t>
  </si>
  <si>
    <t>Итого капитал</t>
  </si>
  <si>
    <t>Нераспределенная прибыль (убыток)</t>
  </si>
  <si>
    <t>Сальдо на начало предыдущего периода</t>
  </si>
  <si>
    <t>Изменения в учетной политике и корректировка ошибок</t>
  </si>
  <si>
    <t>Пересчитанное сальдо на начало предыдущего периода</t>
  </si>
  <si>
    <t>Переоценка основных средств</t>
  </si>
  <si>
    <t>Изменение стоимости ценных бумаг, имеющихся в наличии для продажи</t>
  </si>
  <si>
    <t>Хеджирование денежных потоков</t>
  </si>
  <si>
    <t>Прибыль (убыток) от прочих операций</t>
  </si>
  <si>
    <t>Прибыль (убыток), признанная/ый непосредственно в самом капитале</t>
  </si>
  <si>
    <t>Прибыль (убыток) за период</t>
  </si>
  <si>
    <t>Всего прибыль (убыток) за период</t>
  </si>
  <si>
    <t>Дивиденды</t>
  </si>
  <si>
    <t>Эмиссия акций (вклады и паи учредителей)</t>
  </si>
  <si>
    <t>Выкупленные акции (вклады и паи учредителей)</t>
  </si>
  <si>
    <t>Внутренние переводы</t>
  </si>
  <si>
    <t>изменение накопленной переоценки основных средств</t>
  </si>
  <si>
    <t>формирование резервного капитала</t>
  </si>
  <si>
    <t>Прочие операции</t>
  </si>
  <si>
    <t>Сальдо на начало отчетного периода</t>
  </si>
  <si>
    <t>Пересчитанное сальдо на начало отчетного периода</t>
  </si>
  <si>
    <t>изменение</t>
  </si>
  <si>
    <t xml:space="preserve">накопленной переоценки основных средств </t>
  </si>
  <si>
    <t xml:space="preserve">формирование резервного капитала </t>
  </si>
  <si>
    <t xml:space="preserve">Прочие операции </t>
  </si>
  <si>
    <t>Сальдо на конец отчетного периода</t>
  </si>
  <si>
    <t xml:space="preserve">Приложение 3 </t>
  </si>
  <si>
    <t>форма 3</t>
  </si>
  <si>
    <t>Наименование статей</t>
  </si>
  <si>
    <t xml:space="preserve">За отчетный период </t>
  </si>
  <si>
    <t>За предыдущий период</t>
  </si>
  <si>
    <t>(Увеличение) уменьшение в операционных активах:</t>
  </si>
  <si>
    <t>Увеличение (уменьшение) в операционных обязательствах:</t>
  </si>
  <si>
    <t xml:space="preserve">Увеличение (уменьшение) денег от операционной деятельности                                            </t>
  </si>
  <si>
    <t>Инвестиции в капитал других юридических лиц</t>
  </si>
  <si>
    <t>Прочие поступления и платежи</t>
  </si>
  <si>
    <t>Выпуск акций</t>
  </si>
  <si>
    <t xml:space="preserve">Итого чистое увеличение (уменьшение) денег за отчетный период </t>
  </si>
  <si>
    <t>Остаток денег на начало периода</t>
  </si>
  <si>
    <t xml:space="preserve">Остаток денег на конец периода </t>
  </si>
  <si>
    <t>Телефон +7 727 3573177</t>
  </si>
  <si>
    <t>фт</t>
  </si>
  <si>
    <t>Исполнитель                 ______________________  Ержуманова Н.Б.</t>
  </si>
  <si>
    <t>Главный бухгалтер          ___________________   Сейдахметова Б.Е.</t>
  </si>
  <si>
    <t xml:space="preserve">          В графе 2 указываются номера примечаний по статьям, отраженным в пояснительной записке. В строке 12 отражены доходы от списания резерва переоценки основных средств на прибыль/убыток отчетного периода.
          Статья «Доля меньшинства» заполняется при составлении консолидированной финансовой отчетности.</t>
  </si>
  <si>
    <t>Отчет о движении денег (прямой метод)</t>
  </si>
  <si>
    <t>Движение денег от операционной деятельности</t>
  </si>
  <si>
    <t>Увеличение/уменьшение вкладов, размещенных со сроком погашения более трех месяцев</t>
  </si>
  <si>
    <t>Увеличение/уменьшение предоставленных займов и финансовой аренды</t>
  </si>
  <si>
    <t>Увеличение торговых ценных бумаг</t>
  </si>
  <si>
    <t>Уменьшение торговых ценных бумаг</t>
  </si>
  <si>
    <t>Увеличение ценных бумаг, имеющихся в наличии для продажи</t>
  </si>
  <si>
    <t>Уменьшение ценных бумаг, имеющихся в наличии для продажи</t>
  </si>
  <si>
    <t>Увеличение/уменьшение требований по операции" обратное РЕПО"</t>
  </si>
  <si>
    <t>Увеличение/уменьшение требований к клиентам</t>
  </si>
  <si>
    <t>Увеличение/уменьшение дивидендов</t>
  </si>
  <si>
    <t>Увеличение/уменьшение вкладов, привлеченных</t>
  </si>
  <si>
    <t>Увеличение/уменьшение обязательств по операции "РЕПО"</t>
  </si>
  <si>
    <t>Увеличение/уменьшение обязательств перед клиентами</t>
  </si>
  <si>
    <t>Увеличение/уменьшение от прочей операционной деятельности</t>
  </si>
  <si>
    <t>Налог на прибыль уплаченный</t>
  </si>
  <si>
    <t>Итого увеличение/уменьшение денег от операционной деятельности после налогообложения</t>
  </si>
  <si>
    <t>Движение денежных средств от инвестиционной деятельности</t>
  </si>
  <si>
    <t>Покупка/продажа ценных бумаг, удерживаемых до погашения</t>
  </si>
  <si>
    <t>Покупка/продажа основных средств и нематериальных активов</t>
  </si>
  <si>
    <t>Прочие</t>
  </si>
  <si>
    <t>Итого увеличение/уменьшение денег от инвестиционной деятельности</t>
  </si>
  <si>
    <t>Движение денежных средств от финансовой деятельности</t>
  </si>
  <si>
    <t>Увеличение/уменьшение займов полученных</t>
  </si>
  <si>
    <t>Поступление/погашение от выпущенных долговых обязательств</t>
  </si>
  <si>
    <t>Приобретение/погашение собственных акций</t>
  </si>
  <si>
    <t>Выплаченные дивиденды</t>
  </si>
  <si>
    <t>Итого увеличение/уменьшение денег от финансовой деятельности</t>
  </si>
  <si>
    <t>Влияние обменных курсов на денежные средства и их эквиваленты</t>
  </si>
  <si>
    <t>вознаграждения по вкладам в БВУ</t>
  </si>
  <si>
    <t>комиссионного дохода про брокерской и дилерской деятельности</t>
  </si>
  <si>
    <t>комиссионного дохода от управления активами</t>
  </si>
  <si>
    <t>прочих доходов</t>
  </si>
  <si>
    <t>в том числе :</t>
  </si>
  <si>
    <t>вознаграждения по торговым ценным бумагам</t>
  </si>
  <si>
    <t>вознаграждения по ценным бумагам, имеющихся в наличии для продажи</t>
  </si>
  <si>
    <t>вознаграждения по операциям обратное РЕПО</t>
  </si>
  <si>
    <t>доходов от покупки-продажи ценных бумаг</t>
  </si>
  <si>
    <t>Поступление денег в виде процентного и комиссионного вознаграждения</t>
  </si>
  <si>
    <t>Выбытие денег в виде процентного и комиссионного вознаграждения</t>
  </si>
  <si>
    <t xml:space="preserve">в виде вознаграждения по полученным займам </t>
  </si>
  <si>
    <t>в виде вознаграждения по операциям РЕПО</t>
  </si>
  <si>
    <t>в виде комиссионного вознаграждения по услугам фондовой биржи</t>
  </si>
  <si>
    <t>в виде комиссионного вознаграждения по услугам иных профессиональных участников рынка ЦБ</t>
  </si>
  <si>
    <t>в виде комиссионного вознаграждения по кастодиальному обслуживанию</t>
  </si>
  <si>
    <t>в виде комиссионного вознаграждения по услугам банка</t>
  </si>
  <si>
    <t>Первый руководитель _____________________ Абжанов А.Р.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</si>
  <si>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</si>
  <si>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</si>
  <si>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    резервы переоценки ценных бумаг, учитываемых по справедливой стоимости через прочий совокупный доход</t>
  </si>
  <si>
    <t xml:space="preserve">    резервы переоценки стомости займов, учитываемых через прочий совокупный доход</t>
  </si>
  <si>
    <t>40.3</t>
  </si>
  <si>
    <t>Итого капитал и обязательства (стр.36+стр.43):</t>
  </si>
  <si>
    <t xml:space="preserve">   по ценным бумагам, учитываемым по справедливой стоимости через прочий совокупный доход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</si>
  <si>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</si>
  <si>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</si>
  <si>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</si>
  <si>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</t>
  </si>
  <si>
    <t xml:space="preserve">  общехозяйственные и административные расходы</t>
  </si>
  <si>
    <t xml:space="preserve">   расходы по выплате налогов и других обязательных платежей в бюджет, за исключением корпоративного подоходного налога</t>
  </si>
  <si>
    <t>Итого чистая прибыль (убыток) за период (стр.31+/- стр.32)</t>
  </si>
  <si>
    <t>Исполнитель                 _____________________  Ержуманова Н.Б.</t>
  </si>
  <si>
    <t>Председатель Правления  _____________________ Абжанов А.Р.</t>
  </si>
  <si>
    <t xml:space="preserve"> дата 05.07.2018 г.</t>
  </si>
  <si>
    <t xml:space="preserve"> по состоянию на "01" июля 2018 года</t>
  </si>
  <si>
    <t>И.о. председателя Правления  _____________________ Темирханов М.Р.</t>
  </si>
  <si>
    <t>Исполнитель                              _____________________  Ержуманова Н.Б.</t>
  </si>
  <si>
    <t>Главный бухгалтер                   _____________________   Сейдахметова Б.Е.</t>
  </si>
  <si>
    <t>Главный бухгалтер                  ______________________Сейдахметова Б.Е.</t>
  </si>
  <si>
    <t>Исполнитель                             ______________________  Ержуманова Н.Б.</t>
  </si>
  <si>
    <t xml:space="preserve"> дата 05.10.2018 г.</t>
  </si>
  <si>
    <t xml:space="preserve"> по состоянию на "01" октября 2018 года</t>
  </si>
  <si>
    <t>Первый руководитель _____________________ Темирханов М.Р.</t>
  </si>
  <si>
    <t xml:space="preserve"> дата 11.10.2018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</si>
</sst>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0" fontId="16" fillId="0" borderId="0"/>
    <xf numFmtId="0" fontId="15" fillId="0" borderId="0">
      <alignment horizontal="left" vertical="top"/>
    </xf>
    <xf numFmtId="0" fontId="31" fillId="0" borderId="0">
      <alignment horizontal="right" vertical="top"/>
    </xf>
    <xf numFmtId="0" fontId="15" fillId="0" borderId="0">
      <alignment horizontal="left" vertical="top"/>
    </xf>
    <xf numFmtId="0" fontId="31" fillId="0" borderId="0">
      <alignment horizontal="left" vertical="top"/>
    </xf>
    <xf numFmtId="0" fontId="15" fillId="0" borderId="0">
      <alignment horizontal="left" vertical="top"/>
    </xf>
    <xf numFmtId="0" fontId="31" fillId="0" borderId="0">
      <alignment horizontal="left" vertical="top"/>
    </xf>
    <xf numFmtId="0" fontId="21" fillId="0" borderId="0">
      <alignment horizontal="center" vertical="top"/>
    </xf>
    <xf numFmtId="0" fontId="31" fillId="0" borderId="0">
      <alignment horizontal="center" vertical="top"/>
    </xf>
    <xf numFmtId="0" fontId="20" fillId="0" borderId="0">
      <alignment horizontal="center" vertical="top"/>
    </xf>
    <xf numFmtId="0" fontId="32" fillId="0" borderId="0">
      <alignment horizontal="left" vertical="top"/>
    </xf>
    <xf numFmtId="0" fontId="20" fillId="0" borderId="0">
      <alignment horizontal="center" vertical="top"/>
    </xf>
    <xf numFmtId="0" fontId="33" fillId="0" borderId="0">
      <alignment horizontal="left" vertical="top"/>
    </xf>
    <xf numFmtId="0" fontId="15" fillId="0" borderId="0">
      <alignment horizontal="center" vertical="top"/>
    </xf>
    <xf numFmtId="0" fontId="34" fillId="0" borderId="0">
      <alignment horizontal="center" vertical="top"/>
    </xf>
    <xf numFmtId="0" fontId="31" fillId="0" borderId="0">
      <alignment horizontal="right" vertical="top"/>
    </xf>
    <xf numFmtId="0" fontId="34" fillId="0" borderId="0">
      <alignment horizontal="left" vertical="top"/>
    </xf>
    <xf numFmtId="0" fontId="35" fillId="0" borderId="0">
      <alignment horizontal="center" vertical="top"/>
    </xf>
    <xf numFmtId="0" fontId="14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8" fillId="0" borderId="0"/>
    <xf numFmtId="164" fontId="30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24" applyFont="1" applyFill="1" applyAlignment="1">
      <alignment horizontal="justify" shrinkToFit="1"/>
    </xf>
    <xf numFmtId="0" fontId="11" fillId="0" borderId="0" xfId="24" applyFont="1" applyFill="1" applyAlignment="1" applyProtection="1">
      <alignment horizontal="right" wrapText="1"/>
    </xf>
    <xf numFmtId="0" fontId="7" fillId="0" borderId="0" xfId="24" applyFont="1" applyFill="1" applyProtection="1">
      <protection locked="0"/>
    </xf>
    <xf numFmtId="0" fontId="7" fillId="0" borderId="0" xfId="24" applyFont="1" applyFill="1" applyProtection="1"/>
    <xf numFmtId="0" fontId="7" fillId="0" borderId="0" xfId="24" applyFont="1" applyFill="1" applyAlignment="1" applyProtection="1">
      <alignment horizontal="right"/>
    </xf>
    <xf numFmtId="0" fontId="11" fillId="0" borderId="1" xfId="24" applyFont="1" applyFill="1" applyBorder="1" applyAlignment="1" applyProtection="1">
      <alignment horizontal="center" vertical="center" wrapText="1"/>
      <protection locked="0"/>
    </xf>
    <xf numFmtId="0" fontId="7" fillId="0" borderId="1" xfId="24" applyFont="1" applyFill="1" applyBorder="1" applyAlignment="1" applyProtection="1">
      <alignment horizontal="center"/>
      <protection locked="0"/>
    </xf>
    <xf numFmtId="0" fontId="11" fillId="0" borderId="1" xfId="24" applyFont="1" applyFill="1" applyBorder="1" applyAlignment="1" applyProtection="1">
      <alignment horizontal="left"/>
    </xf>
    <xf numFmtId="165" fontId="7" fillId="0" borderId="1" xfId="32" applyNumberFormat="1" applyFont="1" applyFill="1" applyBorder="1" applyProtection="1">
      <protection locked="0"/>
    </xf>
    <xf numFmtId="0" fontId="7" fillId="0" borderId="1" xfId="24" applyFont="1" applyFill="1" applyBorder="1" applyAlignment="1" applyProtection="1">
      <alignment wrapText="1"/>
    </xf>
    <xf numFmtId="0" fontId="11" fillId="0" borderId="1" xfId="24" applyFont="1" applyFill="1" applyBorder="1" applyAlignment="1" applyProtection="1">
      <alignment wrapText="1"/>
    </xf>
    <xf numFmtId="3" fontId="7" fillId="0" borderId="0" xfId="24" applyNumberFormat="1" applyFont="1" applyFill="1" applyProtection="1">
      <protection locked="0"/>
    </xf>
    <xf numFmtId="0" fontId="11" fillId="0" borderId="1" xfId="24" applyFont="1" applyFill="1" applyBorder="1" applyAlignment="1" applyProtection="1">
      <alignment horizontal="left" wrapText="1"/>
    </xf>
    <xf numFmtId="0" fontId="7" fillId="0" borderId="1" xfId="24" applyFont="1" applyFill="1" applyBorder="1" applyAlignment="1" applyProtection="1">
      <alignment horizontal="justify" wrapText="1"/>
    </xf>
    <xf numFmtId="0" fontId="7" fillId="0" borderId="1" xfId="24" applyFont="1" applyFill="1" applyBorder="1" applyAlignment="1" applyProtection="1">
      <alignment horizontal="center" vertical="center"/>
      <protection locked="0"/>
    </xf>
    <xf numFmtId="3" fontId="11" fillId="0" borderId="0" xfId="24" applyNumberFormat="1" applyFont="1" applyFill="1" applyProtection="1">
      <protection locked="0"/>
    </xf>
    <xf numFmtId="49" fontId="7" fillId="0" borderId="0" xfId="25" applyNumberFormat="1" applyFont="1" applyFill="1" applyProtection="1">
      <protection locked="0"/>
    </xf>
    <xf numFmtId="0" fontId="7" fillId="0" borderId="1" xfId="24" applyFont="1" applyFill="1" applyBorder="1" applyAlignment="1" applyProtection="1">
      <alignment vertical="top" wrapText="1"/>
    </xf>
    <xf numFmtId="0" fontId="7" fillId="0" borderId="2" xfId="24" applyFont="1" applyFill="1" applyBorder="1" applyAlignment="1" applyProtection="1">
      <alignment vertical="top" wrapText="1"/>
    </xf>
    <xf numFmtId="0" fontId="11" fillId="0" borderId="2" xfId="24" applyFont="1" applyFill="1" applyBorder="1" applyAlignment="1" applyProtection="1">
      <alignment vertical="top" wrapText="1"/>
    </xf>
    <xf numFmtId="0" fontId="11" fillId="0" borderId="1" xfId="24" applyFont="1" applyFill="1" applyBorder="1" applyAlignment="1" applyProtection="1">
      <alignment vertical="top" wrapText="1"/>
    </xf>
    <xf numFmtId="3" fontId="2" fillId="0" borderId="1" xfId="23" applyNumberFormat="1" applyFont="1" applyFill="1" applyBorder="1" applyAlignment="1" applyProtection="1">
      <alignment vertical="top" wrapText="1"/>
      <protection locked="0"/>
    </xf>
    <xf numFmtId="3" fontId="3" fillId="0" borderId="1" xfId="23" applyNumberFormat="1" applyFont="1" applyFill="1" applyBorder="1" applyAlignment="1" applyProtection="1">
      <alignment horizontal="right"/>
    </xf>
    <xf numFmtId="3" fontId="2" fillId="0" borderId="0" xfId="0" applyNumberFormat="1" applyFont="1"/>
    <xf numFmtId="0" fontId="2" fillId="0" borderId="0" xfId="0" applyFont="1" applyAlignment="1" applyProtection="1">
      <alignment vertical="top"/>
      <protection locked="0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49" fontId="7" fillId="0" borderId="0" xfId="24" applyNumberFormat="1" applyFont="1" applyFill="1" applyProtection="1">
      <protection locked="0"/>
    </xf>
    <xf numFmtId="49" fontId="7" fillId="0" borderId="0" xfId="24" applyNumberFormat="1" applyFont="1" applyFill="1" applyAlignment="1" applyProtection="1">
      <alignment horizontal="center"/>
    </xf>
    <xf numFmtId="49" fontId="7" fillId="0" borderId="0" xfId="24" applyNumberFormat="1" applyFont="1" applyFill="1" applyProtection="1"/>
    <xf numFmtId="49" fontId="7" fillId="0" borderId="0" xfId="24" applyNumberFormat="1" applyFont="1" applyFill="1" applyAlignment="1" applyProtection="1">
      <alignment horizontal="center"/>
      <protection locked="0"/>
    </xf>
    <xf numFmtId="3" fontId="7" fillId="0" borderId="0" xfId="24" applyNumberFormat="1" applyFont="1" applyFill="1" applyAlignment="1" applyProtection="1">
      <alignment horizontal="center"/>
    </xf>
    <xf numFmtId="3" fontId="11" fillId="0" borderId="1" xfId="23" applyNumberFormat="1" applyFont="1" applyFill="1" applyBorder="1" applyAlignment="1" applyProtection="1">
      <alignment horizontal="right"/>
    </xf>
    <xf numFmtId="3" fontId="7" fillId="0" borderId="0" xfId="24" applyNumberFormat="1" applyFont="1" applyFill="1" applyBorder="1" applyProtection="1">
      <protection locked="0"/>
    </xf>
    <xf numFmtId="0" fontId="7" fillId="0" borderId="0" xfId="24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0" fillId="0" borderId="4" xfId="10" quotePrefix="1" applyBorder="1" applyAlignment="1">
      <alignment horizontal="center" vertical="top" wrapText="1"/>
    </xf>
    <xf numFmtId="0" fontId="7" fillId="0" borderId="0" xfId="24" applyFont="1" applyFill="1" applyAlignment="1" applyProtection="1">
      <alignment wrapText="1"/>
      <protection locked="0"/>
    </xf>
    <xf numFmtId="0" fontId="7" fillId="0" borderId="0" xfId="24" applyFont="1" applyFill="1" applyAlignment="1" applyProtection="1">
      <alignment horizontal="center" wrapText="1"/>
    </xf>
    <xf numFmtId="0" fontId="7" fillId="0" borderId="0" xfId="24" applyFont="1" applyFill="1" applyAlignment="1" applyProtection="1">
      <alignment wrapText="1"/>
    </xf>
    <xf numFmtId="0" fontId="7" fillId="0" borderId="1" xfId="24" applyFont="1" applyFill="1" applyBorder="1" applyAlignment="1" applyProtection="1">
      <alignment horizontal="center" wrapText="1"/>
      <protection locked="0"/>
    </xf>
    <xf numFmtId="49" fontId="7" fillId="0" borderId="0" xfId="25" applyNumberFormat="1" applyFont="1" applyFill="1" applyAlignment="1" applyProtection="1">
      <alignment wrapText="1"/>
      <protection locked="0"/>
    </xf>
    <xf numFmtId="3" fontId="7" fillId="0" borderId="1" xfId="24" applyNumberFormat="1" applyFont="1" applyFill="1" applyBorder="1" applyAlignment="1" applyProtection="1">
      <alignment horizontal="center"/>
      <protection locked="0"/>
    </xf>
    <xf numFmtId="3" fontId="11" fillId="0" borderId="1" xfId="24" applyNumberFormat="1" applyFont="1" applyFill="1" applyBorder="1" applyAlignment="1" applyProtection="1">
      <alignment horizontal="center"/>
      <protection locked="0"/>
    </xf>
    <xf numFmtId="0" fontId="23" fillId="0" borderId="2" xfId="24" applyFont="1" applyFill="1" applyBorder="1" applyAlignment="1" applyProtection="1">
      <alignment vertical="top" wrapText="1"/>
    </xf>
    <xf numFmtId="3" fontId="7" fillId="0" borderId="0" xfId="24" applyNumberFormat="1" applyFont="1" applyFill="1" applyProtection="1"/>
    <xf numFmtId="1" fontId="7" fillId="0" borderId="0" xfId="29" applyNumberFormat="1" applyFont="1" applyFill="1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top" wrapText="1"/>
    </xf>
    <xf numFmtId="0" fontId="13" fillId="0" borderId="2" xfId="0" applyFont="1" applyBorder="1" applyAlignment="1" applyProtection="1">
      <alignment horizontal="center" vertical="center" wrapText="1"/>
    </xf>
    <xf numFmtId="3" fontId="13" fillId="0" borderId="2" xfId="0" applyNumberFormat="1" applyFont="1" applyBorder="1" applyAlignment="1" applyProtection="1">
      <alignment horizontal="center" vertical="center" wrapText="1"/>
    </xf>
    <xf numFmtId="3" fontId="5" fillId="0" borderId="6" xfId="0" applyNumberFormat="1" applyFont="1" applyBorder="1" applyAlignment="1" applyProtection="1">
      <alignment horizontal="center" vertical="center" wrapText="1"/>
    </xf>
    <xf numFmtId="3" fontId="5" fillId="0" borderId="2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3" fontId="13" fillId="0" borderId="5" xfId="0" applyNumberFormat="1" applyFont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13" fillId="0" borderId="5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top" wrapText="1"/>
    </xf>
    <xf numFmtId="0" fontId="25" fillId="0" borderId="6" xfId="0" applyFont="1" applyBorder="1" applyAlignment="1" applyProtection="1">
      <alignment horizontal="center" wrapText="1"/>
    </xf>
    <xf numFmtId="0" fontId="25" fillId="0" borderId="6" xfId="0" applyFont="1" applyBorder="1" applyAlignment="1" applyProtection="1">
      <alignment horizontal="center" vertical="top" wrapText="1"/>
    </xf>
    <xf numFmtId="0" fontId="25" fillId="0" borderId="2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3" fontId="2" fillId="0" borderId="6" xfId="0" applyNumberFormat="1" applyFont="1" applyBorder="1" applyAlignment="1" applyProtection="1">
      <alignment vertical="top" wrapText="1"/>
      <protection locked="0"/>
    </xf>
    <xf numFmtId="3" fontId="2" fillId="0" borderId="6" xfId="0" applyNumberFormat="1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</xf>
    <xf numFmtId="0" fontId="13" fillId="0" borderId="2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3" fontId="3" fillId="0" borderId="6" xfId="0" applyNumberFormat="1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3" fontId="2" fillId="0" borderId="6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22" fillId="0" borderId="4" xfId="14" quotePrefix="1" applyFont="1" applyFill="1" applyBorder="1" applyAlignment="1">
      <alignment horizontal="center" vertical="top" wrapText="1"/>
    </xf>
    <xf numFmtId="0" fontId="11" fillId="0" borderId="7" xfId="24" applyFont="1" applyFill="1" applyBorder="1" applyAlignment="1" applyProtection="1">
      <alignment horizontal="center" vertical="center" wrapText="1"/>
      <protection locked="0"/>
    </xf>
    <xf numFmtId="0" fontId="7" fillId="0" borderId="7" xfId="24" applyFont="1" applyFill="1" applyBorder="1" applyAlignment="1" applyProtection="1">
      <alignment horizontal="center"/>
      <protection locked="0"/>
    </xf>
    <xf numFmtId="0" fontId="11" fillId="0" borderId="7" xfId="24" applyFont="1" applyFill="1" applyBorder="1" applyAlignment="1" applyProtection="1">
      <alignment horizontal="center"/>
      <protection locked="0"/>
    </xf>
    <xf numFmtId="0" fontId="7" fillId="0" borderId="7" xfId="24" applyFont="1" applyFill="1" applyBorder="1" applyAlignment="1" applyProtection="1">
      <alignment horizontal="center" vertical="center" wrapText="1"/>
      <protection locked="0"/>
    </xf>
    <xf numFmtId="0" fontId="7" fillId="0" borderId="7" xfId="24" applyFont="1" applyFill="1" applyBorder="1" applyAlignment="1" applyProtection="1">
      <alignment horizontal="center" vertical="center"/>
      <protection locked="0"/>
    </xf>
    <xf numFmtId="3" fontId="7" fillId="0" borderId="1" xfId="24" applyNumberFormat="1" applyFont="1" applyFill="1" applyBorder="1" applyProtection="1">
      <protection locked="0"/>
    </xf>
    <xf numFmtId="0" fontId="7" fillId="0" borderId="1" xfId="24" applyFont="1" applyFill="1" applyBorder="1" applyProtection="1">
      <protection locked="0"/>
    </xf>
    <xf numFmtId="3" fontId="7" fillId="0" borderId="1" xfId="27" applyNumberFormat="1" applyFont="1" applyFill="1" applyBorder="1" applyAlignment="1">
      <alignment horizontal="right" wrapText="1"/>
    </xf>
    <xf numFmtId="0" fontId="22" fillId="0" borderId="8" xfId="14" quotePrefix="1" applyFont="1" applyFill="1" applyBorder="1" applyAlignment="1">
      <alignment horizontal="center" vertical="top" wrapText="1"/>
    </xf>
    <xf numFmtId="3" fontId="23" fillId="0" borderId="1" xfId="27" applyNumberFormat="1" applyFont="1" applyFill="1" applyBorder="1" applyAlignment="1">
      <alignment horizontal="right" wrapText="1"/>
    </xf>
    <xf numFmtId="1" fontId="23" fillId="0" borderId="1" xfId="27" applyNumberFormat="1" applyFont="1" applyFill="1" applyBorder="1" applyAlignment="1">
      <alignment horizontal="right" wrapText="1"/>
    </xf>
    <xf numFmtId="0" fontId="23" fillId="0" borderId="1" xfId="27" applyNumberFormat="1" applyFont="1" applyFill="1" applyBorder="1" applyAlignment="1">
      <alignment horizontal="right" wrapText="1"/>
    </xf>
    <xf numFmtId="1" fontId="7" fillId="0" borderId="1" xfId="27" applyNumberFormat="1" applyFont="1" applyFill="1" applyBorder="1" applyAlignment="1">
      <alignment horizontal="right" wrapText="1"/>
    </xf>
    <xf numFmtId="0" fontId="17" fillId="0" borderId="4" xfId="14" quotePrefix="1" applyFont="1" applyFill="1" applyBorder="1" applyAlignment="1">
      <alignment horizontal="center" vertical="top" wrapText="1"/>
    </xf>
    <xf numFmtId="0" fontId="24" fillId="0" borderId="4" xfId="14" quotePrefix="1" applyFont="1" applyFill="1" applyBorder="1" applyAlignment="1">
      <alignment horizontal="center" vertical="top" wrapText="1"/>
    </xf>
    <xf numFmtId="0" fontId="22" fillId="0" borderId="9" xfId="14" quotePrefix="1" applyFont="1" applyFill="1" applyBorder="1" applyAlignment="1">
      <alignment horizontal="center" vertical="top" wrapText="1"/>
    </xf>
    <xf numFmtId="3" fontId="0" fillId="0" borderId="0" xfId="0" applyNumberFormat="1" applyFill="1" applyAlignment="1">
      <alignment horizontal="left"/>
    </xf>
    <xf numFmtId="4" fontId="19" fillId="0" borderId="0" xfId="27" applyNumberFormat="1" applyFont="1" applyFill="1" applyBorder="1" applyAlignment="1">
      <alignment horizontal="right" vertical="top" wrapText="1"/>
    </xf>
    <xf numFmtId="0" fontId="2" fillId="0" borderId="0" xfId="0" applyFont="1" applyFill="1" applyAlignment="1" applyProtection="1">
      <alignment vertical="top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3" fontId="17" fillId="0" borderId="6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3" fontId="5" fillId="0" borderId="6" xfId="0" applyNumberFormat="1" applyFont="1" applyFill="1" applyBorder="1" applyAlignment="1" applyProtection="1">
      <alignment horizontal="center" vertical="center" wrapText="1"/>
    </xf>
    <xf numFmtId="3" fontId="11" fillId="0" borderId="6" xfId="0" applyNumberFormat="1" applyFont="1" applyBorder="1" applyAlignment="1" applyProtection="1">
      <alignment vertical="top" wrapText="1"/>
      <protection locked="0"/>
    </xf>
    <xf numFmtId="3" fontId="26" fillId="0" borderId="6" xfId="0" applyNumberFormat="1" applyFont="1" applyFill="1" applyBorder="1" applyAlignment="1" applyProtection="1">
      <alignment horizontal="center" wrapText="1"/>
    </xf>
    <xf numFmtId="0" fontId="27" fillId="0" borderId="2" xfId="0" applyFont="1" applyBorder="1" applyAlignment="1" applyProtection="1">
      <alignment vertical="top" wrapText="1"/>
    </xf>
    <xf numFmtId="0" fontId="26" fillId="0" borderId="6" xfId="0" applyFont="1" applyBorder="1" applyAlignment="1" applyProtection="1">
      <alignment horizontal="center" wrapText="1"/>
      <protection locked="0"/>
    </xf>
    <xf numFmtId="3" fontId="26" fillId="0" borderId="6" xfId="0" applyNumberFormat="1" applyFont="1" applyFill="1" applyBorder="1" applyAlignment="1" applyProtection="1">
      <alignment horizontal="center" vertical="top" wrapText="1"/>
    </xf>
    <xf numFmtId="3" fontId="0" fillId="0" borderId="0" xfId="0" applyNumberFormat="1"/>
    <xf numFmtId="4" fontId="0" fillId="0" borderId="0" xfId="0" applyNumberFormat="1"/>
    <xf numFmtId="3" fontId="2" fillId="2" borderId="6" xfId="0" applyNumberFormat="1" applyFont="1" applyFill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vertical="top" wrapText="1"/>
      <protection locked="0"/>
    </xf>
    <xf numFmtId="4" fontId="7" fillId="0" borderId="1" xfId="24" applyNumberFormat="1" applyFont="1" applyFill="1" applyBorder="1" applyAlignment="1" applyProtection="1">
      <alignment horizontal="center"/>
      <protection locked="0"/>
    </xf>
    <xf numFmtId="49" fontId="11" fillId="0" borderId="7" xfId="24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24" applyNumberFormat="1" applyFont="1" applyFill="1" applyBorder="1" applyAlignment="1" applyProtection="1">
      <alignment horizontal="center"/>
      <protection locked="0"/>
    </xf>
    <xf numFmtId="49" fontId="11" fillId="0" borderId="12" xfId="24" applyNumberFormat="1" applyFont="1" applyFill="1" applyBorder="1" applyAlignment="1" applyProtection="1">
      <alignment horizontal="center" vertical="top" wrapText="1"/>
      <protection locked="0"/>
    </xf>
    <xf numFmtId="49" fontId="7" fillId="0" borderId="12" xfId="24" applyNumberFormat="1" applyFont="1" applyFill="1" applyBorder="1" applyAlignment="1" applyProtection="1">
      <alignment horizontal="center" vertical="top" wrapText="1"/>
      <protection locked="0"/>
    </xf>
    <xf numFmtId="49" fontId="23" fillId="0" borderId="12" xfId="24" applyNumberFormat="1" applyFont="1" applyFill="1" applyBorder="1" applyAlignment="1" applyProtection="1">
      <alignment horizontal="center" vertical="top" wrapText="1"/>
      <protection locked="0"/>
    </xf>
    <xf numFmtId="49" fontId="11" fillId="0" borderId="11" xfId="24" applyNumberFormat="1" applyFont="1" applyFill="1" applyBorder="1" applyAlignment="1" applyProtection="1">
      <alignment horizontal="center" vertical="top" wrapText="1"/>
      <protection locked="0"/>
    </xf>
    <xf numFmtId="49" fontId="7" fillId="0" borderId="11" xfId="24" applyNumberFormat="1" applyFont="1" applyFill="1" applyBorder="1" applyAlignment="1" applyProtection="1">
      <alignment horizontal="center" vertical="top" wrapText="1"/>
      <protection locked="0"/>
    </xf>
    <xf numFmtId="49" fontId="11" fillId="0" borderId="7" xfId="24" applyNumberFormat="1" applyFont="1" applyFill="1" applyBorder="1" applyAlignment="1" applyProtection="1">
      <alignment horizontal="center"/>
      <protection locked="0"/>
    </xf>
    <xf numFmtId="3" fontId="11" fillId="0" borderId="1" xfId="24" applyNumberFormat="1" applyFont="1" applyFill="1" applyBorder="1" applyAlignment="1" applyProtection="1">
      <alignment horizontal="center" vertical="top" wrapText="1"/>
      <protection locked="0"/>
    </xf>
    <xf numFmtId="3" fontId="7" fillId="0" borderId="1" xfId="24" applyNumberFormat="1" applyFont="1" applyFill="1" applyBorder="1" applyAlignment="1" applyProtection="1">
      <alignment horizontal="center" vertical="top" wrapText="1"/>
      <protection locked="0"/>
    </xf>
    <xf numFmtId="3" fontId="5" fillId="0" borderId="1" xfId="14" quotePrefix="1" applyNumberFormat="1" applyFont="1" applyFill="1" applyBorder="1" applyAlignment="1">
      <alignment horizontal="center" vertical="top" wrapText="1"/>
    </xf>
    <xf numFmtId="3" fontId="23" fillId="0" borderId="1" xfId="24" applyNumberFormat="1" applyFont="1" applyFill="1" applyBorder="1" applyAlignment="1" applyProtection="1">
      <alignment horizontal="center" vertical="top" wrapText="1"/>
      <protection locked="0"/>
    </xf>
    <xf numFmtId="3" fontId="17" fillId="0" borderId="1" xfId="14" quotePrefix="1" applyNumberFormat="1" applyFont="1" applyFill="1" applyBorder="1" applyAlignment="1">
      <alignment horizontal="center" vertical="top" wrapText="1"/>
    </xf>
    <xf numFmtId="3" fontId="24" fillId="0" borderId="1" xfId="14" quotePrefix="1" applyNumberFormat="1" applyFont="1" applyFill="1" applyBorder="1" applyAlignment="1">
      <alignment horizontal="center" vertical="top" wrapText="1"/>
    </xf>
    <xf numFmtId="4" fontId="19" fillId="0" borderId="10" xfId="28" applyNumberFormat="1" applyFont="1" applyBorder="1" applyAlignment="1">
      <alignment horizontal="right" vertical="top" wrapText="1"/>
    </xf>
    <xf numFmtId="0" fontId="7" fillId="0" borderId="0" xfId="24" applyFont="1" applyFill="1" applyBorder="1" applyAlignment="1" applyProtection="1">
      <protection locked="0"/>
    </xf>
    <xf numFmtId="49" fontId="7" fillId="0" borderId="0" xfId="25" applyNumberFormat="1" applyFont="1" applyFill="1" applyAlignment="1" applyProtection="1">
      <protection locked="0"/>
    </xf>
    <xf numFmtId="3" fontId="11" fillId="0" borderId="13" xfId="24" applyNumberFormat="1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Font="1" applyBorder="1" applyAlignment="1">
      <alignment horizontal="right" wrapText="1"/>
    </xf>
    <xf numFmtId="3" fontId="18" fillId="0" borderId="1" xfId="26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Border="1"/>
    <xf numFmtId="4" fontId="19" fillId="0" borderId="0" xfId="26" applyNumberFormat="1" applyFont="1" applyBorder="1" applyAlignment="1">
      <alignment horizontal="right" vertical="top" wrapText="1"/>
    </xf>
    <xf numFmtId="4" fontId="28" fillId="0" borderId="0" xfId="26" applyNumberFormat="1" applyFont="1" applyBorder="1" applyAlignment="1">
      <alignment horizontal="right" vertical="top" wrapText="1"/>
    </xf>
    <xf numFmtId="4" fontId="29" fillId="0" borderId="0" xfId="26" applyNumberFormat="1" applyFont="1" applyBorder="1" applyAlignment="1">
      <alignment horizontal="right" vertical="top" wrapText="1"/>
    </xf>
    <xf numFmtId="0" fontId="19" fillId="0" borderId="0" xfId="26" applyNumberFormat="1" applyFont="1" applyBorder="1" applyAlignment="1">
      <alignment horizontal="right" vertical="top" wrapText="1"/>
    </xf>
    <xf numFmtId="0" fontId="7" fillId="0" borderId="0" xfId="24" applyFont="1" applyFill="1" applyBorder="1" applyProtection="1">
      <protection locked="0"/>
    </xf>
    <xf numFmtId="0" fontId="7" fillId="0" borderId="0" xfId="24" applyFont="1" applyFill="1" applyBorder="1" applyProtection="1"/>
    <xf numFmtId="3" fontId="11" fillId="0" borderId="3" xfId="24" applyNumberFormat="1" applyFont="1" applyFill="1" applyBorder="1" applyAlignment="1" applyProtection="1">
      <alignment horizontal="center" vertical="top" wrapText="1"/>
      <protection locked="0"/>
    </xf>
    <xf numFmtId="4" fontId="19" fillId="0" borderId="0" xfId="27" applyNumberFormat="1" applyFont="1" applyBorder="1" applyAlignment="1">
      <alignment horizontal="right" vertical="top" wrapText="1"/>
    </xf>
    <xf numFmtId="2" fontId="19" fillId="0" borderId="0" xfId="27" applyNumberFormat="1" applyFont="1" applyBorder="1" applyAlignment="1">
      <alignment horizontal="right" vertical="top" wrapText="1"/>
    </xf>
    <xf numFmtId="0" fontId="0" fillId="0" borderId="0" xfId="0" applyFill="1" applyBorder="1"/>
    <xf numFmtId="4" fontId="0" fillId="0" borderId="0" xfId="0" applyNumberFormat="1" applyFill="1" applyBorder="1"/>
    <xf numFmtId="4" fontId="28" fillId="0" borderId="0" xfId="27" applyNumberFormat="1" applyFont="1" applyFill="1" applyBorder="1" applyAlignment="1">
      <alignment horizontal="right" vertical="top" wrapText="1"/>
    </xf>
    <xf numFmtId="4" fontId="29" fillId="0" borderId="0" xfId="27" applyNumberFormat="1" applyFont="1" applyFill="1" applyBorder="1" applyAlignment="1">
      <alignment horizontal="right" vertical="top" wrapText="1"/>
    </xf>
    <xf numFmtId="0" fontId="3" fillId="0" borderId="0" xfId="0" applyFont="1" applyAlignment="1" applyProtection="1">
      <alignment horizontal="center"/>
      <protection locked="0"/>
    </xf>
    <xf numFmtId="0" fontId="7" fillId="0" borderId="0" xfId="24" applyFont="1" applyFill="1" applyAlignment="1" applyProtection="1">
      <alignment horizontal="center"/>
      <protection locked="0"/>
    </xf>
    <xf numFmtId="0" fontId="7" fillId="0" borderId="0" xfId="24" applyFont="1" applyFill="1" applyBorder="1" applyAlignment="1" applyProtection="1">
      <alignment horizontal="left" wrapText="1"/>
      <protection locked="0"/>
    </xf>
    <xf numFmtId="49" fontId="7" fillId="0" borderId="0" xfId="25" applyNumberFormat="1" applyFont="1" applyFill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 wrapText="1"/>
    </xf>
    <xf numFmtId="0" fontId="10" fillId="0" borderId="0" xfId="24" applyFont="1" applyFill="1" applyAlignment="1" applyProtection="1">
      <alignment wrapText="1"/>
      <protection locked="0"/>
    </xf>
    <xf numFmtId="0" fontId="10" fillId="0" borderId="0" xfId="24" applyFont="1" applyFill="1" applyAlignment="1">
      <alignment wrapText="1"/>
    </xf>
    <xf numFmtId="0" fontId="11" fillId="0" borderId="0" xfId="24" applyFont="1" applyFill="1" applyAlignment="1" applyProtection="1">
      <alignment horizontal="center"/>
      <protection locked="0"/>
    </xf>
    <xf numFmtId="0" fontId="12" fillId="0" borderId="0" xfId="24" applyFont="1" applyFill="1" applyAlignment="1" applyProtection="1">
      <alignment horizontal="center"/>
      <protection locked="0"/>
    </xf>
    <xf numFmtId="0" fontId="7" fillId="0" borderId="0" xfId="24" applyFont="1" applyFill="1" applyAlignment="1" applyProtection="1">
      <alignment horizontal="left" wrapText="1"/>
      <protection locked="0"/>
    </xf>
    <xf numFmtId="0" fontId="7" fillId="0" borderId="0" xfId="24" applyFont="1" applyFill="1" applyAlignment="1">
      <alignment wrapText="1"/>
    </xf>
    <xf numFmtId="3" fontId="11" fillId="0" borderId="6" xfId="0" applyNumberFormat="1" applyFont="1" applyFill="1" applyBorder="1" applyAlignment="1" applyProtection="1">
      <alignment vertical="top" wrapText="1"/>
      <protection locked="0"/>
    </xf>
  </cellXfs>
  <cellStyles count="33">
    <cellStyle name="Normal_Корпоративные облигации" xfId="1"/>
    <cellStyle name="S0" xfId="2"/>
    <cellStyle name="S0 2" xfId="3"/>
    <cellStyle name="S1" xfId="4"/>
    <cellStyle name="S1 2" xfId="5"/>
    <cellStyle name="S2" xfId="6"/>
    <cellStyle name="S2 2" xfId="7"/>
    <cellStyle name="S3" xfId="8"/>
    <cellStyle name="S3 2" xfId="9"/>
    <cellStyle name="S4" xfId="10"/>
    <cellStyle name="S4 2" xfId="11"/>
    <cellStyle name="S5" xfId="12"/>
    <cellStyle name="S5 2" xfId="13"/>
    <cellStyle name="S6" xfId="14"/>
    <cellStyle name="S6 2" xfId="15"/>
    <cellStyle name="S7" xfId="16"/>
    <cellStyle name="S7 2" xfId="17"/>
    <cellStyle name="S8" xfId="18"/>
    <cellStyle name="Обычный" xfId="0" builtinId="0"/>
    <cellStyle name="Обычный 2" xfId="19"/>
    <cellStyle name="Обычный 2 2" xfId="20"/>
    <cellStyle name="Обычный 3" xfId="21"/>
    <cellStyle name="Обычный 4" xfId="22"/>
    <cellStyle name="Обычный_I0000609Айнаш" xfId="23"/>
    <cellStyle name="Обычный_I0000709" xfId="24"/>
    <cellStyle name="Обычный_Приложения к Правилам по ИК_рус" xfId="25"/>
    <cellStyle name="Обычный_Ф1" xfId="26"/>
    <cellStyle name="Обычный_Ф2" xfId="27"/>
    <cellStyle name="Обычный_Ф4" xfId="28"/>
    <cellStyle name="Процентный" xfId="29" builtinId="5"/>
    <cellStyle name="Стиль 1" xfId="30"/>
    <cellStyle name="Финансовый 2" xfId="31"/>
    <cellStyle name="Финансовый_I0000709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014110218%20&#1089;%20&#1060;3%20%20&#1060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3"/>
      <sheetName val="Ф4"/>
      <sheetName val="Ф1 (валюта)"/>
      <sheetName val="Ф1"/>
      <sheetName val="Ф2"/>
      <sheetName val="Пр1"/>
      <sheetName val="Пр2"/>
      <sheetName val="Пр3"/>
      <sheetName val="Пр4"/>
      <sheetName val="Доп сведения"/>
      <sheetName val="ПН нов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52"/>
  <sheetViews>
    <sheetView zoomScaleNormal="100" workbookViewId="0">
      <selection activeCell="B76" sqref="B76"/>
    </sheetView>
  </sheetViews>
  <sheetFormatPr defaultRowHeight="12.75" x14ac:dyDescent="0.2"/>
  <cols>
    <col min="1" max="1" width="76.5703125" style="4" customWidth="1"/>
    <col min="2" max="2" width="7.140625" style="4" customWidth="1"/>
    <col min="3" max="3" width="19.140625" style="4" customWidth="1"/>
    <col min="4" max="4" width="21.140625" style="4" customWidth="1"/>
    <col min="5" max="5" width="14" style="1" bestFit="1" customWidth="1"/>
    <col min="6" max="8" width="15.85546875" style="1" bestFit="1" customWidth="1"/>
    <col min="9" max="16384" width="9.140625" style="1"/>
  </cols>
  <sheetData>
    <row r="1" spans="1:5" x14ac:dyDescent="0.2">
      <c r="A1" s="42"/>
      <c r="C1" s="55"/>
      <c r="D1" s="55" t="s">
        <v>336</v>
      </c>
    </row>
    <row r="2" spans="1:5" x14ac:dyDescent="0.2">
      <c r="D2" s="6" t="s">
        <v>337</v>
      </c>
    </row>
    <row r="3" spans="1:5" x14ac:dyDescent="0.2">
      <c r="A3" s="156" t="s">
        <v>355</v>
      </c>
      <c r="B3" s="156"/>
      <c r="C3" s="156"/>
      <c r="D3" s="156"/>
    </row>
    <row r="4" spans="1:5" x14ac:dyDescent="0.2">
      <c r="A4" s="156" t="s">
        <v>205</v>
      </c>
      <c r="B4" s="156"/>
      <c r="C4" s="156"/>
      <c r="D4" s="156"/>
    </row>
    <row r="5" spans="1:5" x14ac:dyDescent="0.2">
      <c r="A5" s="156" t="s">
        <v>198</v>
      </c>
      <c r="B5" s="156"/>
      <c r="C5" s="156"/>
      <c r="D5" s="156"/>
    </row>
    <row r="6" spans="1:5" x14ac:dyDescent="0.2">
      <c r="A6" s="157" t="s">
        <v>419</v>
      </c>
      <c r="B6" s="157"/>
      <c r="C6" s="157"/>
      <c r="D6" s="157"/>
    </row>
    <row r="7" spans="1:5" x14ac:dyDescent="0.2">
      <c r="A7" s="68"/>
      <c r="B7" s="68"/>
    </row>
    <row r="8" spans="1:5" x14ac:dyDescent="0.2">
      <c r="A8" s="68"/>
      <c r="B8" s="68"/>
      <c r="C8" s="68"/>
      <c r="D8" s="3" t="s">
        <v>190</v>
      </c>
    </row>
    <row r="9" spans="1:5" ht="30.75" customHeight="1" x14ac:dyDescent="0.2">
      <c r="A9" s="65" t="s">
        <v>338</v>
      </c>
      <c r="B9" s="54" t="s">
        <v>207</v>
      </c>
      <c r="C9" s="69" t="s">
        <v>339</v>
      </c>
      <c r="D9" s="69" t="s">
        <v>340</v>
      </c>
    </row>
    <row r="10" spans="1:5" x14ac:dyDescent="0.2">
      <c r="A10" s="70">
        <v>1</v>
      </c>
      <c r="B10" s="71">
        <v>2</v>
      </c>
      <c r="C10" s="72">
        <v>3</v>
      </c>
      <c r="D10" s="72">
        <v>4</v>
      </c>
    </row>
    <row r="11" spans="1:5" x14ac:dyDescent="0.2">
      <c r="A11" s="73" t="s">
        <v>356</v>
      </c>
      <c r="B11" s="74"/>
      <c r="C11" s="75"/>
      <c r="D11" s="75"/>
    </row>
    <row r="12" spans="1:5" ht="13.5" x14ac:dyDescent="0.2">
      <c r="A12" s="113" t="s">
        <v>393</v>
      </c>
      <c r="B12" s="74"/>
      <c r="C12" s="111">
        <f>SUM(C14:C21)</f>
        <v>1950883</v>
      </c>
      <c r="D12" s="111">
        <f>SUM(D14:D21)</f>
        <v>1882525</v>
      </c>
      <c r="E12" s="31"/>
    </row>
    <row r="13" spans="1:5" x14ac:dyDescent="0.2">
      <c r="A13" s="73" t="s">
        <v>388</v>
      </c>
      <c r="B13" s="74"/>
      <c r="C13" s="76"/>
      <c r="D13" s="76"/>
    </row>
    <row r="14" spans="1:5" x14ac:dyDescent="0.2">
      <c r="A14" s="73" t="s">
        <v>389</v>
      </c>
      <c r="B14" s="74"/>
      <c r="C14" s="118">
        <v>368847</v>
      </c>
      <c r="D14" s="118">
        <v>38812</v>
      </c>
    </row>
    <row r="15" spans="1:5" x14ac:dyDescent="0.2">
      <c r="A15" s="73" t="s">
        <v>390</v>
      </c>
      <c r="B15" s="74"/>
      <c r="C15" s="118">
        <v>440967</v>
      </c>
      <c r="D15" s="118">
        <v>490504</v>
      </c>
    </row>
    <row r="16" spans="1:5" x14ac:dyDescent="0.2">
      <c r="A16" s="73" t="s">
        <v>391</v>
      </c>
      <c r="B16" s="74"/>
      <c r="C16" s="118">
        <f>2713-1080</f>
        <v>1633</v>
      </c>
      <c r="D16" s="118">
        <f>20273-8</f>
        <v>20265</v>
      </c>
    </row>
    <row r="17" spans="1:7" x14ac:dyDescent="0.2">
      <c r="A17" s="73" t="s">
        <v>384</v>
      </c>
      <c r="B17" s="74"/>
      <c r="C17" s="118">
        <v>428216</v>
      </c>
      <c r="D17" s="118">
        <v>199919</v>
      </c>
    </row>
    <row r="18" spans="1:7" x14ac:dyDescent="0.2">
      <c r="A18" s="73" t="s">
        <v>385</v>
      </c>
      <c r="B18" s="74"/>
      <c r="C18" s="118">
        <v>83114</v>
      </c>
      <c r="D18" s="118">
        <v>285533</v>
      </c>
      <c r="F18" s="31"/>
      <c r="G18" s="31"/>
    </row>
    <row r="19" spans="1:7" x14ac:dyDescent="0.2">
      <c r="A19" s="73" t="s">
        <v>386</v>
      </c>
      <c r="B19" s="74"/>
      <c r="C19" s="118">
        <v>513017</v>
      </c>
      <c r="D19" s="118">
        <v>802196</v>
      </c>
    </row>
    <row r="20" spans="1:7" x14ac:dyDescent="0.2">
      <c r="A20" s="73" t="s">
        <v>392</v>
      </c>
      <c r="B20" s="74"/>
      <c r="C20" s="118">
        <v>91059</v>
      </c>
      <c r="D20" s="118">
        <v>45296</v>
      </c>
    </row>
    <row r="21" spans="1:7" x14ac:dyDescent="0.2">
      <c r="A21" s="73" t="s">
        <v>387</v>
      </c>
      <c r="B21" s="74"/>
      <c r="C21" s="118">
        <v>24030</v>
      </c>
      <c r="D21" s="118">
        <v>0</v>
      </c>
    </row>
    <row r="22" spans="1:7" ht="13.5" x14ac:dyDescent="0.2">
      <c r="A22" s="113" t="s">
        <v>394</v>
      </c>
      <c r="B22" s="74"/>
      <c r="C22" s="111">
        <f>SUM(C24:C29)</f>
        <v>-418196</v>
      </c>
      <c r="D22" s="111">
        <f>SUM(D24:D29)</f>
        <v>-629615</v>
      </c>
    </row>
    <row r="23" spans="1:7" x14ac:dyDescent="0.2">
      <c r="A23" s="73" t="s">
        <v>388</v>
      </c>
      <c r="B23" s="74"/>
      <c r="C23" s="76"/>
      <c r="D23" s="76"/>
    </row>
    <row r="24" spans="1:7" x14ac:dyDescent="0.2">
      <c r="A24" s="73" t="s">
        <v>395</v>
      </c>
      <c r="B24" s="74"/>
      <c r="C24" s="118">
        <v>-330023</v>
      </c>
      <c r="D24" s="118">
        <v>-370358</v>
      </c>
    </row>
    <row r="25" spans="1:7" x14ac:dyDescent="0.2">
      <c r="A25" s="73" t="s">
        <v>396</v>
      </c>
      <c r="B25" s="74"/>
      <c r="C25" s="118">
        <v>-27677</v>
      </c>
      <c r="D25" s="118">
        <v>-23903</v>
      </c>
    </row>
    <row r="26" spans="1:7" x14ac:dyDescent="0.2">
      <c r="A26" s="73" t="s">
        <v>400</v>
      </c>
      <c r="B26" s="74"/>
      <c r="C26" s="118">
        <v>-2157</v>
      </c>
      <c r="D26" s="118">
        <v>-1880</v>
      </c>
      <c r="F26" s="31"/>
      <c r="G26" s="31"/>
    </row>
    <row r="27" spans="1:7" x14ac:dyDescent="0.2">
      <c r="A27" s="73" t="s">
        <v>397</v>
      </c>
      <c r="B27" s="74"/>
      <c r="C27" s="118">
        <v>-35589</v>
      </c>
      <c r="D27" s="118">
        <v>-7817</v>
      </c>
    </row>
    <row r="28" spans="1:7" x14ac:dyDescent="0.2">
      <c r="A28" s="73" t="s">
        <v>399</v>
      </c>
      <c r="B28" s="74"/>
      <c r="C28" s="118">
        <v>-20765</v>
      </c>
      <c r="D28" s="118">
        <v>-225044</v>
      </c>
    </row>
    <row r="29" spans="1:7" ht="25.5" x14ac:dyDescent="0.2">
      <c r="A29" s="73" t="s">
        <v>398</v>
      </c>
      <c r="B29" s="74"/>
      <c r="C29" s="118">
        <v>-1985</v>
      </c>
      <c r="D29" s="118">
        <v>-613</v>
      </c>
    </row>
    <row r="30" spans="1:7" ht="13.5" x14ac:dyDescent="0.25">
      <c r="A30" s="113" t="s">
        <v>341</v>
      </c>
      <c r="B30" s="80"/>
      <c r="C30" s="112">
        <f>SUM(C31:C39)</f>
        <v>-7702661</v>
      </c>
      <c r="D30" s="112">
        <f>SUM(D31:D39)</f>
        <v>3901736</v>
      </c>
    </row>
    <row r="31" spans="1:7" x14ac:dyDescent="0.2">
      <c r="A31" s="73" t="s">
        <v>357</v>
      </c>
      <c r="B31" s="74"/>
      <c r="C31" s="118">
        <v>-1190600</v>
      </c>
      <c r="D31" s="118">
        <v>-1776523</v>
      </c>
    </row>
    <row r="32" spans="1:7" x14ac:dyDescent="0.2">
      <c r="A32" s="73" t="s">
        <v>358</v>
      </c>
      <c r="B32" s="74"/>
      <c r="C32" s="33"/>
      <c r="D32" s="33">
        <v>0</v>
      </c>
    </row>
    <row r="33" spans="1:7" x14ac:dyDescent="0.2">
      <c r="A33" s="73" t="s">
        <v>359</v>
      </c>
      <c r="B33" s="74"/>
      <c r="C33" s="118">
        <v>-15330305</v>
      </c>
      <c r="D33" s="118">
        <v>-969048</v>
      </c>
      <c r="F33" s="31"/>
      <c r="G33" s="31"/>
    </row>
    <row r="34" spans="1:7" x14ac:dyDescent="0.2">
      <c r="A34" s="73" t="s">
        <v>360</v>
      </c>
      <c r="B34" s="74"/>
      <c r="C34" s="118">
        <v>7854873</v>
      </c>
      <c r="D34" s="118">
        <v>1073092</v>
      </c>
    </row>
    <row r="35" spans="1:7" x14ac:dyDescent="0.2">
      <c r="A35" s="73" t="s">
        <v>361</v>
      </c>
      <c r="B35" s="74"/>
      <c r="C35" s="118">
        <v>-2205859</v>
      </c>
      <c r="D35" s="118">
        <v>-13083886</v>
      </c>
      <c r="F35" s="31"/>
      <c r="G35" s="31"/>
    </row>
    <row r="36" spans="1:7" x14ac:dyDescent="0.2">
      <c r="A36" s="73" t="s">
        <v>362</v>
      </c>
      <c r="B36" s="74"/>
      <c r="C36" s="118">
        <v>3105973</v>
      </c>
      <c r="D36" s="118">
        <v>18563595</v>
      </c>
    </row>
    <row r="37" spans="1:7" x14ac:dyDescent="0.2">
      <c r="A37" s="73" t="s">
        <v>363</v>
      </c>
      <c r="B37" s="74"/>
      <c r="C37" s="77"/>
      <c r="D37" s="33">
        <v>0</v>
      </c>
    </row>
    <row r="38" spans="1:7" x14ac:dyDescent="0.2">
      <c r="A38" s="73" t="s">
        <v>364</v>
      </c>
      <c r="B38" s="74"/>
      <c r="C38" s="33"/>
      <c r="D38" s="33">
        <v>0</v>
      </c>
    </row>
    <row r="39" spans="1:7" x14ac:dyDescent="0.2">
      <c r="A39" s="73" t="s">
        <v>365</v>
      </c>
      <c r="B39" s="74"/>
      <c r="C39" s="119">
        <v>63257</v>
      </c>
      <c r="D39" s="119">
        <v>94506</v>
      </c>
    </row>
    <row r="40" spans="1:7" ht="13.5" x14ac:dyDescent="0.25">
      <c r="A40" s="113" t="s">
        <v>342</v>
      </c>
      <c r="B40" s="114"/>
      <c r="C40" s="115">
        <f>SUM(C41:C43)</f>
        <v>0</v>
      </c>
      <c r="D40" s="115">
        <f>SUM(D41:D43)</f>
        <v>0</v>
      </c>
    </row>
    <row r="41" spans="1:7" x14ac:dyDescent="0.2">
      <c r="A41" s="73" t="s">
        <v>366</v>
      </c>
      <c r="B41" s="74"/>
      <c r="C41" s="77"/>
      <c r="D41" s="77"/>
    </row>
    <row r="42" spans="1:7" x14ac:dyDescent="0.2">
      <c r="A42" s="73" t="s">
        <v>367</v>
      </c>
      <c r="B42" s="74"/>
      <c r="C42" s="77"/>
      <c r="D42" s="77"/>
    </row>
    <row r="43" spans="1:7" x14ac:dyDescent="0.2">
      <c r="A43" s="73" t="s">
        <v>368</v>
      </c>
      <c r="B43" s="74"/>
      <c r="C43" s="77"/>
      <c r="D43" s="77"/>
    </row>
    <row r="44" spans="1:7" ht="13.5" x14ac:dyDescent="0.2">
      <c r="A44" s="113" t="s">
        <v>369</v>
      </c>
      <c r="B44" s="74"/>
      <c r="C44" s="115">
        <v>-498372</v>
      </c>
      <c r="D44" s="115">
        <f>-609239+59109</f>
        <v>-550130</v>
      </c>
    </row>
    <row r="45" spans="1:7" ht="13.5" x14ac:dyDescent="0.25">
      <c r="A45" s="113" t="s">
        <v>343</v>
      </c>
      <c r="B45" s="114"/>
      <c r="C45" s="112">
        <f>C12+C22+C30+C40+C44</f>
        <v>-6668346</v>
      </c>
      <c r="D45" s="112">
        <f>D12+D22+D30+D40+D44</f>
        <v>4604516</v>
      </c>
      <c r="E45" s="31"/>
    </row>
    <row r="46" spans="1:7" x14ac:dyDescent="0.2">
      <c r="A46" s="78"/>
      <c r="B46" s="74"/>
      <c r="C46" s="77"/>
      <c r="D46" s="77"/>
    </row>
    <row r="47" spans="1:7" x14ac:dyDescent="0.2">
      <c r="A47" s="73" t="s">
        <v>370</v>
      </c>
      <c r="B47" s="74"/>
      <c r="C47" s="77">
        <v>0</v>
      </c>
      <c r="D47" s="77">
        <v>-245500</v>
      </c>
    </row>
    <row r="48" spans="1:7" x14ac:dyDescent="0.2">
      <c r="A48" s="78"/>
      <c r="B48" s="74"/>
      <c r="C48" s="77"/>
      <c r="D48" s="77"/>
    </row>
    <row r="49" spans="1:5" ht="25.5" x14ac:dyDescent="0.2">
      <c r="A49" s="79" t="s">
        <v>371</v>
      </c>
      <c r="B49" s="81"/>
      <c r="C49" s="82">
        <f>C45+C47</f>
        <v>-6668346</v>
      </c>
      <c r="D49" s="82">
        <f>D45+D47</f>
        <v>4359016</v>
      </c>
      <c r="E49" s="31"/>
    </row>
    <row r="50" spans="1:5" x14ac:dyDescent="0.2">
      <c r="A50" s="78"/>
      <c r="B50" s="74"/>
      <c r="C50" s="77"/>
      <c r="D50" s="77"/>
    </row>
    <row r="51" spans="1:5" x14ac:dyDescent="0.2">
      <c r="A51" s="73" t="s">
        <v>372</v>
      </c>
      <c r="B51" s="74"/>
      <c r="C51" s="77"/>
      <c r="D51" s="77"/>
    </row>
    <row r="52" spans="1:5" x14ac:dyDescent="0.2">
      <c r="A52" s="73" t="s">
        <v>373</v>
      </c>
      <c r="B52" s="74"/>
      <c r="C52" s="33"/>
      <c r="D52" s="33"/>
    </row>
    <row r="53" spans="1:5" x14ac:dyDescent="0.2">
      <c r="A53" s="73" t="s">
        <v>374</v>
      </c>
      <c r="B53" s="74"/>
      <c r="C53" s="33">
        <v>313211</v>
      </c>
      <c r="D53" s="33">
        <v>-1097</v>
      </c>
    </row>
    <row r="54" spans="1:5" x14ac:dyDescent="0.2">
      <c r="A54" s="73" t="s">
        <v>344</v>
      </c>
      <c r="B54" s="74"/>
      <c r="C54" s="77"/>
      <c r="D54" s="77"/>
    </row>
    <row r="55" spans="1:5" x14ac:dyDescent="0.2">
      <c r="A55" s="73" t="s">
        <v>375</v>
      </c>
      <c r="B55" s="74"/>
      <c r="C55" s="77"/>
      <c r="D55" s="77"/>
    </row>
    <row r="56" spans="1:5" x14ac:dyDescent="0.2">
      <c r="A56" s="79" t="s">
        <v>376</v>
      </c>
      <c r="B56" s="83"/>
      <c r="C56" s="82">
        <f>SUM(C52:C55)</f>
        <v>313211</v>
      </c>
      <c r="D56" s="82">
        <f>SUM(D52:D55)</f>
        <v>-1097</v>
      </c>
    </row>
    <row r="57" spans="1:5" x14ac:dyDescent="0.2">
      <c r="A57" s="78"/>
      <c r="B57" s="74"/>
      <c r="C57" s="77"/>
      <c r="D57" s="77"/>
    </row>
    <row r="58" spans="1:5" x14ac:dyDescent="0.2">
      <c r="A58" s="73" t="s">
        <v>377</v>
      </c>
      <c r="B58" s="74"/>
      <c r="C58" s="77"/>
      <c r="D58" s="77"/>
    </row>
    <row r="59" spans="1:5" x14ac:dyDescent="0.2">
      <c r="A59" s="73" t="s">
        <v>378</v>
      </c>
      <c r="B59" s="74"/>
      <c r="C59" s="77">
        <v>4044450</v>
      </c>
      <c r="D59" s="77">
        <v>-4075825</v>
      </c>
    </row>
    <row r="60" spans="1:5" x14ac:dyDescent="0.2">
      <c r="A60" s="73" t="s">
        <v>346</v>
      </c>
      <c r="B60" s="74"/>
      <c r="C60" s="77"/>
      <c r="D60" s="77"/>
    </row>
    <row r="61" spans="1:5" x14ac:dyDescent="0.2">
      <c r="A61" s="73" t="s">
        <v>379</v>
      </c>
      <c r="B61" s="74"/>
      <c r="C61" s="77"/>
      <c r="D61" s="77"/>
    </row>
    <row r="62" spans="1:5" x14ac:dyDescent="0.2">
      <c r="A62" s="73" t="s">
        <v>380</v>
      </c>
      <c r="B62" s="74"/>
      <c r="C62" s="77"/>
      <c r="D62" s="77"/>
    </row>
    <row r="63" spans="1:5" x14ac:dyDescent="0.2">
      <c r="A63" s="73" t="s">
        <v>381</v>
      </c>
      <c r="B63" s="74"/>
      <c r="C63" s="77"/>
      <c r="D63" s="77"/>
    </row>
    <row r="64" spans="1:5" x14ac:dyDescent="0.2">
      <c r="A64" s="73" t="s">
        <v>345</v>
      </c>
      <c r="B64" s="74"/>
      <c r="C64" s="77"/>
      <c r="D64" s="77"/>
    </row>
    <row r="65" spans="1:6" x14ac:dyDescent="0.2">
      <c r="A65" s="79" t="s">
        <v>382</v>
      </c>
      <c r="B65" s="81"/>
      <c r="C65" s="82">
        <f>C59+C60+C61+C62+C63+C64</f>
        <v>4044450</v>
      </c>
      <c r="D65" s="82">
        <f>D59+D60+D61+D62+D63+D64</f>
        <v>-4075825</v>
      </c>
    </row>
    <row r="66" spans="1:6" x14ac:dyDescent="0.2">
      <c r="A66" s="78"/>
      <c r="B66" s="74"/>
      <c r="C66" s="77"/>
      <c r="D66" s="77"/>
      <c r="F66" s="31"/>
    </row>
    <row r="67" spans="1:6" x14ac:dyDescent="0.2">
      <c r="A67" s="73" t="s">
        <v>347</v>
      </c>
      <c r="B67" s="74"/>
      <c r="C67" s="84">
        <f>C49+C56+C65</f>
        <v>-2310685</v>
      </c>
      <c r="D67" s="84">
        <f>D49+D56+D65</f>
        <v>282094</v>
      </c>
    </row>
    <row r="68" spans="1:6" x14ac:dyDescent="0.2">
      <c r="A68" s="78"/>
      <c r="B68" s="74"/>
      <c r="C68" s="77"/>
      <c r="D68" s="77"/>
    </row>
    <row r="69" spans="1:6" x14ac:dyDescent="0.2">
      <c r="A69" s="73" t="s">
        <v>348</v>
      </c>
      <c r="B69" s="74"/>
      <c r="C69" s="77">
        <f>Ф1!D11+Ф1!D19</f>
        <v>2478715</v>
      </c>
      <c r="D69" s="77">
        <v>423463</v>
      </c>
      <c r="E69" s="31">
        <f>C70-C69-C67-C72</f>
        <v>2934583</v>
      </c>
      <c r="F69" s="31">
        <f>D70-D69-D67-D72</f>
        <v>0</v>
      </c>
    </row>
    <row r="70" spans="1:6" x14ac:dyDescent="0.2">
      <c r="A70" s="73" t="s">
        <v>349</v>
      </c>
      <c r="B70" s="74"/>
      <c r="C70" s="77">
        <f>Ф1!C11+Ф1!C19+1</f>
        <v>3056398</v>
      </c>
      <c r="D70" s="77">
        <v>646448</v>
      </c>
    </row>
    <row r="71" spans="1:6" x14ac:dyDescent="0.2">
      <c r="A71" s="73"/>
      <c r="B71" s="74"/>
      <c r="C71" s="77"/>
      <c r="D71" s="77"/>
    </row>
    <row r="72" spans="1:6" x14ac:dyDescent="0.2">
      <c r="A72" s="73" t="s">
        <v>383</v>
      </c>
      <c r="B72" s="74"/>
      <c r="C72" s="77">
        <v>-46215</v>
      </c>
      <c r="D72" s="77">
        <v>-59109</v>
      </c>
    </row>
    <row r="73" spans="1:6" x14ac:dyDescent="0.2">
      <c r="C73" s="85"/>
    </row>
    <row r="74" spans="1:6" s="10" customFormat="1" ht="20.25" customHeight="1" x14ac:dyDescent="0.2">
      <c r="A74" s="24" t="s">
        <v>401</v>
      </c>
      <c r="B74" s="10" t="s">
        <v>418</v>
      </c>
      <c r="C74" s="19"/>
      <c r="D74" s="19"/>
    </row>
    <row r="75" spans="1:6" s="10" customFormat="1" ht="25.5" customHeight="1" x14ac:dyDescent="0.2">
      <c r="A75" s="41" t="s">
        <v>353</v>
      </c>
      <c r="B75" s="10" t="s">
        <v>418</v>
      </c>
      <c r="C75" s="19"/>
    </row>
    <row r="76" spans="1:6" s="10" customFormat="1" ht="20.25" customHeight="1" x14ac:dyDescent="0.2">
      <c r="A76" s="24" t="s">
        <v>352</v>
      </c>
      <c r="B76" s="10" t="s">
        <v>418</v>
      </c>
    </row>
    <row r="77" spans="1:6" s="10" customFormat="1" x14ac:dyDescent="0.2">
      <c r="A77" s="24"/>
    </row>
    <row r="78" spans="1:6" s="10" customFormat="1" x14ac:dyDescent="0.2">
      <c r="A78" s="32" t="s">
        <v>350</v>
      </c>
      <c r="C78" s="19"/>
    </row>
    <row r="79" spans="1:6" s="10" customFormat="1" x14ac:dyDescent="0.2">
      <c r="A79" s="24" t="s">
        <v>188</v>
      </c>
      <c r="B79" s="4"/>
      <c r="C79" s="85"/>
      <c r="D79" s="4"/>
      <c r="E79" s="4"/>
    </row>
    <row r="80" spans="1:6" x14ac:dyDescent="0.2">
      <c r="C80" s="86"/>
    </row>
    <row r="81" spans="3:3" x14ac:dyDescent="0.2">
      <c r="C81" s="86"/>
    </row>
    <row r="82" spans="3:3" x14ac:dyDescent="0.2">
      <c r="C82" s="86"/>
    </row>
    <row r="83" spans="3:3" x14ac:dyDescent="0.2">
      <c r="C83" s="86"/>
    </row>
    <row r="84" spans="3:3" x14ac:dyDescent="0.2">
      <c r="C84" s="86"/>
    </row>
    <row r="85" spans="3:3" x14ac:dyDescent="0.2">
      <c r="C85" s="86"/>
    </row>
    <row r="86" spans="3:3" x14ac:dyDescent="0.2">
      <c r="C86" s="86"/>
    </row>
    <row r="87" spans="3:3" x14ac:dyDescent="0.2">
      <c r="C87" s="86"/>
    </row>
    <row r="88" spans="3:3" x14ac:dyDescent="0.2">
      <c r="C88" s="86"/>
    </row>
    <row r="89" spans="3:3" x14ac:dyDescent="0.2">
      <c r="C89" s="86"/>
    </row>
    <row r="90" spans="3:3" x14ac:dyDescent="0.2">
      <c r="C90" s="86"/>
    </row>
    <row r="91" spans="3:3" x14ac:dyDescent="0.2">
      <c r="C91" s="86"/>
    </row>
    <row r="92" spans="3:3" x14ac:dyDescent="0.2">
      <c r="C92" s="86"/>
    </row>
    <row r="93" spans="3:3" x14ac:dyDescent="0.2">
      <c r="C93" s="86"/>
    </row>
    <row r="94" spans="3:3" x14ac:dyDescent="0.2">
      <c r="C94" s="86"/>
    </row>
    <row r="95" spans="3:3" x14ac:dyDescent="0.2">
      <c r="C95" s="86"/>
    </row>
    <row r="96" spans="3:3" x14ac:dyDescent="0.2">
      <c r="C96" s="86"/>
    </row>
    <row r="97" spans="3:3" x14ac:dyDescent="0.2">
      <c r="C97" s="86"/>
    </row>
    <row r="98" spans="3:3" x14ac:dyDescent="0.2">
      <c r="C98" s="86"/>
    </row>
    <row r="99" spans="3:3" x14ac:dyDescent="0.2">
      <c r="C99" s="86"/>
    </row>
    <row r="100" spans="3:3" x14ac:dyDescent="0.2">
      <c r="C100" s="86"/>
    </row>
    <row r="101" spans="3:3" x14ac:dyDescent="0.2">
      <c r="C101" s="86"/>
    </row>
    <row r="102" spans="3:3" x14ac:dyDescent="0.2">
      <c r="C102" s="86"/>
    </row>
    <row r="103" spans="3:3" x14ac:dyDescent="0.2">
      <c r="C103" s="86"/>
    </row>
    <row r="104" spans="3:3" x14ac:dyDescent="0.2">
      <c r="C104" s="86"/>
    </row>
    <row r="105" spans="3:3" x14ac:dyDescent="0.2">
      <c r="C105" s="86"/>
    </row>
    <row r="106" spans="3:3" x14ac:dyDescent="0.2">
      <c r="C106" s="86"/>
    </row>
    <row r="107" spans="3:3" x14ac:dyDescent="0.2">
      <c r="C107" s="86"/>
    </row>
    <row r="108" spans="3:3" x14ac:dyDescent="0.2">
      <c r="C108" s="86"/>
    </row>
    <row r="109" spans="3:3" x14ac:dyDescent="0.2">
      <c r="C109" s="86"/>
    </row>
    <row r="110" spans="3:3" x14ac:dyDescent="0.2">
      <c r="C110" s="86"/>
    </row>
    <row r="111" spans="3:3" x14ac:dyDescent="0.2">
      <c r="C111" s="86"/>
    </row>
    <row r="112" spans="3:3" x14ac:dyDescent="0.2">
      <c r="C112" s="86"/>
    </row>
    <row r="113" spans="3:3" x14ac:dyDescent="0.2">
      <c r="C113" s="86"/>
    </row>
    <row r="114" spans="3:3" x14ac:dyDescent="0.2">
      <c r="C114" s="86"/>
    </row>
    <row r="115" spans="3:3" x14ac:dyDescent="0.2">
      <c r="C115" s="86"/>
    </row>
    <row r="116" spans="3:3" x14ac:dyDescent="0.2">
      <c r="C116" s="86"/>
    </row>
    <row r="117" spans="3:3" x14ac:dyDescent="0.2">
      <c r="C117" s="86"/>
    </row>
    <row r="118" spans="3:3" x14ac:dyDescent="0.2">
      <c r="C118" s="86"/>
    </row>
    <row r="119" spans="3:3" x14ac:dyDescent="0.2">
      <c r="C119" s="86"/>
    </row>
    <row r="120" spans="3:3" x14ac:dyDescent="0.2">
      <c r="C120" s="86"/>
    </row>
    <row r="121" spans="3:3" x14ac:dyDescent="0.2">
      <c r="C121" s="86"/>
    </row>
    <row r="122" spans="3:3" x14ac:dyDescent="0.2">
      <c r="C122" s="86"/>
    </row>
    <row r="123" spans="3:3" x14ac:dyDescent="0.2">
      <c r="C123" s="86"/>
    </row>
    <row r="124" spans="3:3" x14ac:dyDescent="0.2">
      <c r="C124" s="86"/>
    </row>
    <row r="125" spans="3:3" x14ac:dyDescent="0.2">
      <c r="C125" s="86"/>
    </row>
    <row r="126" spans="3:3" x14ac:dyDescent="0.2">
      <c r="C126" s="86"/>
    </row>
    <row r="127" spans="3:3" x14ac:dyDescent="0.2">
      <c r="C127" s="86"/>
    </row>
    <row r="128" spans="3:3" x14ac:dyDescent="0.2">
      <c r="C128" s="86"/>
    </row>
    <row r="129" spans="3:3" x14ac:dyDescent="0.2">
      <c r="C129" s="86"/>
    </row>
    <row r="130" spans="3:3" x14ac:dyDescent="0.2">
      <c r="C130" s="86"/>
    </row>
    <row r="131" spans="3:3" x14ac:dyDescent="0.2">
      <c r="C131" s="86"/>
    </row>
    <row r="132" spans="3:3" x14ac:dyDescent="0.2">
      <c r="C132" s="86"/>
    </row>
    <row r="133" spans="3:3" x14ac:dyDescent="0.2">
      <c r="C133" s="86"/>
    </row>
    <row r="134" spans="3:3" x14ac:dyDescent="0.2">
      <c r="C134" s="86"/>
    </row>
    <row r="135" spans="3:3" x14ac:dyDescent="0.2">
      <c r="C135" s="86"/>
    </row>
    <row r="136" spans="3:3" x14ac:dyDescent="0.2">
      <c r="C136" s="86"/>
    </row>
    <row r="137" spans="3:3" x14ac:dyDescent="0.2">
      <c r="C137" s="86"/>
    </row>
    <row r="138" spans="3:3" x14ac:dyDescent="0.2">
      <c r="C138" s="86"/>
    </row>
    <row r="139" spans="3:3" x14ac:dyDescent="0.2">
      <c r="C139" s="86"/>
    </row>
    <row r="140" spans="3:3" x14ac:dyDescent="0.2">
      <c r="C140" s="86"/>
    </row>
    <row r="141" spans="3:3" x14ac:dyDescent="0.2">
      <c r="C141" s="86"/>
    </row>
    <row r="142" spans="3:3" x14ac:dyDescent="0.2">
      <c r="C142" s="86"/>
    </row>
    <row r="143" spans="3:3" x14ac:dyDescent="0.2">
      <c r="C143" s="86"/>
    </row>
    <row r="144" spans="3:3" x14ac:dyDescent="0.2">
      <c r="C144" s="86"/>
    </row>
    <row r="145" spans="3:3" x14ac:dyDescent="0.2">
      <c r="C145" s="86"/>
    </row>
    <row r="146" spans="3:3" x14ac:dyDescent="0.2">
      <c r="C146" s="86"/>
    </row>
    <row r="147" spans="3:3" x14ac:dyDescent="0.2">
      <c r="C147" s="86"/>
    </row>
    <row r="148" spans="3:3" x14ac:dyDescent="0.2">
      <c r="C148" s="86"/>
    </row>
    <row r="149" spans="3:3" x14ac:dyDescent="0.2">
      <c r="C149" s="86"/>
    </row>
    <row r="150" spans="3:3" x14ac:dyDescent="0.2">
      <c r="C150" s="86"/>
    </row>
    <row r="151" spans="3:3" x14ac:dyDescent="0.2">
      <c r="C151" s="86"/>
    </row>
    <row r="152" spans="3:3" x14ac:dyDescent="0.2">
      <c r="C152" s="86"/>
    </row>
  </sheetData>
  <mergeCells count="4"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5"/>
  <sheetViews>
    <sheetView workbookViewId="0">
      <selection activeCell="D52" sqref="D52"/>
    </sheetView>
  </sheetViews>
  <sheetFormatPr defaultRowHeight="12.75" x14ac:dyDescent="0.2"/>
  <cols>
    <col min="1" max="1" width="50.42578125" style="4" customWidth="1"/>
    <col min="2" max="2" width="12.28515625" style="4" customWidth="1"/>
    <col min="3" max="3" width="18.42578125" style="4" customWidth="1"/>
    <col min="4" max="4" width="12.7109375" style="4" customWidth="1"/>
    <col min="5" max="5" width="13.42578125" style="4" customWidth="1"/>
    <col min="6" max="6" width="11.28515625" style="4" bestFit="1" customWidth="1"/>
    <col min="7" max="7" width="12.7109375" style="4" customWidth="1"/>
    <col min="8" max="8" width="13.85546875" style="4" customWidth="1"/>
    <col min="9" max="16384" width="9.140625" style="1"/>
  </cols>
  <sheetData>
    <row r="1" spans="1:8" ht="23.25" customHeight="1" x14ac:dyDescent="0.2">
      <c r="A1" s="42"/>
      <c r="E1" s="55"/>
      <c r="F1" s="55"/>
      <c r="G1" s="55"/>
      <c r="H1" s="42" t="s">
        <v>304</v>
      </c>
    </row>
    <row r="2" spans="1:8" x14ac:dyDescent="0.2">
      <c r="H2" s="56" t="s">
        <v>305</v>
      </c>
    </row>
    <row r="3" spans="1:8" x14ac:dyDescent="0.2">
      <c r="A3" s="156" t="s">
        <v>306</v>
      </c>
      <c r="B3" s="156"/>
      <c r="C3" s="156"/>
      <c r="D3" s="156"/>
      <c r="E3" s="156"/>
      <c r="F3" s="156"/>
      <c r="G3" s="156"/>
      <c r="H3" s="156"/>
    </row>
    <row r="4" spans="1:8" x14ac:dyDescent="0.2">
      <c r="A4" s="156" t="s">
        <v>205</v>
      </c>
      <c r="B4" s="156"/>
      <c r="C4" s="156"/>
      <c r="D4" s="156"/>
      <c r="E4" s="156"/>
      <c r="F4" s="156"/>
      <c r="G4" s="156"/>
      <c r="H4" s="156"/>
    </row>
    <row r="5" spans="1:8" x14ac:dyDescent="0.2">
      <c r="A5" s="156" t="s">
        <v>198</v>
      </c>
      <c r="B5" s="156"/>
      <c r="C5" s="156"/>
      <c r="D5" s="156"/>
      <c r="E5" s="156"/>
      <c r="F5" s="156"/>
      <c r="G5" s="156"/>
      <c r="H5" s="156"/>
    </row>
    <row r="6" spans="1:8" x14ac:dyDescent="0.2">
      <c r="A6" s="157" t="s">
        <v>419</v>
      </c>
      <c r="B6" s="157"/>
      <c r="C6" s="157"/>
      <c r="D6" s="157"/>
      <c r="E6" s="157"/>
      <c r="F6" s="157"/>
      <c r="G6" s="157"/>
      <c r="H6" s="157"/>
    </row>
    <row r="7" spans="1:8" x14ac:dyDescent="0.2">
      <c r="G7" s="7" t="s">
        <v>307</v>
      </c>
    </row>
    <row r="8" spans="1:8" s="2" customFormat="1" ht="25.5" x14ac:dyDescent="0.2">
      <c r="A8" s="5"/>
      <c r="B8" s="160" t="s">
        <v>308</v>
      </c>
      <c r="C8" s="160"/>
      <c r="D8" s="160"/>
      <c r="E8" s="160"/>
      <c r="F8" s="160"/>
      <c r="G8" s="57" t="s">
        <v>309</v>
      </c>
      <c r="H8" s="57" t="s">
        <v>310</v>
      </c>
    </row>
    <row r="9" spans="1:8" ht="38.25" x14ac:dyDescent="0.2">
      <c r="A9" s="5"/>
      <c r="B9" s="57" t="s">
        <v>293</v>
      </c>
      <c r="C9" s="57" t="s">
        <v>221</v>
      </c>
      <c r="D9" s="57" t="s">
        <v>296</v>
      </c>
      <c r="E9" s="57" t="s">
        <v>311</v>
      </c>
      <c r="F9" s="57" t="s">
        <v>206</v>
      </c>
      <c r="G9" s="58"/>
      <c r="H9" s="58"/>
    </row>
    <row r="10" spans="1:8" x14ac:dyDescent="0.2">
      <c r="A10" s="59">
        <v>1</v>
      </c>
      <c r="B10" s="59">
        <v>2</v>
      </c>
      <c r="C10" s="59">
        <v>3</v>
      </c>
      <c r="D10" s="59">
        <v>4</v>
      </c>
      <c r="E10" s="59">
        <v>5</v>
      </c>
      <c r="F10" s="59">
        <v>6</v>
      </c>
      <c r="G10" s="59">
        <v>7</v>
      </c>
      <c r="H10" s="59">
        <v>8</v>
      </c>
    </row>
    <row r="11" spans="1:8" x14ac:dyDescent="0.2">
      <c r="A11" s="60" t="s">
        <v>312</v>
      </c>
      <c r="B11" s="108">
        <v>11240188</v>
      </c>
      <c r="C11" s="109">
        <v>451541</v>
      </c>
      <c r="D11" s="109">
        <v>40899</v>
      </c>
      <c r="E11" s="109">
        <v>5621056</v>
      </c>
      <c r="F11" s="62">
        <f>SUM(B11:E11)</f>
        <v>17353684</v>
      </c>
      <c r="G11" s="61"/>
      <c r="H11" s="62">
        <f>F11+G11</f>
        <v>17353684</v>
      </c>
    </row>
    <row r="12" spans="1:8" x14ac:dyDescent="0.2">
      <c r="A12" s="60" t="s">
        <v>313</v>
      </c>
      <c r="B12" s="110"/>
      <c r="C12" s="107"/>
      <c r="D12" s="107"/>
      <c r="E12" s="107"/>
      <c r="F12" s="62">
        <f t="shared" ref="F12:F29" si="0">SUM(B12:E12)</f>
        <v>0</v>
      </c>
      <c r="G12" s="65"/>
      <c r="H12" s="62">
        <f t="shared" ref="H12:H48" si="1">F12+G12</f>
        <v>0</v>
      </c>
    </row>
    <row r="13" spans="1:8" x14ac:dyDescent="0.2">
      <c r="A13" s="60" t="s">
        <v>314</v>
      </c>
      <c r="B13" s="110"/>
      <c r="C13" s="107"/>
      <c r="D13" s="107"/>
      <c r="E13" s="107"/>
      <c r="F13" s="62">
        <f t="shared" si="0"/>
        <v>0</v>
      </c>
      <c r="G13" s="66"/>
      <c r="H13" s="62">
        <f t="shared" si="1"/>
        <v>0</v>
      </c>
    </row>
    <row r="14" spans="1:8" x14ac:dyDescent="0.2">
      <c r="A14" s="60" t="s">
        <v>315</v>
      </c>
      <c r="B14" s="110"/>
      <c r="C14" s="107"/>
      <c r="D14" s="107">
        <v>-3294</v>
      </c>
      <c r="E14" s="107"/>
      <c r="F14" s="62">
        <f t="shared" si="0"/>
        <v>-3294</v>
      </c>
      <c r="G14" s="65"/>
      <c r="H14" s="62">
        <f t="shared" si="1"/>
        <v>-3294</v>
      </c>
    </row>
    <row r="15" spans="1:8" ht="25.5" x14ac:dyDescent="0.2">
      <c r="A15" s="60" t="s">
        <v>316</v>
      </c>
      <c r="B15" s="110"/>
      <c r="C15" s="107">
        <v>125173</v>
      </c>
      <c r="D15" s="107"/>
      <c r="E15" s="107"/>
      <c r="F15" s="62">
        <f t="shared" si="0"/>
        <v>125173</v>
      </c>
      <c r="G15" s="65"/>
      <c r="H15" s="62">
        <f t="shared" si="1"/>
        <v>125173</v>
      </c>
    </row>
    <row r="16" spans="1:8" x14ac:dyDescent="0.2">
      <c r="A16" s="60" t="s">
        <v>317</v>
      </c>
      <c r="B16" s="110"/>
      <c r="C16" s="107"/>
      <c r="D16" s="107"/>
      <c r="E16" s="107"/>
      <c r="F16" s="62">
        <f t="shared" si="0"/>
        <v>0</v>
      </c>
      <c r="G16" s="65"/>
      <c r="H16" s="62">
        <f t="shared" si="1"/>
        <v>0</v>
      </c>
    </row>
    <row r="17" spans="1:8" x14ac:dyDescent="0.2">
      <c r="A17" s="60" t="s">
        <v>318</v>
      </c>
      <c r="B17" s="110"/>
      <c r="C17" s="107"/>
      <c r="D17" s="107"/>
      <c r="E17" s="107"/>
      <c r="F17" s="62">
        <f t="shared" si="0"/>
        <v>0</v>
      </c>
      <c r="G17" s="65"/>
      <c r="H17" s="62">
        <f t="shared" si="1"/>
        <v>0</v>
      </c>
    </row>
    <row r="18" spans="1:8" ht="25.5" x14ac:dyDescent="0.2">
      <c r="A18" s="60" t="s">
        <v>319</v>
      </c>
      <c r="B18" s="110"/>
      <c r="C18" s="107"/>
      <c r="D18" s="107"/>
      <c r="E18" s="107"/>
      <c r="F18" s="62">
        <f t="shared" si="0"/>
        <v>0</v>
      </c>
      <c r="G18" s="65"/>
      <c r="H18" s="62">
        <f t="shared" si="1"/>
        <v>0</v>
      </c>
    </row>
    <row r="19" spans="1:8" x14ac:dyDescent="0.2">
      <c r="A19" s="60" t="s">
        <v>320</v>
      </c>
      <c r="B19" s="110"/>
      <c r="C19" s="107"/>
      <c r="D19" s="107"/>
      <c r="E19" s="107">
        <v>3487714</v>
      </c>
      <c r="F19" s="62">
        <f t="shared" si="0"/>
        <v>3487714</v>
      </c>
      <c r="G19" s="65"/>
      <c r="H19" s="62">
        <f t="shared" si="1"/>
        <v>3487714</v>
      </c>
    </row>
    <row r="20" spans="1:8" x14ac:dyDescent="0.2">
      <c r="A20" s="60" t="s">
        <v>321</v>
      </c>
      <c r="B20" s="110"/>
      <c r="C20" s="107"/>
      <c r="D20" s="107"/>
      <c r="E20" s="107"/>
      <c r="F20" s="62">
        <f t="shared" si="0"/>
        <v>0</v>
      </c>
      <c r="G20" s="65"/>
      <c r="H20" s="62">
        <f t="shared" si="1"/>
        <v>0</v>
      </c>
    </row>
    <row r="21" spans="1:8" x14ac:dyDescent="0.2">
      <c r="A21" s="60" t="s">
        <v>322</v>
      </c>
      <c r="B21" s="110"/>
      <c r="C21" s="107"/>
      <c r="D21" s="107"/>
      <c r="E21" s="107">
        <v>-2499991</v>
      </c>
      <c r="F21" s="62">
        <f t="shared" si="0"/>
        <v>-2499991</v>
      </c>
      <c r="G21" s="65"/>
      <c r="H21" s="62">
        <f t="shared" si="1"/>
        <v>-2499991</v>
      </c>
    </row>
    <row r="22" spans="1:8" x14ac:dyDescent="0.2">
      <c r="A22" s="60" t="s">
        <v>323</v>
      </c>
      <c r="B22" s="63"/>
      <c r="C22" s="64"/>
      <c r="D22" s="64"/>
      <c r="E22" s="64"/>
      <c r="F22" s="62">
        <f t="shared" si="0"/>
        <v>0</v>
      </c>
      <c r="G22" s="65"/>
      <c r="H22" s="62">
        <f t="shared" si="1"/>
        <v>0</v>
      </c>
    </row>
    <row r="23" spans="1:8" x14ac:dyDescent="0.2">
      <c r="A23" s="60" t="s">
        <v>324</v>
      </c>
      <c r="B23" s="63"/>
      <c r="C23" s="64"/>
      <c r="D23" s="64"/>
      <c r="E23" s="64"/>
      <c r="F23" s="62">
        <f t="shared" si="0"/>
        <v>0</v>
      </c>
      <c r="G23" s="65"/>
      <c r="H23" s="62">
        <f t="shared" si="1"/>
        <v>0</v>
      </c>
    </row>
    <row r="24" spans="1:8" x14ac:dyDescent="0.2">
      <c r="A24" s="60" t="s">
        <v>325</v>
      </c>
      <c r="B24" s="63"/>
      <c r="C24" s="64"/>
      <c r="D24" s="64"/>
      <c r="E24" s="64"/>
      <c r="F24" s="62">
        <f t="shared" si="0"/>
        <v>0</v>
      </c>
      <c r="G24" s="66"/>
      <c r="H24" s="62">
        <f t="shared" si="1"/>
        <v>0</v>
      </c>
    </row>
    <row r="25" spans="1:8" x14ac:dyDescent="0.2">
      <c r="A25" s="60" t="s">
        <v>218</v>
      </c>
      <c r="B25" s="63"/>
      <c r="C25" s="64"/>
      <c r="D25" s="64"/>
      <c r="E25" s="64"/>
      <c r="F25" s="62">
        <f t="shared" si="0"/>
        <v>0</v>
      </c>
      <c r="G25" s="65"/>
      <c r="H25" s="62">
        <f t="shared" si="1"/>
        <v>0</v>
      </c>
    </row>
    <row r="26" spans="1:8" x14ac:dyDescent="0.2">
      <c r="A26" s="60" t="s">
        <v>326</v>
      </c>
      <c r="B26" s="63"/>
      <c r="C26" s="64"/>
      <c r="D26" s="64"/>
      <c r="E26" s="64"/>
      <c r="F26" s="62">
        <f t="shared" si="0"/>
        <v>0</v>
      </c>
      <c r="G26" s="65"/>
      <c r="H26" s="62">
        <f t="shared" si="1"/>
        <v>0</v>
      </c>
    </row>
    <row r="27" spans="1:8" x14ac:dyDescent="0.2">
      <c r="A27" s="60" t="s">
        <v>327</v>
      </c>
      <c r="B27" s="63"/>
      <c r="C27" s="64"/>
      <c r="D27" s="64"/>
      <c r="E27" s="64"/>
      <c r="F27" s="62">
        <f t="shared" si="0"/>
        <v>0</v>
      </c>
      <c r="G27" s="65"/>
      <c r="H27" s="62">
        <f t="shared" si="1"/>
        <v>0</v>
      </c>
    </row>
    <row r="28" spans="1:8" x14ac:dyDescent="0.2">
      <c r="A28" s="60" t="s">
        <v>328</v>
      </c>
      <c r="B28" s="63"/>
      <c r="C28" s="64"/>
      <c r="D28" s="64"/>
      <c r="E28" s="64"/>
      <c r="F28" s="62">
        <f t="shared" si="0"/>
        <v>0</v>
      </c>
      <c r="G28" s="65"/>
      <c r="H28" s="62">
        <f t="shared" si="1"/>
        <v>0</v>
      </c>
    </row>
    <row r="29" spans="1:8" x14ac:dyDescent="0.2">
      <c r="A29" s="60" t="s">
        <v>329</v>
      </c>
      <c r="B29" s="108">
        <f>SUM(B11:B28)</f>
        <v>11240188</v>
      </c>
      <c r="C29" s="108">
        <f>SUM(C11:C28)</f>
        <v>576714</v>
      </c>
      <c r="D29" s="108">
        <f>SUM(D11:D28)</f>
        <v>37605</v>
      </c>
      <c r="E29" s="108">
        <f>SUM(E11:E28)</f>
        <v>6608779</v>
      </c>
      <c r="F29" s="62">
        <f t="shared" si="0"/>
        <v>18463286</v>
      </c>
      <c r="G29" s="65"/>
      <c r="H29" s="62">
        <f t="shared" si="1"/>
        <v>18463286</v>
      </c>
    </row>
    <row r="30" spans="1:8" x14ac:dyDescent="0.2">
      <c r="A30" s="60" t="s">
        <v>313</v>
      </c>
      <c r="B30" s="63"/>
      <c r="C30" s="64"/>
      <c r="D30" s="64"/>
      <c r="E30" s="64">
        <v>335251</v>
      </c>
      <c r="F30" s="62">
        <f t="shared" ref="F30:F48" si="2">SUM(B30:E30)</f>
        <v>335251</v>
      </c>
      <c r="G30" s="65"/>
      <c r="H30" s="62">
        <f t="shared" si="1"/>
        <v>335251</v>
      </c>
    </row>
    <row r="31" spans="1:8" x14ac:dyDescent="0.2">
      <c r="A31" s="60" t="s">
        <v>330</v>
      </c>
      <c r="B31" s="63"/>
      <c r="C31" s="64"/>
      <c r="D31" s="64"/>
      <c r="E31" s="64"/>
      <c r="F31" s="62">
        <f t="shared" si="2"/>
        <v>0</v>
      </c>
      <c r="G31" s="65"/>
      <c r="H31" s="62">
        <f t="shared" si="1"/>
        <v>0</v>
      </c>
    </row>
    <row r="32" spans="1:8" x14ac:dyDescent="0.2">
      <c r="A32" s="60" t="s">
        <v>315</v>
      </c>
      <c r="B32" s="63"/>
      <c r="C32" s="64"/>
      <c r="D32" s="64">
        <f>Ф1!C108-Ф1!D108</f>
        <v>-37605</v>
      </c>
      <c r="E32" s="64"/>
      <c r="F32" s="62">
        <f t="shared" si="2"/>
        <v>-37605</v>
      </c>
      <c r="G32" s="65"/>
      <c r="H32" s="62">
        <f t="shared" si="1"/>
        <v>-37605</v>
      </c>
    </row>
    <row r="33" spans="1:8" ht="25.5" x14ac:dyDescent="0.2">
      <c r="A33" s="60" t="s">
        <v>316</v>
      </c>
      <c r="B33" s="63"/>
      <c r="C33" s="64">
        <f>Ф1!C107-Ф1!D107</f>
        <v>-1042120</v>
      </c>
      <c r="D33" s="64"/>
      <c r="E33" s="64"/>
      <c r="F33" s="62">
        <f t="shared" si="2"/>
        <v>-1042120</v>
      </c>
      <c r="G33" s="65"/>
      <c r="H33" s="62">
        <f t="shared" si="1"/>
        <v>-1042120</v>
      </c>
    </row>
    <row r="34" spans="1:8" x14ac:dyDescent="0.2">
      <c r="A34" s="60" t="s">
        <v>317</v>
      </c>
      <c r="B34" s="63"/>
      <c r="C34" s="64"/>
      <c r="D34" s="64"/>
      <c r="E34" s="64"/>
      <c r="F34" s="62">
        <f t="shared" si="2"/>
        <v>0</v>
      </c>
      <c r="G34" s="65"/>
      <c r="H34" s="62">
        <f t="shared" si="1"/>
        <v>0</v>
      </c>
    </row>
    <row r="35" spans="1:8" x14ac:dyDescent="0.2">
      <c r="A35" s="60" t="s">
        <v>318</v>
      </c>
      <c r="B35" s="63"/>
      <c r="C35" s="64"/>
      <c r="D35" s="64">
        <f>Ф1!C110-Ф1!D110</f>
        <v>700366</v>
      </c>
      <c r="E35" s="64"/>
      <c r="F35" s="62">
        <f t="shared" si="2"/>
        <v>700366</v>
      </c>
      <c r="G35" s="65"/>
      <c r="H35" s="62">
        <f t="shared" si="1"/>
        <v>700366</v>
      </c>
    </row>
    <row r="36" spans="1:8" ht="25.5" x14ac:dyDescent="0.2">
      <c r="A36" s="60" t="s">
        <v>319</v>
      </c>
      <c r="B36" s="63"/>
      <c r="C36" s="64"/>
      <c r="D36" s="64"/>
      <c r="E36" s="64"/>
      <c r="F36" s="62">
        <f t="shared" si="2"/>
        <v>0</v>
      </c>
      <c r="G36" s="65"/>
      <c r="H36" s="62">
        <f t="shared" si="1"/>
        <v>0</v>
      </c>
    </row>
    <row r="37" spans="1:8" x14ac:dyDescent="0.2">
      <c r="A37" s="60" t="s">
        <v>320</v>
      </c>
      <c r="B37" s="63"/>
      <c r="C37" s="64"/>
      <c r="D37" s="64"/>
      <c r="E37" s="64">
        <f>Ф1!C114</f>
        <v>2442402</v>
      </c>
      <c r="F37" s="62">
        <f t="shared" si="2"/>
        <v>2442402</v>
      </c>
      <c r="G37" s="65"/>
      <c r="H37" s="62">
        <f t="shared" si="1"/>
        <v>2442402</v>
      </c>
    </row>
    <row r="38" spans="1:8" x14ac:dyDescent="0.2">
      <c r="A38" s="60" t="s">
        <v>321</v>
      </c>
      <c r="B38" s="63"/>
      <c r="C38" s="64"/>
      <c r="D38" s="64"/>
      <c r="E38" s="64"/>
      <c r="F38" s="62">
        <f t="shared" si="2"/>
        <v>0</v>
      </c>
      <c r="G38" s="65"/>
      <c r="H38" s="62">
        <f t="shared" si="1"/>
        <v>0</v>
      </c>
    </row>
    <row r="39" spans="1:8" x14ac:dyDescent="0.2">
      <c r="A39" s="60" t="s">
        <v>322</v>
      </c>
      <c r="B39" s="63"/>
      <c r="C39" s="64"/>
      <c r="D39" s="64"/>
      <c r="E39" s="135">
        <v>-1999991</v>
      </c>
      <c r="F39" s="62">
        <f t="shared" si="2"/>
        <v>-1999991</v>
      </c>
      <c r="G39" s="65"/>
      <c r="H39" s="62">
        <f t="shared" si="1"/>
        <v>-1999991</v>
      </c>
    </row>
    <row r="40" spans="1:8" x14ac:dyDescent="0.2">
      <c r="A40" s="60" t="s">
        <v>323</v>
      </c>
      <c r="B40" s="63"/>
      <c r="C40" s="64"/>
      <c r="D40" s="64"/>
      <c r="E40" s="64"/>
      <c r="F40" s="62">
        <f t="shared" si="2"/>
        <v>0</v>
      </c>
      <c r="G40" s="65"/>
      <c r="H40" s="62">
        <f t="shared" si="1"/>
        <v>0</v>
      </c>
    </row>
    <row r="41" spans="1:8" x14ac:dyDescent="0.2">
      <c r="A41" s="60" t="s">
        <v>324</v>
      </c>
      <c r="B41" s="63"/>
      <c r="C41" s="64"/>
      <c r="D41" s="64"/>
      <c r="E41" s="64"/>
      <c r="F41" s="62">
        <f t="shared" si="2"/>
        <v>0</v>
      </c>
      <c r="G41" s="65"/>
      <c r="H41" s="62">
        <f t="shared" si="1"/>
        <v>0</v>
      </c>
    </row>
    <row r="42" spans="1:8" x14ac:dyDescent="0.2">
      <c r="A42" s="60" t="s">
        <v>325</v>
      </c>
      <c r="B42" s="63"/>
      <c r="C42" s="64"/>
      <c r="D42" s="64"/>
      <c r="E42" s="64"/>
      <c r="F42" s="62">
        <f t="shared" si="2"/>
        <v>0</v>
      </c>
      <c r="G42" s="65"/>
      <c r="H42" s="62">
        <f t="shared" si="1"/>
        <v>0</v>
      </c>
    </row>
    <row r="43" spans="1:8" x14ac:dyDescent="0.2">
      <c r="A43" s="60" t="s">
        <v>218</v>
      </c>
      <c r="B43" s="63"/>
      <c r="C43" s="64"/>
      <c r="D43" s="64"/>
      <c r="E43" s="64"/>
      <c r="F43" s="62">
        <f t="shared" si="2"/>
        <v>0</v>
      </c>
      <c r="G43" s="65"/>
      <c r="H43" s="62">
        <f t="shared" si="1"/>
        <v>0</v>
      </c>
    </row>
    <row r="44" spans="1:8" x14ac:dyDescent="0.2">
      <c r="A44" s="60" t="s">
        <v>331</v>
      </c>
      <c r="B44" s="63"/>
      <c r="C44" s="64"/>
      <c r="D44" s="64"/>
      <c r="E44" s="64"/>
      <c r="F44" s="62">
        <f t="shared" si="2"/>
        <v>0</v>
      </c>
      <c r="G44" s="65"/>
      <c r="H44" s="62">
        <f t="shared" si="1"/>
        <v>0</v>
      </c>
    </row>
    <row r="45" spans="1:8" x14ac:dyDescent="0.2">
      <c r="A45" s="60" t="s">
        <v>332</v>
      </c>
      <c r="B45" s="63"/>
      <c r="C45" s="64"/>
      <c r="D45" s="64"/>
      <c r="E45" s="64"/>
      <c r="F45" s="62">
        <f t="shared" si="2"/>
        <v>0</v>
      </c>
      <c r="G45" s="65"/>
      <c r="H45" s="62">
        <f t="shared" si="1"/>
        <v>0</v>
      </c>
    </row>
    <row r="46" spans="1:8" x14ac:dyDescent="0.2">
      <c r="A46" s="60" t="s">
        <v>333</v>
      </c>
      <c r="B46" s="63"/>
      <c r="C46" s="64"/>
      <c r="D46" s="64"/>
      <c r="E46" s="64"/>
      <c r="F46" s="62">
        <f t="shared" si="2"/>
        <v>0</v>
      </c>
      <c r="G46" s="65"/>
      <c r="H46" s="62">
        <f t="shared" si="1"/>
        <v>0</v>
      </c>
    </row>
    <row r="47" spans="1:8" x14ac:dyDescent="0.2">
      <c r="A47" s="60" t="s">
        <v>334</v>
      </c>
      <c r="B47" s="63"/>
      <c r="C47" s="64"/>
      <c r="D47" s="64"/>
      <c r="E47" s="64"/>
      <c r="F47" s="62">
        <f t="shared" si="2"/>
        <v>0</v>
      </c>
      <c r="G47" s="65"/>
      <c r="H47" s="62">
        <f t="shared" si="1"/>
        <v>0</v>
      </c>
    </row>
    <row r="48" spans="1:8" x14ac:dyDescent="0.2">
      <c r="A48" s="60" t="s">
        <v>335</v>
      </c>
      <c r="B48" s="67">
        <f>SUM(B29:B47)</f>
        <v>11240188</v>
      </c>
      <c r="C48" s="67">
        <f>SUM(C29:C47)</f>
        <v>-465406</v>
      </c>
      <c r="D48" s="67">
        <f>SUM(D29:D47)</f>
        <v>700366</v>
      </c>
      <c r="E48" s="67">
        <f>SUM(E29:E47)</f>
        <v>7386441</v>
      </c>
      <c r="F48" s="62">
        <f t="shared" si="2"/>
        <v>18861589</v>
      </c>
      <c r="G48" s="67">
        <f>SUM(G29:G40)</f>
        <v>0</v>
      </c>
      <c r="H48" s="62">
        <f t="shared" si="1"/>
        <v>18861589</v>
      </c>
    </row>
    <row r="50" spans="1:4" s="10" customFormat="1" ht="26.25" customHeight="1" x14ac:dyDescent="0.2">
      <c r="A50" s="159" t="s">
        <v>401</v>
      </c>
      <c r="B50" s="159"/>
      <c r="C50" s="19"/>
      <c r="D50" s="10" t="s">
        <v>418</v>
      </c>
    </row>
    <row r="51" spans="1:4" s="10" customFormat="1" ht="27" customHeight="1" x14ac:dyDescent="0.2">
      <c r="A51" s="158" t="s">
        <v>353</v>
      </c>
      <c r="B51" s="158"/>
      <c r="C51" s="19"/>
      <c r="D51" s="10" t="s">
        <v>418</v>
      </c>
    </row>
    <row r="52" spans="1:4" s="10" customFormat="1" ht="30.75" customHeight="1" x14ac:dyDescent="0.2">
      <c r="A52" s="159" t="s">
        <v>352</v>
      </c>
      <c r="B52" s="159"/>
      <c r="D52" s="10" t="s">
        <v>418</v>
      </c>
    </row>
    <row r="53" spans="1:4" s="10" customFormat="1" x14ac:dyDescent="0.2">
      <c r="A53" s="24"/>
    </row>
    <row r="54" spans="1:4" s="10" customFormat="1" x14ac:dyDescent="0.2">
      <c r="A54" s="32" t="s">
        <v>350</v>
      </c>
      <c r="C54" s="19"/>
    </row>
    <row r="55" spans="1:4" s="10" customFormat="1" x14ac:dyDescent="0.2">
      <c r="A55" s="24" t="s">
        <v>188</v>
      </c>
    </row>
  </sheetData>
  <mergeCells count="8">
    <mergeCell ref="A51:B51"/>
    <mergeCell ref="A52:B52"/>
    <mergeCell ref="A3:H3"/>
    <mergeCell ref="A4:H4"/>
    <mergeCell ref="A5:H5"/>
    <mergeCell ref="A6:H6"/>
    <mergeCell ref="B8:F8"/>
    <mergeCell ref="A50:B50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27"/>
  <sheetViews>
    <sheetView view="pageBreakPreview" zoomScaleNormal="100" zoomScaleSheetLayoutView="100" workbookViewId="0">
      <selection activeCell="C11" sqref="C11"/>
    </sheetView>
  </sheetViews>
  <sheetFormatPr defaultRowHeight="12.75" x14ac:dyDescent="0.2"/>
  <cols>
    <col min="1" max="1" width="55.42578125" style="10" customWidth="1"/>
    <col min="2" max="2" width="6.85546875" style="10" customWidth="1"/>
    <col min="3" max="3" width="15.85546875" style="10" customWidth="1"/>
    <col min="4" max="4" width="17.7109375" style="10" customWidth="1"/>
    <col min="5" max="5" width="19" customWidth="1"/>
    <col min="6" max="16384" width="9.140625" style="10"/>
  </cols>
  <sheetData>
    <row r="1" spans="1:5" ht="48.75" customHeight="1" x14ac:dyDescent="0.2">
      <c r="C1" s="161" t="s">
        <v>268</v>
      </c>
      <c r="D1" s="162"/>
    </row>
    <row r="2" spans="1:5" ht="21" customHeight="1" x14ac:dyDescent="0.2">
      <c r="C2" s="8"/>
      <c r="D2" s="9" t="s">
        <v>269</v>
      </c>
    </row>
    <row r="3" spans="1:5" x14ac:dyDescent="0.2">
      <c r="A3" s="163" t="s">
        <v>211</v>
      </c>
      <c r="B3" s="163"/>
      <c r="C3" s="163"/>
      <c r="D3" s="163"/>
    </row>
    <row r="4" spans="1:5" x14ac:dyDescent="0.2">
      <c r="A4" s="157"/>
      <c r="B4" s="157"/>
      <c r="C4" s="157"/>
      <c r="D4" s="157"/>
    </row>
    <row r="5" spans="1:5" x14ac:dyDescent="0.2">
      <c r="A5" s="164" t="s">
        <v>205</v>
      </c>
      <c r="B5" s="164"/>
      <c r="C5" s="164"/>
      <c r="D5" s="164"/>
    </row>
    <row r="6" spans="1:5" x14ac:dyDescent="0.2">
      <c r="A6" s="157" t="s">
        <v>419</v>
      </c>
      <c r="B6" s="157"/>
      <c r="C6" s="157"/>
      <c r="D6" s="157"/>
    </row>
    <row r="7" spans="1:5" s="11" customFormat="1" x14ac:dyDescent="0.2">
      <c r="D7" s="12" t="s">
        <v>270</v>
      </c>
      <c r="E7"/>
    </row>
    <row r="8" spans="1:5" ht="38.25" x14ac:dyDescent="0.2">
      <c r="A8" s="13" t="s">
        <v>212</v>
      </c>
      <c r="B8" s="88" t="s">
        <v>271</v>
      </c>
      <c r="C8" s="13" t="s">
        <v>213</v>
      </c>
      <c r="D8" s="13" t="s">
        <v>214</v>
      </c>
    </row>
    <row r="9" spans="1:5" x14ac:dyDescent="0.2">
      <c r="A9" s="14">
        <v>1</v>
      </c>
      <c r="B9" s="89">
        <v>2</v>
      </c>
      <c r="C9" s="14">
        <v>3</v>
      </c>
      <c r="D9" s="14">
        <v>4</v>
      </c>
    </row>
    <row r="10" spans="1:5" x14ac:dyDescent="0.2">
      <c r="A10" s="15" t="s">
        <v>215</v>
      </c>
      <c r="B10" s="90"/>
      <c r="C10" s="29"/>
      <c r="D10" s="16"/>
    </row>
    <row r="11" spans="1:5" x14ac:dyDescent="0.2">
      <c r="A11" s="17" t="s">
        <v>272</v>
      </c>
      <c r="B11" s="91" t="s">
        <v>184</v>
      </c>
      <c r="C11" s="29">
        <f>SUM(C13:C14)</f>
        <v>2671</v>
      </c>
      <c r="D11" s="29">
        <f>SUM(D13:D14)</f>
        <v>188575</v>
      </c>
    </row>
    <row r="12" spans="1:5" x14ac:dyDescent="0.2">
      <c r="A12" s="17" t="s">
        <v>218</v>
      </c>
      <c r="B12" s="91" t="s">
        <v>303</v>
      </c>
      <c r="C12" s="16"/>
      <c r="D12" s="16"/>
    </row>
    <row r="13" spans="1:5" x14ac:dyDescent="0.2">
      <c r="A13" s="17" t="s">
        <v>1</v>
      </c>
      <c r="B13" s="91" t="s">
        <v>177</v>
      </c>
      <c r="C13" s="16"/>
      <c r="D13" s="16"/>
    </row>
    <row r="14" spans="1:5" ht="25.5" x14ac:dyDescent="0.2">
      <c r="A14" s="17" t="s">
        <v>2</v>
      </c>
      <c r="B14" s="91" t="s">
        <v>178</v>
      </c>
      <c r="C14" s="33">
        <f>2672-1</f>
        <v>2671</v>
      </c>
      <c r="D14" s="33">
        <v>188575</v>
      </c>
      <c r="E14" s="117"/>
    </row>
    <row r="15" spans="1:5" x14ac:dyDescent="0.2">
      <c r="A15" s="17" t="s">
        <v>273</v>
      </c>
      <c r="B15" s="91">
        <v>2</v>
      </c>
      <c r="C15" s="33">
        <v>0</v>
      </c>
      <c r="D15" s="33">
        <v>0</v>
      </c>
    </row>
    <row r="16" spans="1:5" x14ac:dyDescent="0.2">
      <c r="A16" s="17" t="s">
        <v>279</v>
      </c>
      <c r="B16" s="91" t="s">
        <v>0</v>
      </c>
      <c r="C16" s="33">
        <f>17446-1</f>
        <v>17445</v>
      </c>
      <c r="D16" s="33">
        <v>780104</v>
      </c>
      <c r="E16" s="117"/>
    </row>
    <row r="17" spans="1:5" x14ac:dyDescent="0.2">
      <c r="A17" s="17" t="s">
        <v>218</v>
      </c>
      <c r="B17" s="91" t="s">
        <v>303</v>
      </c>
      <c r="C17" s="33"/>
      <c r="D17" s="33"/>
    </row>
    <row r="18" spans="1:5" x14ac:dyDescent="0.2">
      <c r="A18" s="17" t="s">
        <v>3</v>
      </c>
      <c r="B18" s="91" t="s">
        <v>182</v>
      </c>
      <c r="C18" s="33">
        <v>51</v>
      </c>
      <c r="D18" s="33">
        <v>790</v>
      </c>
      <c r="E18" s="117"/>
    </row>
    <row r="19" spans="1:5" x14ac:dyDescent="0.2">
      <c r="A19" s="17" t="s">
        <v>278</v>
      </c>
      <c r="B19" s="91" t="s">
        <v>274</v>
      </c>
      <c r="C19" s="33">
        <v>0</v>
      </c>
      <c r="D19" s="33"/>
    </row>
    <row r="20" spans="1:5" x14ac:dyDescent="0.2">
      <c r="A20" s="17" t="s">
        <v>218</v>
      </c>
      <c r="B20" s="91" t="s">
        <v>303</v>
      </c>
      <c r="C20" s="33"/>
      <c r="D20" s="33"/>
    </row>
    <row r="21" spans="1:5" x14ac:dyDescent="0.2">
      <c r="A21" s="17" t="s">
        <v>3</v>
      </c>
      <c r="B21" s="91" t="s">
        <v>262</v>
      </c>
      <c r="C21" s="33">
        <v>0</v>
      </c>
      <c r="D21" s="33"/>
    </row>
    <row r="22" spans="1:5" ht="25.5" x14ac:dyDescent="0.2">
      <c r="A22" s="17" t="s">
        <v>224</v>
      </c>
      <c r="B22" s="91" t="s">
        <v>233</v>
      </c>
      <c r="C22" s="33">
        <f>14902055+1375658+1</f>
        <v>16277714</v>
      </c>
      <c r="D22" s="33">
        <v>3298663</v>
      </c>
      <c r="E22" s="117"/>
    </row>
    <row r="23" spans="1:5" x14ac:dyDescent="0.2">
      <c r="A23" s="17" t="s">
        <v>218</v>
      </c>
      <c r="B23" s="91"/>
      <c r="C23" s="33"/>
      <c r="D23" s="33"/>
    </row>
    <row r="24" spans="1:5" x14ac:dyDescent="0.2">
      <c r="A24" s="17" t="s">
        <v>3</v>
      </c>
      <c r="B24" s="91" t="s">
        <v>263</v>
      </c>
      <c r="C24" s="33">
        <v>147608</v>
      </c>
      <c r="D24" s="33">
        <v>25338</v>
      </c>
      <c r="E24" s="117"/>
    </row>
    <row r="25" spans="1:5" ht="25.5" x14ac:dyDescent="0.2">
      <c r="A25" s="17" t="s">
        <v>402</v>
      </c>
      <c r="B25" s="91" t="s">
        <v>234</v>
      </c>
      <c r="C25" s="33">
        <f>5139624</f>
        <v>5139624</v>
      </c>
      <c r="D25" s="33">
        <v>7120029</v>
      </c>
      <c r="E25" s="117"/>
    </row>
    <row r="26" spans="1:5" x14ac:dyDescent="0.2">
      <c r="A26" s="17" t="s">
        <v>218</v>
      </c>
      <c r="B26" s="91" t="s">
        <v>303</v>
      </c>
      <c r="C26" s="33"/>
      <c r="D26" s="33"/>
    </row>
    <row r="27" spans="1:5" x14ac:dyDescent="0.2">
      <c r="A27" s="17" t="s">
        <v>4</v>
      </c>
      <c r="B27" s="91" t="s">
        <v>5</v>
      </c>
      <c r="C27" s="33">
        <v>71599</v>
      </c>
      <c r="D27" s="33">
        <v>71414</v>
      </c>
      <c r="E27" s="117"/>
    </row>
    <row r="28" spans="1:5" ht="25.5" x14ac:dyDescent="0.2">
      <c r="A28" s="17" t="s">
        <v>403</v>
      </c>
      <c r="B28" s="91" t="s">
        <v>235</v>
      </c>
      <c r="C28" s="33"/>
      <c r="D28" s="33"/>
    </row>
    <row r="29" spans="1:5" x14ac:dyDescent="0.2">
      <c r="A29" s="17" t="s">
        <v>218</v>
      </c>
      <c r="B29" s="91" t="s">
        <v>303</v>
      </c>
      <c r="C29" s="33"/>
      <c r="D29" s="33"/>
    </row>
    <row r="30" spans="1:5" x14ac:dyDescent="0.2">
      <c r="A30" s="17" t="s">
        <v>4</v>
      </c>
      <c r="B30" s="91" t="s">
        <v>6</v>
      </c>
      <c r="C30" s="33"/>
      <c r="D30" s="33"/>
    </row>
    <row r="31" spans="1:5" x14ac:dyDescent="0.2">
      <c r="A31" s="17" t="s">
        <v>280</v>
      </c>
      <c r="B31" s="91" t="s">
        <v>277</v>
      </c>
      <c r="C31" s="33">
        <v>0</v>
      </c>
      <c r="D31" s="33"/>
      <c r="E31" s="117"/>
    </row>
    <row r="32" spans="1:5" ht="25.5" x14ac:dyDescent="0.2">
      <c r="A32" s="17" t="s">
        <v>281</v>
      </c>
      <c r="B32" s="91" t="s">
        <v>236</v>
      </c>
      <c r="C32" s="33"/>
      <c r="D32" s="33"/>
    </row>
    <row r="33" spans="1:5" x14ac:dyDescent="0.2">
      <c r="A33" s="17" t="s">
        <v>217</v>
      </c>
      <c r="B33" s="91" t="s">
        <v>237</v>
      </c>
      <c r="C33" s="33"/>
      <c r="D33" s="33"/>
      <c r="E33" s="117"/>
    </row>
    <row r="34" spans="1:5" ht="25.5" x14ac:dyDescent="0.2">
      <c r="A34" s="17" t="s">
        <v>282</v>
      </c>
      <c r="B34" s="91" t="s">
        <v>238</v>
      </c>
      <c r="C34" s="33"/>
      <c r="D34" s="33"/>
      <c r="E34" s="117"/>
    </row>
    <row r="35" spans="1:5" ht="25.5" x14ac:dyDescent="0.2">
      <c r="A35" s="17" t="s">
        <v>284</v>
      </c>
      <c r="B35" s="91" t="s">
        <v>240</v>
      </c>
      <c r="C35" s="33"/>
      <c r="D35" s="33"/>
      <c r="E35" s="117"/>
    </row>
    <row r="36" spans="1:5" ht="25.5" x14ac:dyDescent="0.2">
      <c r="A36" s="17" t="s">
        <v>283</v>
      </c>
      <c r="B36" s="91" t="s">
        <v>241</v>
      </c>
      <c r="C36" s="33"/>
      <c r="D36" s="33"/>
      <c r="E36" s="117"/>
    </row>
    <row r="37" spans="1:5" x14ac:dyDescent="0.2">
      <c r="A37" s="17" t="s">
        <v>275</v>
      </c>
      <c r="B37" s="91" t="s">
        <v>242</v>
      </c>
      <c r="C37" s="33"/>
      <c r="D37" s="33"/>
      <c r="E37" s="117"/>
    </row>
    <row r="38" spans="1:5" x14ac:dyDescent="0.2">
      <c r="A38" s="17" t="s">
        <v>7</v>
      </c>
      <c r="B38" s="91" t="s">
        <v>247</v>
      </c>
      <c r="C38" s="33">
        <f>SUM(C40:C50)</f>
        <v>0</v>
      </c>
      <c r="D38" s="33">
        <f>SUM(D40:D50)</f>
        <v>0</v>
      </c>
      <c r="E38" s="117"/>
    </row>
    <row r="39" spans="1:5" x14ac:dyDescent="0.2">
      <c r="A39" s="17" t="s">
        <v>218</v>
      </c>
      <c r="B39" s="91" t="s">
        <v>303</v>
      </c>
      <c r="C39" s="33"/>
      <c r="D39" s="33"/>
      <c r="E39" s="117"/>
    </row>
    <row r="40" spans="1:5" x14ac:dyDescent="0.2">
      <c r="A40" s="17" t="s">
        <v>8</v>
      </c>
      <c r="B40" s="91" t="s">
        <v>9</v>
      </c>
      <c r="C40" s="33">
        <v>0</v>
      </c>
      <c r="D40" s="33"/>
      <c r="E40" s="117"/>
    </row>
    <row r="41" spans="1:5" x14ac:dyDescent="0.2">
      <c r="A41" s="17" t="s">
        <v>10</v>
      </c>
      <c r="B41" s="91" t="s">
        <v>11</v>
      </c>
      <c r="C41" s="33"/>
      <c r="D41" s="33">
        <v>0</v>
      </c>
    </row>
    <row r="42" spans="1:5" x14ac:dyDescent="0.2">
      <c r="A42" s="17" t="s">
        <v>12</v>
      </c>
      <c r="B42" s="91" t="s">
        <v>13</v>
      </c>
      <c r="C42" s="33"/>
      <c r="D42" s="33"/>
    </row>
    <row r="43" spans="1:5" x14ac:dyDescent="0.2">
      <c r="A43" s="17" t="s">
        <v>14</v>
      </c>
      <c r="B43" s="91" t="s">
        <v>15</v>
      </c>
      <c r="C43" s="33"/>
      <c r="D43" s="33"/>
      <c r="E43" s="117"/>
    </row>
    <row r="44" spans="1:5" x14ac:dyDescent="0.2">
      <c r="A44" s="17" t="s">
        <v>16</v>
      </c>
      <c r="B44" s="91" t="s">
        <v>17</v>
      </c>
      <c r="C44" s="33"/>
      <c r="D44" s="33"/>
    </row>
    <row r="45" spans="1:5" x14ac:dyDescent="0.2">
      <c r="A45" s="17" t="s">
        <v>18</v>
      </c>
      <c r="B45" s="91" t="s">
        <v>19</v>
      </c>
      <c r="C45" s="33"/>
      <c r="D45" s="33"/>
      <c r="E45" s="117"/>
    </row>
    <row r="46" spans="1:5" x14ac:dyDescent="0.2">
      <c r="A46" s="17" t="s">
        <v>20</v>
      </c>
      <c r="B46" s="91" t="s">
        <v>21</v>
      </c>
      <c r="C46" s="33"/>
      <c r="D46" s="33"/>
      <c r="E46" s="117"/>
    </row>
    <row r="47" spans="1:5" x14ac:dyDescent="0.2">
      <c r="A47" s="17" t="s">
        <v>22</v>
      </c>
      <c r="B47" s="91" t="s">
        <v>23</v>
      </c>
      <c r="C47" s="33"/>
      <c r="D47" s="33"/>
      <c r="E47" s="117"/>
    </row>
    <row r="48" spans="1:5" x14ac:dyDescent="0.2">
      <c r="A48" s="17" t="s">
        <v>24</v>
      </c>
      <c r="B48" s="91" t="s">
        <v>25</v>
      </c>
      <c r="C48" s="33"/>
      <c r="D48" s="33"/>
    </row>
    <row r="49" spans="1:5" x14ac:dyDescent="0.2">
      <c r="A49" s="17" t="s">
        <v>26</v>
      </c>
      <c r="B49" s="91" t="s">
        <v>27</v>
      </c>
      <c r="C49" s="33"/>
      <c r="D49" s="33"/>
    </row>
    <row r="50" spans="1:5" x14ac:dyDescent="0.2">
      <c r="A50" s="17" t="s">
        <v>28</v>
      </c>
      <c r="B50" s="91" t="s">
        <v>29</v>
      </c>
      <c r="C50" s="33"/>
      <c r="D50" s="33"/>
    </row>
    <row r="51" spans="1:5" x14ac:dyDescent="0.2">
      <c r="A51" s="17" t="s">
        <v>30</v>
      </c>
      <c r="B51" s="91" t="s">
        <v>248</v>
      </c>
      <c r="C51" s="33">
        <f>SUM(C53:C56)</f>
        <v>0</v>
      </c>
      <c r="D51" s="33">
        <f>SUM(D53:D56)</f>
        <v>0</v>
      </c>
      <c r="E51" s="117"/>
    </row>
    <row r="52" spans="1:5" x14ac:dyDescent="0.2">
      <c r="A52" s="17" t="s">
        <v>218</v>
      </c>
      <c r="B52" s="91" t="s">
        <v>303</v>
      </c>
      <c r="C52" s="33"/>
      <c r="D52" s="33"/>
    </row>
    <row r="53" spans="1:5" x14ac:dyDescent="0.2">
      <c r="A53" s="17" t="s">
        <v>31</v>
      </c>
      <c r="B53" s="91" t="s">
        <v>32</v>
      </c>
      <c r="C53" s="33"/>
      <c r="D53" s="33"/>
    </row>
    <row r="54" spans="1:5" x14ac:dyDescent="0.2">
      <c r="A54" s="17" t="s">
        <v>33</v>
      </c>
      <c r="B54" s="91" t="s">
        <v>34</v>
      </c>
      <c r="C54" s="33"/>
      <c r="D54" s="33"/>
    </row>
    <row r="55" spans="1:5" x14ac:dyDescent="0.2">
      <c r="A55" s="17" t="s">
        <v>35</v>
      </c>
      <c r="B55" s="91" t="s">
        <v>36</v>
      </c>
      <c r="C55" s="33"/>
      <c r="D55" s="33"/>
    </row>
    <row r="56" spans="1:5" x14ac:dyDescent="0.2">
      <c r="A56" s="17" t="s">
        <v>37</v>
      </c>
      <c r="B56" s="91" t="s">
        <v>38</v>
      </c>
      <c r="C56" s="33"/>
      <c r="D56" s="33"/>
    </row>
    <row r="57" spans="1:5" x14ac:dyDescent="0.2">
      <c r="A57" s="17" t="s">
        <v>225</v>
      </c>
      <c r="B57" s="91" t="s">
        <v>249</v>
      </c>
      <c r="C57" s="33"/>
      <c r="D57" s="33"/>
      <c r="E57" s="117"/>
    </row>
    <row r="58" spans="1:5" x14ac:dyDescent="0.2">
      <c r="A58" s="17" t="s">
        <v>226</v>
      </c>
      <c r="B58" s="91" t="s">
        <v>250</v>
      </c>
      <c r="C58" s="33"/>
      <c r="D58" s="33"/>
      <c r="E58" s="117"/>
    </row>
    <row r="59" spans="1:5" x14ac:dyDescent="0.2">
      <c r="A59" s="17" t="s">
        <v>39</v>
      </c>
      <c r="B59" s="91" t="s">
        <v>183</v>
      </c>
      <c r="C59" s="33"/>
      <c r="D59" s="33"/>
      <c r="E59" s="117"/>
    </row>
    <row r="60" spans="1:5" x14ac:dyDescent="0.2">
      <c r="A60" s="17" t="s">
        <v>216</v>
      </c>
      <c r="B60" s="91" t="s">
        <v>251</v>
      </c>
      <c r="C60" s="33"/>
      <c r="D60" s="33"/>
    </row>
    <row r="61" spans="1:5" x14ac:dyDescent="0.2">
      <c r="A61" s="18" t="s">
        <v>285</v>
      </c>
      <c r="B61" s="91">
        <v>21</v>
      </c>
      <c r="C61" s="39">
        <f>C11+C15+C16+C19+C22+C25+C28+C31+C32+C33+C34+C35+C36+C37+C38+C51+C57+C58+C59+C60</f>
        <v>21437454</v>
      </c>
      <c r="D61" s="39">
        <f>D11+D15+D16+D19+D22+D25+D28+D31+D32+D33+D34+D35+D36+D37+D38+D51+D57+D58+D59+D60</f>
        <v>11387371</v>
      </c>
    </row>
    <row r="62" spans="1:5" x14ac:dyDescent="0.2">
      <c r="A62" s="17"/>
      <c r="B62" s="91"/>
      <c r="C62" s="16"/>
      <c r="D62" s="16"/>
    </row>
    <row r="63" spans="1:5" x14ac:dyDescent="0.2">
      <c r="A63" s="20" t="s">
        <v>222</v>
      </c>
      <c r="B63" s="91"/>
      <c r="C63" s="16"/>
      <c r="D63" s="16"/>
    </row>
    <row r="64" spans="1:5" x14ac:dyDescent="0.2">
      <c r="A64" s="17" t="s">
        <v>286</v>
      </c>
      <c r="B64" s="91" t="s">
        <v>254</v>
      </c>
      <c r="C64" s="33"/>
      <c r="D64" s="16">
        <v>0</v>
      </c>
      <c r="E64" s="116"/>
    </row>
    <row r="65" spans="1:5" x14ac:dyDescent="0.2">
      <c r="A65" s="17" t="s">
        <v>223</v>
      </c>
      <c r="B65" s="91" t="s">
        <v>255</v>
      </c>
      <c r="C65" s="33"/>
      <c r="D65" s="16"/>
    </row>
    <row r="66" spans="1:5" x14ac:dyDescent="0.2">
      <c r="A66" s="17" t="s">
        <v>227</v>
      </c>
      <c r="B66" s="91" t="s">
        <v>256</v>
      </c>
      <c r="C66" s="33">
        <v>15676700</v>
      </c>
      <c r="D66" s="33">
        <v>11056528</v>
      </c>
      <c r="E66" s="117"/>
    </row>
    <row r="67" spans="1:5" x14ac:dyDescent="0.2">
      <c r="A67" s="17" t="s">
        <v>288</v>
      </c>
      <c r="B67" s="91" t="s">
        <v>257</v>
      </c>
      <c r="C67" s="33"/>
      <c r="D67" s="16"/>
    </row>
    <row r="68" spans="1:5" x14ac:dyDescent="0.2">
      <c r="A68" s="17" t="s">
        <v>228</v>
      </c>
      <c r="B68" s="91" t="s">
        <v>40</v>
      </c>
      <c r="C68" s="33"/>
      <c r="D68" s="16"/>
    </row>
    <row r="69" spans="1:5" x14ac:dyDescent="0.2">
      <c r="A69" s="17" t="s">
        <v>41</v>
      </c>
      <c r="B69" s="91" t="s">
        <v>42</v>
      </c>
      <c r="C69" s="33"/>
      <c r="D69" s="33"/>
      <c r="E69" s="117"/>
    </row>
    <row r="70" spans="1:5" x14ac:dyDescent="0.2">
      <c r="A70" s="17" t="s">
        <v>287</v>
      </c>
      <c r="B70" s="91" t="s">
        <v>43</v>
      </c>
      <c r="C70" s="33"/>
      <c r="D70" s="33"/>
      <c r="E70" s="117"/>
    </row>
    <row r="71" spans="1:5" x14ac:dyDescent="0.2">
      <c r="A71" s="17" t="s">
        <v>44</v>
      </c>
      <c r="B71" s="91" t="s">
        <v>45</v>
      </c>
      <c r="C71" s="33">
        <f>SUM(C73:C84)</f>
        <v>0</v>
      </c>
      <c r="D71" s="33">
        <f>SUM(D73:D84)</f>
        <v>0</v>
      </c>
      <c r="E71" s="117"/>
    </row>
    <row r="72" spans="1:5" x14ac:dyDescent="0.2">
      <c r="A72" s="17" t="s">
        <v>218</v>
      </c>
      <c r="B72" s="91" t="s">
        <v>303</v>
      </c>
      <c r="C72" s="33"/>
      <c r="D72" s="16"/>
    </row>
    <row r="73" spans="1:5" x14ac:dyDescent="0.2">
      <c r="A73" s="17" t="s">
        <v>46</v>
      </c>
      <c r="B73" s="91" t="s">
        <v>229</v>
      </c>
      <c r="C73" s="33"/>
      <c r="D73" s="16"/>
    </row>
    <row r="74" spans="1:5" x14ac:dyDescent="0.2">
      <c r="A74" s="17" t="s">
        <v>47</v>
      </c>
      <c r="B74" s="91" t="s">
        <v>48</v>
      </c>
      <c r="C74" s="33"/>
      <c r="D74" s="16"/>
    </row>
    <row r="75" spans="1:5" x14ac:dyDescent="0.2">
      <c r="A75" s="17" t="s">
        <v>49</v>
      </c>
      <c r="B75" s="91" t="s">
        <v>50</v>
      </c>
      <c r="C75" s="33"/>
      <c r="D75" s="16"/>
    </row>
    <row r="76" spans="1:5" x14ac:dyDescent="0.2">
      <c r="A76" s="17" t="s">
        <v>51</v>
      </c>
      <c r="B76" s="91" t="s">
        <v>52</v>
      </c>
      <c r="C76" s="33"/>
      <c r="D76" s="16"/>
    </row>
    <row r="77" spans="1:5" x14ac:dyDescent="0.2">
      <c r="A77" s="17" t="s">
        <v>53</v>
      </c>
      <c r="B77" s="91" t="s">
        <v>54</v>
      </c>
      <c r="C77" s="33"/>
      <c r="D77" s="16"/>
    </row>
    <row r="78" spans="1:5" x14ac:dyDescent="0.2">
      <c r="A78" s="17" t="s">
        <v>55</v>
      </c>
      <c r="B78" s="91" t="s">
        <v>56</v>
      </c>
      <c r="C78" s="33"/>
      <c r="D78" s="16"/>
    </row>
    <row r="79" spans="1:5" x14ac:dyDescent="0.2">
      <c r="A79" s="17" t="s">
        <v>57</v>
      </c>
      <c r="B79" s="91" t="s">
        <v>58</v>
      </c>
      <c r="C79" s="33"/>
      <c r="D79" s="33"/>
      <c r="E79" s="117"/>
    </row>
    <row r="80" spans="1:5" x14ac:dyDescent="0.2">
      <c r="A80" s="17" t="s">
        <v>59</v>
      </c>
      <c r="B80" s="91" t="s">
        <v>60</v>
      </c>
      <c r="C80" s="33"/>
      <c r="D80" s="33"/>
      <c r="E80" s="117"/>
    </row>
    <row r="81" spans="1:5" x14ac:dyDescent="0.2">
      <c r="A81" s="17" t="s">
        <v>61</v>
      </c>
      <c r="B81" s="91" t="s">
        <v>62</v>
      </c>
      <c r="C81" s="33"/>
      <c r="D81" s="33"/>
    </row>
    <row r="82" spans="1:5" x14ac:dyDescent="0.2">
      <c r="A82" s="17" t="s">
        <v>63</v>
      </c>
      <c r="B82" s="91" t="s">
        <v>64</v>
      </c>
      <c r="C82" s="33"/>
      <c r="D82" s="33"/>
      <c r="E82" s="117"/>
    </row>
    <row r="83" spans="1:5" x14ac:dyDescent="0.2">
      <c r="A83" s="17" t="s">
        <v>65</v>
      </c>
      <c r="B83" s="91" t="s">
        <v>66</v>
      </c>
      <c r="C83" s="33"/>
      <c r="D83" s="33"/>
      <c r="E83" s="117"/>
    </row>
    <row r="84" spans="1:5" ht="25.5" x14ac:dyDescent="0.2">
      <c r="A84" s="17" t="s">
        <v>67</v>
      </c>
      <c r="B84" s="91" t="s">
        <v>68</v>
      </c>
      <c r="C84" s="33"/>
      <c r="D84" s="16"/>
      <c r="E84" s="117"/>
    </row>
    <row r="85" spans="1:5" x14ac:dyDescent="0.2">
      <c r="A85" s="17" t="s">
        <v>30</v>
      </c>
      <c r="B85" s="91" t="s">
        <v>69</v>
      </c>
      <c r="C85" s="33">
        <f>SUM(C87:C90)</f>
        <v>0</v>
      </c>
      <c r="D85" s="33">
        <f>SUM(D87:D90)</f>
        <v>0</v>
      </c>
    </row>
    <row r="86" spans="1:5" x14ac:dyDescent="0.2">
      <c r="A86" s="17" t="s">
        <v>218</v>
      </c>
      <c r="B86" s="91" t="s">
        <v>303</v>
      </c>
      <c r="C86" s="33"/>
      <c r="D86" s="16"/>
    </row>
    <row r="87" spans="1:5" x14ac:dyDescent="0.2">
      <c r="A87" s="17" t="s">
        <v>70</v>
      </c>
      <c r="B87" s="91" t="s">
        <v>71</v>
      </c>
      <c r="C87" s="33"/>
      <c r="D87" s="16"/>
    </row>
    <row r="88" spans="1:5" x14ac:dyDescent="0.2">
      <c r="A88" s="17" t="s">
        <v>72</v>
      </c>
      <c r="B88" s="91" t="s">
        <v>73</v>
      </c>
      <c r="C88" s="33"/>
      <c r="D88" s="16"/>
      <c r="E88" s="117"/>
    </row>
    <row r="89" spans="1:5" x14ac:dyDescent="0.2">
      <c r="A89" s="17" t="s">
        <v>74</v>
      </c>
      <c r="B89" s="91" t="s">
        <v>75</v>
      </c>
      <c r="C89" s="33"/>
      <c r="D89" s="16"/>
    </row>
    <row r="90" spans="1:5" x14ac:dyDescent="0.2">
      <c r="A90" s="17" t="s">
        <v>76</v>
      </c>
      <c r="B90" s="91" t="s">
        <v>77</v>
      </c>
      <c r="C90" s="33"/>
      <c r="D90" s="16"/>
    </row>
    <row r="91" spans="1:5" x14ac:dyDescent="0.2">
      <c r="A91" s="17" t="s">
        <v>230</v>
      </c>
      <c r="B91" s="91" t="s">
        <v>78</v>
      </c>
      <c r="C91" s="33"/>
      <c r="D91" s="33">
        <v>0</v>
      </c>
      <c r="E91" s="117"/>
    </row>
    <row r="92" spans="1:5" x14ac:dyDescent="0.2">
      <c r="A92" s="17" t="s">
        <v>231</v>
      </c>
      <c r="B92" s="91" t="s">
        <v>289</v>
      </c>
      <c r="C92" s="16"/>
      <c r="D92" s="16"/>
    </row>
    <row r="93" spans="1:5" x14ac:dyDescent="0.2">
      <c r="A93" s="17" t="s">
        <v>79</v>
      </c>
      <c r="B93" s="91" t="s">
        <v>290</v>
      </c>
      <c r="C93" s="16"/>
      <c r="D93" s="16"/>
    </row>
    <row r="94" spans="1:5" x14ac:dyDescent="0.2">
      <c r="A94" s="17" t="s">
        <v>80</v>
      </c>
      <c r="B94" s="91" t="s">
        <v>291</v>
      </c>
      <c r="C94" s="16"/>
      <c r="D94" s="16"/>
    </row>
    <row r="95" spans="1:5" x14ac:dyDescent="0.2">
      <c r="A95" s="17" t="s">
        <v>258</v>
      </c>
      <c r="B95" s="91" t="s">
        <v>81</v>
      </c>
      <c r="C95" s="16"/>
      <c r="D95" s="16"/>
    </row>
    <row r="96" spans="1:5" x14ac:dyDescent="0.2">
      <c r="A96" s="18" t="s">
        <v>259</v>
      </c>
      <c r="B96" s="91" t="s">
        <v>82</v>
      </c>
      <c r="C96" s="30">
        <f>SUM(C64:C95)-SUM(C73:C84)-SUM(C87:C90)</f>
        <v>15676700</v>
      </c>
      <c r="D96" s="30">
        <f>SUM(D64:D95)-SUM(D73:D84)-SUM(D87:D90)</f>
        <v>11056528</v>
      </c>
    </row>
    <row r="97" spans="1:5" x14ac:dyDescent="0.2">
      <c r="A97" s="18"/>
      <c r="B97" s="91"/>
      <c r="C97" s="16"/>
      <c r="D97" s="16"/>
    </row>
    <row r="98" spans="1:5" x14ac:dyDescent="0.2">
      <c r="A98" s="18" t="s">
        <v>292</v>
      </c>
      <c r="B98" s="91"/>
      <c r="C98" s="16"/>
      <c r="D98" s="16"/>
    </row>
    <row r="99" spans="1:5" x14ac:dyDescent="0.2">
      <c r="A99" s="17" t="s">
        <v>293</v>
      </c>
      <c r="B99" s="91">
        <v>37</v>
      </c>
      <c r="C99" s="33">
        <f>SUM(C101:C102)</f>
        <v>0</v>
      </c>
      <c r="D99" s="33">
        <f>SUM(D101:D102)</f>
        <v>0</v>
      </c>
    </row>
    <row r="100" spans="1:5" x14ac:dyDescent="0.2">
      <c r="A100" s="17" t="s">
        <v>218</v>
      </c>
      <c r="B100" s="91"/>
      <c r="C100" s="33"/>
      <c r="D100" s="33"/>
    </row>
    <row r="101" spans="1:5" x14ac:dyDescent="0.2">
      <c r="A101" s="21" t="s">
        <v>294</v>
      </c>
      <c r="B101" s="91" t="s">
        <v>83</v>
      </c>
      <c r="C101" s="33"/>
      <c r="D101" s="33"/>
    </row>
    <row r="102" spans="1:5" x14ac:dyDescent="0.2">
      <c r="A102" s="17" t="s">
        <v>295</v>
      </c>
      <c r="B102" s="91" t="s">
        <v>84</v>
      </c>
      <c r="C102" s="33"/>
      <c r="D102" s="33"/>
    </row>
    <row r="103" spans="1:5" x14ac:dyDescent="0.2">
      <c r="A103" s="17" t="s">
        <v>219</v>
      </c>
      <c r="B103" s="91">
        <v>38</v>
      </c>
      <c r="C103" s="33"/>
      <c r="D103" s="33"/>
    </row>
    <row r="104" spans="1:5" x14ac:dyDescent="0.2">
      <c r="A104" s="17" t="s">
        <v>220</v>
      </c>
      <c r="B104" s="91">
        <v>39</v>
      </c>
      <c r="C104" s="33"/>
      <c r="D104" s="33"/>
    </row>
    <row r="105" spans="1:5" x14ac:dyDescent="0.2">
      <c r="A105" s="17" t="s">
        <v>221</v>
      </c>
      <c r="B105" s="91">
        <v>40</v>
      </c>
      <c r="C105" s="33">
        <f>SUM(C107:C109)</f>
        <v>0</v>
      </c>
      <c r="D105" s="93">
        <f>SUM(D107:D109)</f>
        <v>0</v>
      </c>
    </row>
    <row r="106" spans="1:5" x14ac:dyDescent="0.2">
      <c r="A106" s="17" t="s">
        <v>218</v>
      </c>
      <c r="B106" s="43" t="s">
        <v>303</v>
      </c>
      <c r="C106" s="33"/>
      <c r="D106" s="33"/>
    </row>
    <row r="107" spans="1:5" ht="25.5" x14ac:dyDescent="0.2">
      <c r="A107" s="17" t="s">
        <v>404</v>
      </c>
      <c r="B107" s="91" t="s">
        <v>85</v>
      </c>
      <c r="C107" s="33"/>
      <c r="D107" s="33"/>
      <c r="E107" s="117"/>
    </row>
    <row r="108" spans="1:5" x14ac:dyDescent="0.2">
      <c r="A108" s="17" t="s">
        <v>86</v>
      </c>
      <c r="B108" s="91" t="s">
        <v>87</v>
      </c>
      <c r="C108" s="33">
        <v>0</v>
      </c>
      <c r="D108" s="33"/>
      <c r="E108" s="117"/>
    </row>
    <row r="109" spans="1:5" ht="25.5" x14ac:dyDescent="0.2">
      <c r="A109" s="17" t="s">
        <v>405</v>
      </c>
      <c r="B109" s="91" t="s">
        <v>406</v>
      </c>
      <c r="C109" s="33">
        <v>0</v>
      </c>
      <c r="D109" s="33">
        <v>0</v>
      </c>
      <c r="E109" s="117"/>
    </row>
    <row r="110" spans="1:5" x14ac:dyDescent="0.2">
      <c r="A110" s="17" t="s">
        <v>296</v>
      </c>
      <c r="B110" s="91">
        <v>41</v>
      </c>
      <c r="C110" s="33"/>
      <c r="D110" s="94"/>
      <c r="E110" s="117"/>
    </row>
    <row r="111" spans="1:5" x14ac:dyDescent="0.2">
      <c r="A111" s="17" t="s">
        <v>297</v>
      </c>
      <c r="B111" s="92">
        <v>42</v>
      </c>
      <c r="C111" s="33">
        <f>C113+C114</f>
        <v>0</v>
      </c>
      <c r="D111" s="33">
        <f>D113+D114</f>
        <v>0</v>
      </c>
    </row>
    <row r="112" spans="1:5" x14ac:dyDescent="0.2">
      <c r="A112" s="17" t="s">
        <v>218</v>
      </c>
      <c r="B112" s="92"/>
      <c r="C112" s="33"/>
      <c r="D112" s="33"/>
    </row>
    <row r="113" spans="1:5" ht="12.75" customHeight="1" x14ac:dyDescent="0.2">
      <c r="A113" s="10" t="s">
        <v>298</v>
      </c>
      <c r="B113" s="92" t="s">
        <v>88</v>
      </c>
      <c r="C113" s="33"/>
      <c r="D113" s="33"/>
      <c r="E113" s="117"/>
    </row>
    <row r="114" spans="1:5" x14ac:dyDescent="0.2">
      <c r="A114" s="17" t="s">
        <v>299</v>
      </c>
      <c r="B114" s="92" t="s">
        <v>89</v>
      </c>
      <c r="C114" s="33"/>
      <c r="D114" s="33"/>
      <c r="E114" s="117"/>
    </row>
    <row r="115" spans="1:5" x14ac:dyDescent="0.2">
      <c r="A115" s="18" t="s">
        <v>300</v>
      </c>
      <c r="B115" s="92">
        <v>43</v>
      </c>
      <c r="C115" s="30">
        <f>C99+C103-C104+C105+C111+C110</f>
        <v>0</v>
      </c>
      <c r="D115" s="30">
        <f>D99+D103-D104+D105+D111</f>
        <v>0</v>
      </c>
    </row>
    <row r="116" spans="1:5" x14ac:dyDescent="0.2">
      <c r="A116" s="18"/>
      <c r="B116" s="92"/>
      <c r="C116" s="30"/>
      <c r="D116" s="30"/>
    </row>
    <row r="117" spans="1:5" x14ac:dyDescent="0.2">
      <c r="A117" s="18" t="s">
        <v>407</v>
      </c>
      <c r="B117" s="22" t="s">
        <v>351</v>
      </c>
      <c r="C117" s="30">
        <f>C115+C96</f>
        <v>15676700</v>
      </c>
      <c r="D117" s="30">
        <f>D115+D96</f>
        <v>11056528</v>
      </c>
    </row>
    <row r="118" spans="1:5" x14ac:dyDescent="0.2">
      <c r="C118" s="23"/>
      <c r="D118" s="23"/>
    </row>
    <row r="119" spans="1:5" x14ac:dyDescent="0.2">
      <c r="A119" s="24"/>
      <c r="C119" s="19"/>
      <c r="D119" s="19"/>
    </row>
    <row r="120" spans="1:5" ht="20.25" customHeight="1" x14ac:dyDescent="0.2">
      <c r="A120" s="24" t="s">
        <v>417</v>
      </c>
      <c r="B120" s="10" t="s">
        <v>418</v>
      </c>
      <c r="C120" s="19"/>
      <c r="D120" s="19"/>
    </row>
    <row r="121" spans="1:5" ht="25.5" customHeight="1" x14ac:dyDescent="0.2">
      <c r="A121" s="41" t="s">
        <v>353</v>
      </c>
      <c r="B121" s="10" t="s">
        <v>418</v>
      </c>
      <c r="C121" s="19"/>
    </row>
    <row r="122" spans="1:5" ht="20.25" customHeight="1" x14ac:dyDescent="0.2">
      <c r="A122" s="24" t="s">
        <v>416</v>
      </c>
      <c r="B122" s="10" t="s">
        <v>418</v>
      </c>
    </row>
    <row r="123" spans="1:5" x14ac:dyDescent="0.2">
      <c r="A123" s="24"/>
    </row>
    <row r="124" spans="1:5" x14ac:dyDescent="0.2">
      <c r="A124" s="32" t="s">
        <v>350</v>
      </c>
      <c r="C124" s="19"/>
    </row>
    <row r="125" spans="1:5" x14ac:dyDescent="0.2">
      <c r="A125" s="24" t="s">
        <v>188</v>
      </c>
    </row>
    <row r="126" spans="1:5" x14ac:dyDescent="0.2">
      <c r="A126" s="24"/>
    </row>
    <row r="127" spans="1:5" x14ac:dyDescent="0.2">
      <c r="A127" s="24"/>
    </row>
  </sheetData>
  <mergeCells count="5">
    <mergeCell ref="C1:D1"/>
    <mergeCell ref="A3:D3"/>
    <mergeCell ref="A4:D4"/>
    <mergeCell ref="A5:D5"/>
    <mergeCell ref="A6:D6"/>
  </mergeCells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O12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55.42578125" style="10" customWidth="1"/>
    <col min="2" max="2" width="6.85546875" style="10" customWidth="1"/>
    <col min="3" max="3" width="15.85546875" style="10" customWidth="1"/>
    <col min="4" max="4" width="17.7109375" style="10" customWidth="1"/>
    <col min="5" max="5" width="19" customWidth="1"/>
    <col min="6" max="6" width="15.85546875" style="142" customWidth="1"/>
    <col min="7" max="7" width="15.85546875" style="142" bestFit="1" customWidth="1"/>
    <col min="8" max="8" width="14.85546875" style="142" customWidth="1"/>
    <col min="9" max="9" width="15.85546875" style="142" bestFit="1" customWidth="1"/>
    <col min="10" max="10" width="16" style="142" bestFit="1" customWidth="1"/>
    <col min="11" max="12" width="12.85546875" style="142" bestFit="1" customWidth="1"/>
    <col min="13" max="13" width="14.42578125" style="147" bestFit="1" customWidth="1"/>
    <col min="14" max="14" width="11.85546875" style="147" bestFit="1" customWidth="1"/>
    <col min="15" max="15" width="11.28515625" style="147" bestFit="1" customWidth="1"/>
    <col min="16" max="16384" width="9.140625" style="10"/>
  </cols>
  <sheetData>
    <row r="1" spans="1:15" ht="48.75" customHeight="1" x14ac:dyDescent="0.2">
      <c r="C1" s="161" t="s">
        <v>268</v>
      </c>
      <c r="D1" s="162"/>
    </row>
    <row r="2" spans="1:15" ht="21" customHeight="1" x14ac:dyDescent="0.2">
      <c r="C2" s="8"/>
      <c r="D2" s="9" t="s">
        <v>269</v>
      </c>
    </row>
    <row r="3" spans="1:15" x14ac:dyDescent="0.2">
      <c r="A3" s="163" t="s">
        <v>211</v>
      </c>
      <c r="B3" s="163"/>
      <c r="C3" s="163"/>
      <c r="D3" s="163"/>
    </row>
    <row r="4" spans="1:15" x14ac:dyDescent="0.2">
      <c r="A4" s="157"/>
      <c r="B4" s="157"/>
      <c r="C4" s="157"/>
      <c r="D4" s="157"/>
    </row>
    <row r="5" spans="1:15" x14ac:dyDescent="0.2">
      <c r="A5" s="164" t="s">
        <v>205</v>
      </c>
      <c r="B5" s="164"/>
      <c r="C5" s="164"/>
      <c r="D5" s="164"/>
    </row>
    <row r="6" spans="1:15" x14ac:dyDescent="0.2">
      <c r="A6" s="157" t="s">
        <v>426</v>
      </c>
      <c r="B6" s="157"/>
      <c r="C6" s="157"/>
      <c r="D6" s="157"/>
    </row>
    <row r="7" spans="1:15" s="11" customFormat="1" x14ac:dyDescent="0.2">
      <c r="D7" s="12" t="s">
        <v>270</v>
      </c>
      <c r="E7"/>
      <c r="F7" s="142"/>
      <c r="G7" s="142"/>
      <c r="H7" s="142"/>
      <c r="I7" s="142"/>
      <c r="J7" s="142"/>
      <c r="K7" s="142"/>
      <c r="L7" s="142"/>
      <c r="M7" s="148"/>
      <c r="N7" s="148"/>
      <c r="O7" s="148"/>
    </row>
    <row r="8" spans="1:15" ht="38.25" x14ac:dyDescent="0.2">
      <c r="A8" s="13" t="s">
        <v>212</v>
      </c>
      <c r="B8" s="88" t="s">
        <v>271</v>
      </c>
      <c r="C8" s="13" t="s">
        <v>213</v>
      </c>
      <c r="D8" s="13" t="s">
        <v>214</v>
      </c>
    </row>
    <row r="9" spans="1:15" x14ac:dyDescent="0.2">
      <c r="A9" s="14">
        <v>1</v>
      </c>
      <c r="B9" s="89">
        <v>2</v>
      </c>
      <c r="C9" s="14">
        <v>3</v>
      </c>
      <c r="D9" s="14">
        <v>4</v>
      </c>
    </row>
    <row r="10" spans="1:15" x14ac:dyDescent="0.2">
      <c r="A10" s="15" t="s">
        <v>215</v>
      </c>
      <c r="B10" s="90"/>
      <c r="C10" s="29"/>
      <c r="D10" s="16"/>
    </row>
    <row r="11" spans="1:15" x14ac:dyDescent="0.2">
      <c r="A11" s="17" t="s">
        <v>272</v>
      </c>
      <c r="B11" s="91" t="s">
        <v>184</v>
      </c>
      <c r="C11" s="29">
        <v>1051516</v>
      </c>
      <c r="D11" s="29">
        <v>347635</v>
      </c>
    </row>
    <row r="12" spans="1:15" x14ac:dyDescent="0.2">
      <c r="A12" s="17" t="s">
        <v>218</v>
      </c>
      <c r="B12" s="91" t="s">
        <v>303</v>
      </c>
      <c r="C12" s="16"/>
      <c r="D12" s="16"/>
    </row>
    <row r="13" spans="1:15" x14ac:dyDescent="0.2">
      <c r="A13" s="17" t="s">
        <v>1</v>
      </c>
      <c r="B13" s="91" t="s">
        <v>177</v>
      </c>
      <c r="C13" s="16"/>
      <c r="D13" s="16"/>
    </row>
    <row r="14" spans="1:15" ht="25.5" x14ac:dyDescent="0.2">
      <c r="A14" s="17" t="s">
        <v>2</v>
      </c>
      <c r="B14" s="91" t="s">
        <v>178</v>
      </c>
      <c r="C14" s="33">
        <v>1051516</v>
      </c>
      <c r="D14" s="33">
        <v>347635</v>
      </c>
      <c r="E14" s="117"/>
      <c r="F14" s="143"/>
      <c r="G14" s="143"/>
    </row>
    <row r="15" spans="1:15" x14ac:dyDescent="0.2">
      <c r="A15" s="17" t="s">
        <v>273</v>
      </c>
      <c r="B15" s="91">
        <v>2</v>
      </c>
      <c r="C15" s="33">
        <v>0</v>
      </c>
      <c r="D15" s="33">
        <v>0</v>
      </c>
    </row>
    <row r="16" spans="1:15" x14ac:dyDescent="0.2">
      <c r="A16" s="17" t="s">
        <v>279</v>
      </c>
      <c r="B16" s="91" t="s">
        <v>0</v>
      </c>
      <c r="C16" s="33">
        <v>4509968</v>
      </c>
      <c r="D16" s="33">
        <v>6028460</v>
      </c>
      <c r="E16" s="117"/>
      <c r="F16" s="143"/>
      <c r="G16" s="143"/>
    </row>
    <row r="17" spans="1:7" x14ac:dyDescent="0.2">
      <c r="A17" s="17" t="s">
        <v>218</v>
      </c>
      <c r="B17" s="91" t="s">
        <v>303</v>
      </c>
      <c r="C17" s="33"/>
      <c r="D17" s="33"/>
    </row>
    <row r="18" spans="1:7" x14ac:dyDescent="0.2">
      <c r="A18" s="17" t="s">
        <v>3</v>
      </c>
      <c r="B18" s="91" t="s">
        <v>182</v>
      </c>
      <c r="C18" s="33">
        <v>66085</v>
      </c>
      <c r="D18" s="33">
        <v>65918</v>
      </c>
      <c r="E18" s="117"/>
      <c r="F18" s="143"/>
    </row>
    <row r="19" spans="1:7" x14ac:dyDescent="0.2">
      <c r="A19" s="17" t="s">
        <v>278</v>
      </c>
      <c r="B19" s="91" t="s">
        <v>274</v>
      </c>
      <c r="C19" s="140">
        <v>2004881</v>
      </c>
      <c r="D19" s="33">
        <v>2131080</v>
      </c>
      <c r="E19" s="117"/>
      <c r="F19" s="143"/>
      <c r="G19" s="143"/>
    </row>
    <row r="20" spans="1:7" x14ac:dyDescent="0.2">
      <c r="A20" s="17" t="s">
        <v>218</v>
      </c>
      <c r="B20" s="91" t="s">
        <v>303</v>
      </c>
      <c r="C20" s="33"/>
      <c r="D20" s="33"/>
    </row>
    <row r="21" spans="1:7" x14ac:dyDescent="0.2">
      <c r="A21" s="17" t="s">
        <v>3</v>
      </c>
      <c r="B21" s="91" t="s">
        <v>262</v>
      </c>
      <c r="C21" s="33">
        <v>884</v>
      </c>
      <c r="D21" s="33">
        <v>1080</v>
      </c>
      <c r="F21" s="143"/>
    </row>
    <row r="22" spans="1:7" ht="25.5" x14ac:dyDescent="0.2">
      <c r="A22" s="17" t="s">
        <v>224</v>
      </c>
      <c r="B22" s="91" t="s">
        <v>233</v>
      </c>
      <c r="C22" s="33">
        <v>16443504</v>
      </c>
      <c r="D22" s="33">
        <v>6398691</v>
      </c>
      <c r="E22" s="117"/>
      <c r="F22" s="143"/>
    </row>
    <row r="23" spans="1:7" x14ac:dyDescent="0.2">
      <c r="A23" s="17" t="s">
        <v>218</v>
      </c>
      <c r="B23" s="91"/>
      <c r="C23" s="33"/>
      <c r="D23" s="33"/>
    </row>
    <row r="24" spans="1:7" x14ac:dyDescent="0.2">
      <c r="A24" s="17" t="s">
        <v>3</v>
      </c>
      <c r="B24" s="91" t="s">
        <v>263</v>
      </c>
      <c r="C24" s="33">
        <v>258418</v>
      </c>
      <c r="D24" s="33">
        <v>124903</v>
      </c>
      <c r="E24" s="117"/>
      <c r="F24" s="143"/>
      <c r="G24" s="143"/>
    </row>
    <row r="25" spans="1:7" ht="25.5" x14ac:dyDescent="0.2">
      <c r="A25" s="17" t="s">
        <v>402</v>
      </c>
      <c r="B25" s="91" t="s">
        <v>234</v>
      </c>
      <c r="C25" s="33">
        <v>6713195</v>
      </c>
      <c r="D25" s="33">
        <v>15045014</v>
      </c>
      <c r="E25" s="117"/>
      <c r="F25" s="143"/>
      <c r="G25" s="143"/>
    </row>
    <row r="26" spans="1:7" x14ac:dyDescent="0.2">
      <c r="A26" s="17" t="s">
        <v>218</v>
      </c>
      <c r="B26" s="91" t="s">
        <v>303</v>
      </c>
      <c r="C26" s="33"/>
      <c r="D26" s="33"/>
    </row>
    <row r="27" spans="1:7" x14ac:dyDescent="0.2">
      <c r="A27" s="17" t="s">
        <v>4</v>
      </c>
      <c r="B27" s="91" t="s">
        <v>5</v>
      </c>
      <c r="C27" s="33">
        <v>154130</v>
      </c>
      <c r="D27" s="33">
        <v>258748</v>
      </c>
      <c r="E27" s="117"/>
      <c r="F27" s="143"/>
      <c r="G27" s="143"/>
    </row>
    <row r="28" spans="1:7" ht="25.5" x14ac:dyDescent="0.2">
      <c r="A28" s="17" t="s">
        <v>403</v>
      </c>
      <c r="B28" s="91" t="s">
        <v>235</v>
      </c>
      <c r="C28" s="33"/>
      <c r="D28" s="33"/>
    </row>
    <row r="29" spans="1:7" x14ac:dyDescent="0.2">
      <c r="A29" s="17" t="s">
        <v>218</v>
      </c>
      <c r="B29" s="91" t="s">
        <v>303</v>
      </c>
      <c r="C29" s="33"/>
      <c r="D29" s="33"/>
    </row>
    <row r="30" spans="1:7" x14ac:dyDescent="0.2">
      <c r="A30" s="17" t="s">
        <v>4</v>
      </c>
      <c r="B30" s="91" t="s">
        <v>6</v>
      </c>
      <c r="C30" s="33"/>
      <c r="D30" s="33"/>
    </row>
    <row r="31" spans="1:7" x14ac:dyDescent="0.2">
      <c r="A31" s="17" t="s">
        <v>280</v>
      </c>
      <c r="B31" s="91" t="s">
        <v>277</v>
      </c>
      <c r="C31" s="33">
        <v>0</v>
      </c>
      <c r="D31" s="33">
        <v>270878</v>
      </c>
      <c r="E31" s="117"/>
      <c r="F31" s="143"/>
    </row>
    <row r="32" spans="1:7" ht="25.5" x14ac:dyDescent="0.2">
      <c r="A32" s="17" t="s">
        <v>281</v>
      </c>
      <c r="B32" s="91" t="s">
        <v>236</v>
      </c>
      <c r="C32" s="33"/>
      <c r="D32" s="33"/>
    </row>
    <row r="33" spans="1:15" x14ac:dyDescent="0.2">
      <c r="A33" s="17" t="s">
        <v>217</v>
      </c>
      <c r="B33" s="91" t="s">
        <v>237</v>
      </c>
      <c r="C33" s="33">
        <v>1732</v>
      </c>
      <c r="D33" s="33">
        <v>2682</v>
      </c>
      <c r="E33" s="117"/>
      <c r="F33" s="143"/>
    </row>
    <row r="34" spans="1:15" ht="25.5" x14ac:dyDescent="0.2">
      <c r="A34" s="17" t="s">
        <v>282</v>
      </c>
      <c r="B34" s="91" t="s">
        <v>238</v>
      </c>
      <c r="C34" s="33">
        <v>18526</v>
      </c>
      <c r="D34" s="33">
        <v>0</v>
      </c>
      <c r="E34" s="117"/>
      <c r="F34" s="143"/>
    </row>
    <row r="35" spans="1:15" ht="25.5" x14ac:dyDescent="0.2">
      <c r="A35" s="17" t="s">
        <v>284</v>
      </c>
      <c r="B35" s="91" t="s">
        <v>240</v>
      </c>
      <c r="C35" s="33">
        <v>20972</v>
      </c>
      <c r="D35" s="33">
        <v>17677</v>
      </c>
      <c r="E35" s="117"/>
      <c r="F35" s="144"/>
    </row>
    <row r="36" spans="1:15" ht="25.5" x14ac:dyDescent="0.2">
      <c r="A36" s="17" t="s">
        <v>283</v>
      </c>
      <c r="B36" s="91" t="s">
        <v>241</v>
      </c>
      <c r="C36" s="33">
        <v>4690</v>
      </c>
      <c r="D36" s="33">
        <v>5416</v>
      </c>
      <c r="E36" s="117"/>
      <c r="F36" s="144"/>
    </row>
    <row r="37" spans="1:15" x14ac:dyDescent="0.2">
      <c r="A37" s="17" t="s">
        <v>275</v>
      </c>
      <c r="B37" s="91" t="s">
        <v>242</v>
      </c>
      <c r="C37" s="33">
        <v>4465</v>
      </c>
      <c r="D37" s="33">
        <v>53245</v>
      </c>
      <c r="E37" s="117"/>
      <c r="F37" s="143"/>
      <c r="G37" s="143"/>
      <c r="H37" s="143"/>
      <c r="I37" s="143"/>
      <c r="J37" s="146"/>
      <c r="K37" s="143"/>
      <c r="L37" s="143"/>
      <c r="M37" s="143"/>
      <c r="N37" s="143"/>
      <c r="O37" s="143"/>
    </row>
    <row r="38" spans="1:15" x14ac:dyDescent="0.2">
      <c r="A38" s="17" t="s">
        <v>7</v>
      </c>
      <c r="B38" s="91" t="s">
        <v>247</v>
      </c>
      <c r="C38" s="33">
        <v>86126</v>
      </c>
      <c r="D38" s="33">
        <v>458415</v>
      </c>
      <c r="E38" s="117"/>
      <c r="F38" s="143"/>
      <c r="G38" s="143"/>
    </row>
    <row r="39" spans="1:15" x14ac:dyDescent="0.2">
      <c r="A39" s="17" t="s">
        <v>218</v>
      </c>
      <c r="B39" s="91" t="s">
        <v>303</v>
      </c>
      <c r="C39" s="33"/>
      <c r="D39" s="33"/>
      <c r="E39" s="117"/>
    </row>
    <row r="40" spans="1:15" x14ac:dyDescent="0.2">
      <c r="A40" s="17" t="s">
        <v>8</v>
      </c>
      <c r="B40" s="91" t="s">
        <v>9</v>
      </c>
      <c r="C40" s="33">
        <v>205</v>
      </c>
      <c r="D40" s="33">
        <v>0</v>
      </c>
      <c r="E40" s="117"/>
      <c r="F40" s="144"/>
    </row>
    <row r="41" spans="1:15" x14ac:dyDescent="0.2">
      <c r="A41" s="17" t="s">
        <v>10</v>
      </c>
      <c r="B41" s="91" t="s">
        <v>11</v>
      </c>
      <c r="C41" s="33"/>
      <c r="D41" s="33">
        <v>0</v>
      </c>
    </row>
    <row r="42" spans="1:15" x14ac:dyDescent="0.2">
      <c r="A42" s="17" t="s">
        <v>12</v>
      </c>
      <c r="B42" s="91" t="s">
        <v>13</v>
      </c>
      <c r="C42" s="33">
        <v>205</v>
      </c>
      <c r="D42" s="33"/>
    </row>
    <row r="43" spans="1:15" x14ac:dyDescent="0.2">
      <c r="A43" s="17" t="s">
        <v>14</v>
      </c>
      <c r="B43" s="91" t="s">
        <v>15</v>
      </c>
      <c r="C43" s="33">
        <v>420</v>
      </c>
      <c r="D43" s="33">
        <v>540</v>
      </c>
      <c r="E43" s="117"/>
      <c r="F43" s="144"/>
    </row>
    <row r="44" spans="1:15" x14ac:dyDescent="0.2">
      <c r="A44" s="17" t="s">
        <v>16</v>
      </c>
      <c r="B44" s="91" t="s">
        <v>17</v>
      </c>
      <c r="C44" s="33"/>
      <c r="D44" s="33"/>
      <c r="F44" s="143"/>
    </row>
    <row r="45" spans="1:15" x14ac:dyDescent="0.2">
      <c r="A45" s="17" t="s">
        <v>18</v>
      </c>
      <c r="B45" s="91" t="s">
        <v>19</v>
      </c>
      <c r="C45" s="33">
        <v>18976</v>
      </c>
      <c r="D45" s="33">
        <v>16630</v>
      </c>
      <c r="E45" s="117"/>
      <c r="F45" s="144"/>
    </row>
    <row r="46" spans="1:15" x14ac:dyDescent="0.2">
      <c r="A46" s="17" t="s">
        <v>20</v>
      </c>
      <c r="B46" s="91" t="s">
        <v>21</v>
      </c>
      <c r="C46" s="33">
        <v>61410</v>
      </c>
      <c r="D46" s="33">
        <v>435982</v>
      </c>
      <c r="E46" s="117"/>
      <c r="F46" s="143"/>
    </row>
    <row r="47" spans="1:15" x14ac:dyDescent="0.2">
      <c r="A47" s="17" t="s">
        <v>22</v>
      </c>
      <c r="B47" s="91" t="s">
        <v>23</v>
      </c>
      <c r="C47" s="33">
        <v>5115</v>
      </c>
      <c r="D47" s="33">
        <v>5263</v>
      </c>
      <c r="E47" s="117"/>
      <c r="F47" s="144"/>
    </row>
    <row r="48" spans="1:15" x14ac:dyDescent="0.2">
      <c r="A48" s="17" t="s">
        <v>24</v>
      </c>
      <c r="B48" s="91" t="s">
        <v>25</v>
      </c>
      <c r="C48" s="33"/>
      <c r="D48" s="33"/>
    </row>
    <row r="49" spans="1:7" x14ac:dyDescent="0.2">
      <c r="A49" s="17" t="s">
        <v>26</v>
      </c>
      <c r="B49" s="91" t="s">
        <v>27</v>
      </c>
      <c r="C49" s="33"/>
      <c r="D49" s="33"/>
    </row>
    <row r="50" spans="1:7" x14ac:dyDescent="0.2">
      <c r="A50" s="17" t="s">
        <v>28</v>
      </c>
      <c r="B50" s="91" t="s">
        <v>29</v>
      </c>
      <c r="C50" s="33"/>
      <c r="D50" s="33"/>
    </row>
    <row r="51" spans="1:7" x14ac:dyDescent="0.2">
      <c r="A51" s="17" t="s">
        <v>30</v>
      </c>
      <c r="B51" s="91" t="s">
        <v>248</v>
      </c>
      <c r="C51" s="33">
        <v>0</v>
      </c>
      <c r="D51" s="33">
        <v>0</v>
      </c>
      <c r="E51" s="117"/>
      <c r="F51" s="143"/>
    </row>
    <row r="52" spans="1:7" x14ac:dyDescent="0.2">
      <c r="A52" s="17" t="s">
        <v>218</v>
      </c>
      <c r="B52" s="91" t="s">
        <v>303</v>
      </c>
      <c r="C52" s="33"/>
      <c r="D52" s="33"/>
    </row>
    <row r="53" spans="1:7" x14ac:dyDescent="0.2">
      <c r="A53" s="17" t="s">
        <v>31</v>
      </c>
      <c r="B53" s="91" t="s">
        <v>32</v>
      </c>
      <c r="C53" s="33"/>
      <c r="D53" s="33"/>
    </row>
    <row r="54" spans="1:7" x14ac:dyDescent="0.2">
      <c r="A54" s="17" t="s">
        <v>33</v>
      </c>
      <c r="B54" s="91" t="s">
        <v>34</v>
      </c>
      <c r="C54" s="33"/>
      <c r="D54" s="33"/>
    </row>
    <row r="55" spans="1:7" x14ac:dyDescent="0.2">
      <c r="A55" s="17" t="s">
        <v>35</v>
      </c>
      <c r="B55" s="91" t="s">
        <v>36</v>
      </c>
      <c r="C55" s="33"/>
      <c r="D55" s="33"/>
    </row>
    <row r="56" spans="1:7" x14ac:dyDescent="0.2">
      <c r="A56" s="17" t="s">
        <v>37</v>
      </c>
      <c r="B56" s="91" t="s">
        <v>38</v>
      </c>
      <c r="C56" s="33"/>
      <c r="D56" s="33"/>
    </row>
    <row r="57" spans="1:7" x14ac:dyDescent="0.2">
      <c r="A57" s="17" t="s">
        <v>225</v>
      </c>
      <c r="B57" s="91" t="s">
        <v>249</v>
      </c>
      <c r="C57" s="33">
        <v>898927</v>
      </c>
      <c r="D57" s="33">
        <v>985529</v>
      </c>
      <c r="E57" s="117"/>
      <c r="F57" s="144"/>
    </row>
    <row r="58" spans="1:7" x14ac:dyDescent="0.2">
      <c r="A58" s="17" t="s">
        <v>226</v>
      </c>
      <c r="B58" s="91" t="s">
        <v>250</v>
      </c>
      <c r="C58" s="33">
        <v>41868</v>
      </c>
      <c r="D58" s="33">
        <v>64469</v>
      </c>
      <c r="E58" s="117"/>
      <c r="F58" s="143"/>
    </row>
    <row r="59" spans="1:7" x14ac:dyDescent="0.2">
      <c r="A59" s="17" t="s">
        <v>39</v>
      </c>
      <c r="B59" s="91" t="s">
        <v>183</v>
      </c>
      <c r="C59" s="140">
        <v>12453</v>
      </c>
      <c r="D59" s="33">
        <v>11909</v>
      </c>
      <c r="E59" s="117"/>
      <c r="F59" s="144"/>
    </row>
    <row r="60" spans="1:7" x14ac:dyDescent="0.2">
      <c r="A60" s="17" t="s">
        <v>216</v>
      </c>
      <c r="B60" s="91" t="s">
        <v>251</v>
      </c>
      <c r="C60" s="33"/>
      <c r="D60" s="33"/>
    </row>
    <row r="61" spans="1:7" x14ac:dyDescent="0.2">
      <c r="A61" s="18" t="s">
        <v>285</v>
      </c>
      <c r="B61" s="91">
        <v>21</v>
      </c>
      <c r="C61" s="39">
        <v>31812823</v>
      </c>
      <c r="D61" s="39">
        <v>31821100</v>
      </c>
    </row>
    <row r="62" spans="1:7" x14ac:dyDescent="0.2">
      <c r="A62" s="17"/>
      <c r="B62" s="91"/>
      <c r="C62" s="16"/>
      <c r="D62" s="16"/>
    </row>
    <row r="63" spans="1:7" x14ac:dyDescent="0.2">
      <c r="A63" s="20" t="s">
        <v>222</v>
      </c>
      <c r="B63" s="91"/>
      <c r="C63" s="16"/>
      <c r="D63" s="16"/>
    </row>
    <row r="64" spans="1:7" x14ac:dyDescent="0.2">
      <c r="A64" s="17" t="s">
        <v>286</v>
      </c>
      <c r="B64" s="91" t="s">
        <v>254</v>
      </c>
      <c r="C64" s="33"/>
      <c r="D64" s="16">
        <v>0</v>
      </c>
      <c r="E64" s="116"/>
      <c r="F64" s="143"/>
      <c r="G64" s="143"/>
    </row>
    <row r="65" spans="1:9" x14ac:dyDescent="0.2">
      <c r="A65" s="17" t="s">
        <v>223</v>
      </c>
      <c r="B65" s="91" t="s">
        <v>255</v>
      </c>
      <c r="C65" s="33"/>
      <c r="D65" s="16"/>
    </row>
    <row r="66" spans="1:9" x14ac:dyDescent="0.2">
      <c r="A66" s="17" t="s">
        <v>227</v>
      </c>
      <c r="B66" s="91" t="s">
        <v>256</v>
      </c>
      <c r="C66" s="33">
        <v>12553700</v>
      </c>
      <c r="D66" s="33">
        <v>12986797</v>
      </c>
      <c r="E66" s="117"/>
      <c r="F66" s="143"/>
      <c r="G66" s="143"/>
      <c r="H66" s="143"/>
    </row>
    <row r="67" spans="1:9" x14ac:dyDescent="0.2">
      <c r="A67" s="17" t="s">
        <v>288</v>
      </c>
      <c r="B67" s="91" t="s">
        <v>257</v>
      </c>
      <c r="C67" s="33"/>
      <c r="D67" s="16"/>
    </row>
    <row r="68" spans="1:9" x14ac:dyDescent="0.2">
      <c r="A68" s="17" t="s">
        <v>228</v>
      </c>
      <c r="B68" s="91" t="s">
        <v>40</v>
      </c>
      <c r="C68" s="33"/>
      <c r="D68" s="16"/>
    </row>
    <row r="69" spans="1:9" x14ac:dyDescent="0.2">
      <c r="A69" s="17" t="s">
        <v>41</v>
      </c>
      <c r="B69" s="91" t="s">
        <v>42</v>
      </c>
      <c r="C69" s="33">
        <v>7</v>
      </c>
      <c r="D69" s="33">
        <v>10</v>
      </c>
      <c r="E69" s="117"/>
      <c r="F69" s="143"/>
    </row>
    <row r="70" spans="1:9" x14ac:dyDescent="0.2">
      <c r="A70" s="17" t="s">
        <v>287</v>
      </c>
      <c r="B70" s="91" t="s">
        <v>43</v>
      </c>
      <c r="C70" s="33">
        <v>215026</v>
      </c>
      <c r="D70" s="33">
        <v>365228</v>
      </c>
      <c r="E70" s="117"/>
      <c r="F70" s="143"/>
      <c r="G70" s="143"/>
      <c r="H70" s="143"/>
      <c r="I70" s="144"/>
    </row>
    <row r="71" spans="1:9" x14ac:dyDescent="0.2">
      <c r="A71" s="17" t="s">
        <v>44</v>
      </c>
      <c r="B71" s="91" t="s">
        <v>45</v>
      </c>
      <c r="C71" s="33">
        <v>16886</v>
      </c>
      <c r="D71" s="33">
        <v>5779</v>
      </c>
      <c r="E71" s="117"/>
      <c r="F71" s="143"/>
      <c r="G71" s="143"/>
      <c r="H71" s="143"/>
    </row>
    <row r="72" spans="1:9" x14ac:dyDescent="0.2">
      <c r="A72" s="17" t="s">
        <v>218</v>
      </c>
      <c r="B72" s="91" t="s">
        <v>303</v>
      </c>
      <c r="C72" s="33"/>
      <c r="D72" s="16"/>
    </row>
    <row r="73" spans="1:9" x14ac:dyDescent="0.2">
      <c r="A73" s="17" t="s">
        <v>46</v>
      </c>
      <c r="B73" s="91" t="s">
        <v>229</v>
      </c>
      <c r="C73" s="33"/>
      <c r="D73" s="16"/>
    </row>
    <row r="74" spans="1:9" x14ac:dyDescent="0.2">
      <c r="A74" s="17" t="s">
        <v>47</v>
      </c>
      <c r="B74" s="91" t="s">
        <v>48</v>
      </c>
      <c r="C74" s="33"/>
      <c r="D74" s="16"/>
    </row>
    <row r="75" spans="1:9" x14ac:dyDescent="0.2">
      <c r="A75" s="17" t="s">
        <v>49</v>
      </c>
      <c r="B75" s="91" t="s">
        <v>50</v>
      </c>
      <c r="C75" s="33"/>
      <c r="D75" s="16"/>
    </row>
    <row r="76" spans="1:9" x14ac:dyDescent="0.2">
      <c r="A76" s="17" t="s">
        <v>51</v>
      </c>
      <c r="B76" s="91" t="s">
        <v>52</v>
      </c>
      <c r="C76" s="33"/>
      <c r="D76" s="16"/>
    </row>
    <row r="77" spans="1:9" x14ac:dyDescent="0.2">
      <c r="A77" s="17" t="s">
        <v>53</v>
      </c>
      <c r="B77" s="91" t="s">
        <v>54</v>
      </c>
      <c r="C77" s="33"/>
      <c r="D77" s="16"/>
    </row>
    <row r="78" spans="1:9" x14ac:dyDescent="0.2">
      <c r="A78" s="17" t="s">
        <v>55</v>
      </c>
      <c r="B78" s="91" t="s">
        <v>56</v>
      </c>
      <c r="C78" s="33"/>
      <c r="D78" s="16"/>
    </row>
    <row r="79" spans="1:9" x14ac:dyDescent="0.2">
      <c r="A79" s="17" t="s">
        <v>57</v>
      </c>
      <c r="B79" s="91" t="s">
        <v>58</v>
      </c>
      <c r="C79" s="33">
        <v>13654</v>
      </c>
      <c r="D79" s="33">
        <v>1586</v>
      </c>
      <c r="E79" s="117"/>
      <c r="F79" s="143"/>
    </row>
    <row r="80" spans="1:9" x14ac:dyDescent="0.2">
      <c r="A80" s="17" t="s">
        <v>59</v>
      </c>
      <c r="B80" s="91" t="s">
        <v>60</v>
      </c>
      <c r="C80" s="33">
        <v>2301</v>
      </c>
      <c r="D80" s="33">
        <v>2039</v>
      </c>
      <c r="E80" s="117"/>
      <c r="F80" s="144"/>
      <c r="G80" s="144"/>
    </row>
    <row r="81" spans="1:7" x14ac:dyDescent="0.2">
      <c r="A81" s="17" t="s">
        <v>61</v>
      </c>
      <c r="B81" s="91" t="s">
        <v>62</v>
      </c>
      <c r="C81" s="33"/>
      <c r="D81" s="33">
        <v>0</v>
      </c>
    </row>
    <row r="82" spans="1:7" x14ac:dyDescent="0.2">
      <c r="A82" s="17" t="s">
        <v>63</v>
      </c>
      <c r="B82" s="91" t="s">
        <v>64</v>
      </c>
      <c r="C82" s="33">
        <v>591</v>
      </c>
      <c r="D82" s="33">
        <v>2026</v>
      </c>
      <c r="E82" s="117"/>
      <c r="F82" s="144"/>
    </row>
    <row r="83" spans="1:7" x14ac:dyDescent="0.2">
      <c r="A83" s="17" t="s">
        <v>65</v>
      </c>
      <c r="B83" s="91" t="s">
        <v>66</v>
      </c>
      <c r="C83" s="33">
        <v>340</v>
      </c>
      <c r="D83" s="33">
        <v>128</v>
      </c>
      <c r="E83" s="117"/>
      <c r="F83" s="143"/>
    </row>
    <row r="84" spans="1:7" ht="25.5" x14ac:dyDescent="0.2">
      <c r="A84" s="17" t="s">
        <v>67</v>
      </c>
      <c r="B84" s="91" t="s">
        <v>68</v>
      </c>
      <c r="C84" s="33"/>
      <c r="D84" s="16"/>
      <c r="E84" s="117"/>
      <c r="F84" s="144"/>
    </row>
    <row r="85" spans="1:7" x14ac:dyDescent="0.2">
      <c r="A85" s="17" t="s">
        <v>30</v>
      </c>
      <c r="B85" s="91" t="s">
        <v>69</v>
      </c>
      <c r="C85" s="33">
        <v>165293</v>
      </c>
      <c r="D85" s="33">
        <v>0</v>
      </c>
    </row>
    <row r="86" spans="1:7" x14ac:dyDescent="0.2">
      <c r="A86" s="17" t="s">
        <v>218</v>
      </c>
      <c r="B86" s="91" t="s">
        <v>303</v>
      </c>
      <c r="C86" s="33"/>
      <c r="D86" s="16"/>
    </row>
    <row r="87" spans="1:7" x14ac:dyDescent="0.2">
      <c r="A87" s="17" t="s">
        <v>70</v>
      </c>
      <c r="B87" s="91" t="s">
        <v>71</v>
      </c>
      <c r="C87" s="33"/>
      <c r="D87" s="16"/>
    </row>
    <row r="88" spans="1:7" x14ac:dyDescent="0.2">
      <c r="A88" s="17" t="s">
        <v>72</v>
      </c>
      <c r="B88" s="91" t="s">
        <v>73</v>
      </c>
      <c r="C88" s="33">
        <v>165293</v>
      </c>
      <c r="D88" s="16"/>
      <c r="E88" s="117"/>
      <c r="F88" s="143"/>
    </row>
    <row r="89" spans="1:7" x14ac:dyDescent="0.2">
      <c r="A89" s="17" t="s">
        <v>74</v>
      </c>
      <c r="B89" s="91" t="s">
        <v>75</v>
      </c>
      <c r="C89" s="33"/>
      <c r="D89" s="16"/>
    </row>
    <row r="90" spans="1:7" x14ac:dyDescent="0.2">
      <c r="A90" s="17" t="s">
        <v>76</v>
      </c>
      <c r="B90" s="91" t="s">
        <v>77</v>
      </c>
      <c r="C90" s="33"/>
      <c r="D90" s="16"/>
    </row>
    <row r="91" spans="1:7" x14ac:dyDescent="0.2">
      <c r="A91" s="17" t="s">
        <v>230</v>
      </c>
      <c r="B91" s="91" t="s">
        <v>78</v>
      </c>
      <c r="C91" s="33">
        <v>322</v>
      </c>
      <c r="D91" s="33">
        <v>0</v>
      </c>
      <c r="E91" s="117"/>
      <c r="F91" s="143"/>
      <c r="G91" s="143"/>
    </row>
    <row r="92" spans="1:7" x14ac:dyDescent="0.2">
      <c r="A92" s="17" t="s">
        <v>231</v>
      </c>
      <c r="B92" s="91" t="s">
        <v>289</v>
      </c>
      <c r="C92" s="16"/>
      <c r="D92" s="16"/>
    </row>
    <row r="93" spans="1:7" x14ac:dyDescent="0.2">
      <c r="A93" s="17" t="s">
        <v>79</v>
      </c>
      <c r="B93" s="91" t="s">
        <v>290</v>
      </c>
      <c r="C93" s="16"/>
      <c r="D93" s="16"/>
    </row>
    <row r="94" spans="1:7" x14ac:dyDescent="0.2">
      <c r="A94" s="17" t="s">
        <v>80</v>
      </c>
      <c r="B94" s="91" t="s">
        <v>291</v>
      </c>
      <c r="C94" s="16"/>
      <c r="D94" s="16"/>
    </row>
    <row r="95" spans="1:7" x14ac:dyDescent="0.2">
      <c r="A95" s="17" t="s">
        <v>258</v>
      </c>
      <c r="B95" s="91" t="s">
        <v>81</v>
      </c>
      <c r="C95" s="16"/>
      <c r="D95" s="16"/>
    </row>
    <row r="96" spans="1:7" x14ac:dyDescent="0.2">
      <c r="A96" s="18" t="s">
        <v>259</v>
      </c>
      <c r="B96" s="91" t="s">
        <v>82</v>
      </c>
      <c r="C96" s="30">
        <v>12951234</v>
      </c>
      <c r="D96" s="30">
        <v>13357814</v>
      </c>
    </row>
    <row r="97" spans="1:6" x14ac:dyDescent="0.2">
      <c r="A97" s="18"/>
      <c r="B97" s="91"/>
      <c r="C97" s="16"/>
      <c r="D97" s="16"/>
    </row>
    <row r="98" spans="1:6" x14ac:dyDescent="0.2">
      <c r="A98" s="18" t="s">
        <v>292</v>
      </c>
      <c r="B98" s="91"/>
      <c r="C98" s="16"/>
      <c r="D98" s="16"/>
    </row>
    <row r="99" spans="1:6" x14ac:dyDescent="0.2">
      <c r="A99" s="17" t="s">
        <v>293</v>
      </c>
      <c r="B99" s="91">
        <v>37</v>
      </c>
      <c r="C99" s="33">
        <v>11240188</v>
      </c>
      <c r="D99" s="33">
        <v>11240188</v>
      </c>
    </row>
    <row r="100" spans="1:6" x14ac:dyDescent="0.2">
      <c r="A100" s="17" t="s">
        <v>218</v>
      </c>
      <c r="B100" s="91"/>
      <c r="C100" s="33"/>
      <c r="D100" s="33"/>
    </row>
    <row r="101" spans="1:6" x14ac:dyDescent="0.2">
      <c r="A101" s="21" t="s">
        <v>294</v>
      </c>
      <c r="B101" s="91" t="s">
        <v>83</v>
      </c>
      <c r="C101" s="33">
        <v>4099259</v>
      </c>
      <c r="D101" s="33">
        <v>4099259</v>
      </c>
    </row>
    <row r="102" spans="1:6" x14ac:dyDescent="0.2">
      <c r="A102" s="17" t="s">
        <v>295</v>
      </c>
      <c r="B102" s="91" t="s">
        <v>84</v>
      </c>
      <c r="C102" s="33">
        <v>7140929</v>
      </c>
      <c r="D102" s="33">
        <v>7140929</v>
      </c>
    </row>
    <row r="103" spans="1:6" x14ac:dyDescent="0.2">
      <c r="A103" s="17" t="s">
        <v>219</v>
      </c>
      <c r="B103" s="91">
        <v>38</v>
      </c>
      <c r="C103" s="33"/>
      <c r="D103" s="33"/>
    </row>
    <row r="104" spans="1:6" x14ac:dyDescent="0.2">
      <c r="A104" s="17" t="s">
        <v>220</v>
      </c>
      <c r="B104" s="91">
        <v>39</v>
      </c>
      <c r="C104" s="33"/>
      <c r="D104" s="33"/>
    </row>
    <row r="105" spans="1:6" x14ac:dyDescent="0.2">
      <c r="A105" s="17" t="s">
        <v>221</v>
      </c>
      <c r="B105" s="91">
        <v>40</v>
      </c>
      <c r="C105" s="33">
        <v>-465406</v>
      </c>
      <c r="D105" s="93">
        <v>614319</v>
      </c>
    </row>
    <row r="106" spans="1:6" x14ac:dyDescent="0.2">
      <c r="A106" s="17" t="s">
        <v>218</v>
      </c>
      <c r="B106" s="43" t="s">
        <v>303</v>
      </c>
      <c r="C106" s="33"/>
      <c r="D106" s="33"/>
    </row>
    <row r="107" spans="1:6" ht="25.5" x14ac:dyDescent="0.2">
      <c r="A107" s="17" t="s">
        <v>404</v>
      </c>
      <c r="B107" s="91" t="s">
        <v>85</v>
      </c>
      <c r="C107" s="33">
        <v>-465406</v>
      </c>
      <c r="D107" s="33">
        <v>576714</v>
      </c>
      <c r="E107" s="117"/>
      <c r="F107" s="145"/>
    </row>
    <row r="108" spans="1:6" x14ac:dyDescent="0.2">
      <c r="A108" s="17" t="s">
        <v>86</v>
      </c>
      <c r="B108" s="91" t="s">
        <v>87</v>
      </c>
      <c r="C108" s="33">
        <v>0</v>
      </c>
      <c r="D108" s="33">
        <v>37605</v>
      </c>
      <c r="E108" s="117"/>
      <c r="F108" s="146"/>
    </row>
    <row r="109" spans="1:6" ht="25.5" x14ac:dyDescent="0.2">
      <c r="A109" s="17" t="s">
        <v>405</v>
      </c>
      <c r="B109" s="91" t="s">
        <v>406</v>
      </c>
      <c r="C109" s="33">
        <v>0</v>
      </c>
      <c r="D109" s="33">
        <v>0</v>
      </c>
      <c r="E109" s="117"/>
      <c r="F109" s="143"/>
    </row>
    <row r="110" spans="1:6" x14ac:dyDescent="0.2">
      <c r="A110" s="17" t="s">
        <v>296</v>
      </c>
      <c r="B110" s="91">
        <v>41</v>
      </c>
      <c r="C110" s="33">
        <v>700366</v>
      </c>
      <c r="D110" s="94"/>
      <c r="E110" s="117"/>
      <c r="F110" s="143"/>
    </row>
    <row r="111" spans="1:6" x14ac:dyDescent="0.2">
      <c r="A111" s="17" t="s">
        <v>297</v>
      </c>
      <c r="B111" s="92">
        <v>42</v>
      </c>
      <c r="C111" s="33">
        <v>7386441</v>
      </c>
      <c r="D111" s="33">
        <v>6608779</v>
      </c>
    </row>
    <row r="112" spans="1:6" x14ac:dyDescent="0.2">
      <c r="A112" s="17" t="s">
        <v>218</v>
      </c>
      <c r="B112" s="92"/>
      <c r="C112" s="33"/>
      <c r="D112" s="33"/>
    </row>
    <row r="113" spans="1:6" ht="12.75" customHeight="1" x14ac:dyDescent="0.2">
      <c r="A113" s="10" t="s">
        <v>298</v>
      </c>
      <c r="B113" s="92" t="s">
        <v>88</v>
      </c>
      <c r="C113" s="139">
        <v>4944039</v>
      </c>
      <c r="D113" s="33">
        <v>3121065</v>
      </c>
      <c r="E113" s="117"/>
      <c r="F113" s="143"/>
    </row>
    <row r="114" spans="1:6" x14ac:dyDescent="0.2">
      <c r="A114" s="17" t="s">
        <v>299</v>
      </c>
      <c r="B114" s="92" t="s">
        <v>89</v>
      </c>
      <c r="C114" s="139">
        <v>2442402</v>
      </c>
      <c r="D114" s="33">
        <v>3487714</v>
      </c>
      <c r="E114" s="117"/>
      <c r="F114" s="143"/>
    </row>
    <row r="115" spans="1:6" x14ac:dyDescent="0.2">
      <c r="A115" s="18" t="s">
        <v>300</v>
      </c>
      <c r="B115" s="92">
        <v>43</v>
      </c>
      <c r="C115" s="30">
        <v>18861589</v>
      </c>
      <c r="D115" s="30">
        <v>18463286</v>
      </c>
    </row>
    <row r="116" spans="1:6" x14ac:dyDescent="0.2">
      <c r="A116" s="18"/>
      <c r="B116" s="92"/>
      <c r="C116" s="30"/>
      <c r="D116" s="30"/>
    </row>
    <row r="117" spans="1:6" x14ac:dyDescent="0.2">
      <c r="A117" s="18" t="s">
        <v>407</v>
      </c>
      <c r="B117" s="22" t="s">
        <v>351</v>
      </c>
      <c r="C117" s="30">
        <v>31812823</v>
      </c>
      <c r="D117" s="30">
        <v>31821100</v>
      </c>
    </row>
    <row r="118" spans="1:6" x14ac:dyDescent="0.2">
      <c r="C118" s="23"/>
      <c r="D118" s="23"/>
    </row>
    <row r="119" spans="1:6" x14ac:dyDescent="0.2">
      <c r="A119" s="24"/>
      <c r="C119" s="19"/>
      <c r="D119" s="19"/>
    </row>
    <row r="120" spans="1:6" ht="20.25" customHeight="1" x14ac:dyDescent="0.2">
      <c r="A120" s="24" t="s">
        <v>420</v>
      </c>
      <c r="C120" s="10" t="s">
        <v>425</v>
      </c>
      <c r="D120" s="19"/>
    </row>
    <row r="121" spans="1:6" ht="25.5" customHeight="1" x14ac:dyDescent="0.2">
      <c r="A121" s="136" t="s">
        <v>422</v>
      </c>
      <c r="C121" s="10" t="s">
        <v>425</v>
      </c>
    </row>
    <row r="122" spans="1:6" ht="20.25" customHeight="1" x14ac:dyDescent="0.2">
      <c r="A122" s="24" t="s">
        <v>421</v>
      </c>
      <c r="C122" s="10" t="s">
        <v>425</v>
      </c>
    </row>
    <row r="123" spans="1:6" x14ac:dyDescent="0.2">
      <c r="A123" s="24"/>
    </row>
    <row r="124" spans="1:6" x14ac:dyDescent="0.2">
      <c r="A124" s="32" t="s">
        <v>350</v>
      </c>
      <c r="C124" s="19"/>
    </row>
    <row r="125" spans="1:6" x14ac:dyDescent="0.2">
      <c r="A125" s="24" t="s">
        <v>188</v>
      </c>
    </row>
    <row r="126" spans="1:6" x14ac:dyDescent="0.2">
      <c r="A126" s="24"/>
    </row>
    <row r="127" spans="1:6" x14ac:dyDescent="0.2">
      <c r="A127" s="24"/>
    </row>
  </sheetData>
  <mergeCells count="5">
    <mergeCell ref="A6:D6"/>
    <mergeCell ref="C1:D1"/>
    <mergeCell ref="A3:D3"/>
    <mergeCell ref="A4:D4"/>
    <mergeCell ref="A5:D5"/>
  </mergeCells>
  <phoneticPr fontId="6" type="noConversion"/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P276"/>
  <sheetViews>
    <sheetView topLeftCell="A103" zoomScaleNormal="100" zoomScaleSheetLayoutView="100" workbookViewId="0"/>
  </sheetViews>
  <sheetFormatPr defaultRowHeight="12.75" x14ac:dyDescent="0.2"/>
  <cols>
    <col min="1" max="1" width="57.85546875" style="44" customWidth="1"/>
    <col min="2" max="2" width="10.85546875" style="34" customWidth="1"/>
    <col min="3" max="4" width="15.85546875" style="10" customWidth="1"/>
    <col min="5" max="5" width="16" style="10" customWidth="1"/>
    <col min="6" max="6" width="17.42578125" style="10" customWidth="1"/>
    <col min="7" max="7" width="10.7109375" customWidth="1"/>
    <col min="8" max="8" width="11.7109375" customWidth="1"/>
    <col min="9" max="9" width="15.85546875" style="142" customWidth="1"/>
    <col min="10" max="10" width="15.85546875" style="152" customWidth="1"/>
    <col min="11" max="11" width="12.28515625" style="147" customWidth="1"/>
    <col min="12" max="12" width="13.42578125" style="147" customWidth="1"/>
    <col min="13" max="13" width="9.140625" style="147" customWidth="1"/>
    <col min="14" max="14" width="13.42578125" style="147" customWidth="1"/>
    <col min="15" max="16" width="9.140625" style="147" customWidth="1"/>
    <col min="17" max="17" width="9.140625" style="10" customWidth="1"/>
    <col min="18" max="16384" width="9.140625" style="10"/>
  </cols>
  <sheetData>
    <row r="1" spans="1:16" ht="48" customHeight="1" x14ac:dyDescent="0.2">
      <c r="E1" s="161" t="s">
        <v>189</v>
      </c>
      <c r="F1" s="166"/>
    </row>
    <row r="2" spans="1:16" ht="23.25" customHeight="1" x14ac:dyDescent="0.2">
      <c r="E2" s="8"/>
      <c r="F2" s="9"/>
    </row>
    <row r="3" spans="1:16" x14ac:dyDescent="0.2">
      <c r="A3" s="163" t="s">
        <v>301</v>
      </c>
      <c r="B3" s="163"/>
      <c r="C3" s="163"/>
      <c r="D3" s="163"/>
      <c r="E3" s="163"/>
      <c r="F3" s="163"/>
    </row>
    <row r="4" spans="1:16" x14ac:dyDescent="0.2">
      <c r="A4" s="157"/>
      <c r="B4" s="157"/>
      <c r="C4" s="157"/>
      <c r="D4" s="157"/>
      <c r="E4" s="157"/>
      <c r="F4" s="157"/>
    </row>
    <row r="5" spans="1:16" x14ac:dyDescent="0.2">
      <c r="A5" s="164" t="s">
        <v>205</v>
      </c>
      <c r="B5" s="164"/>
      <c r="C5" s="164"/>
      <c r="D5" s="164"/>
      <c r="E5" s="164"/>
      <c r="F5" s="164"/>
    </row>
    <row r="6" spans="1:16" x14ac:dyDescent="0.2">
      <c r="A6" s="157" t="s">
        <v>426</v>
      </c>
      <c r="B6" s="157"/>
      <c r="C6" s="157"/>
      <c r="D6" s="157"/>
      <c r="E6" s="157"/>
      <c r="F6" s="157"/>
    </row>
    <row r="7" spans="1:16" s="11" customFormat="1" x14ac:dyDescent="0.2">
      <c r="A7" s="45"/>
      <c r="B7" s="35"/>
      <c r="C7" s="38"/>
      <c r="D7" s="38"/>
      <c r="E7" s="38"/>
      <c r="F7" s="38"/>
      <c r="G7"/>
      <c r="H7"/>
      <c r="I7" s="142"/>
      <c r="J7" s="152"/>
      <c r="K7" s="148"/>
      <c r="L7" s="148"/>
      <c r="M7" s="148"/>
      <c r="N7" s="148"/>
      <c r="O7" s="148"/>
      <c r="P7" s="148"/>
    </row>
    <row r="8" spans="1:16" s="11" customFormat="1" x14ac:dyDescent="0.2">
      <c r="A8" s="46"/>
      <c r="B8" s="36"/>
      <c r="C8" s="38"/>
      <c r="D8" s="52"/>
      <c r="F8" s="12" t="s">
        <v>190</v>
      </c>
      <c r="G8"/>
      <c r="H8"/>
      <c r="I8" s="142"/>
      <c r="J8" s="152"/>
      <c r="K8" s="148"/>
      <c r="L8" s="148"/>
      <c r="M8" s="148"/>
      <c r="N8" s="148"/>
      <c r="O8" s="148"/>
      <c r="P8" s="148"/>
    </row>
    <row r="9" spans="1:16" ht="63.75" x14ac:dyDescent="0.2">
      <c r="A9" s="13" t="s">
        <v>212</v>
      </c>
      <c r="B9" s="121" t="s">
        <v>271</v>
      </c>
      <c r="C9" s="13" t="s">
        <v>208</v>
      </c>
      <c r="D9" s="13" t="s">
        <v>209</v>
      </c>
      <c r="E9" s="13" t="s">
        <v>191</v>
      </c>
      <c r="F9" s="13" t="s">
        <v>210</v>
      </c>
    </row>
    <row r="10" spans="1:16" x14ac:dyDescent="0.2">
      <c r="A10" s="47">
        <v>1</v>
      </c>
      <c r="B10" s="122">
        <v>2</v>
      </c>
      <c r="C10" s="14">
        <v>3</v>
      </c>
      <c r="D10" s="14">
        <v>4</v>
      </c>
      <c r="E10" s="14">
        <v>5</v>
      </c>
      <c r="F10" s="14">
        <v>6</v>
      </c>
    </row>
    <row r="11" spans="1:16" ht="15" customHeight="1" x14ac:dyDescent="0.2">
      <c r="A11" s="28" t="s">
        <v>192</v>
      </c>
      <c r="B11" s="123">
        <v>1</v>
      </c>
      <c r="C11" s="129">
        <v>219176</v>
      </c>
      <c r="D11" s="129">
        <v>2287322</v>
      </c>
      <c r="E11" s="129">
        <v>239157</v>
      </c>
      <c r="F11" s="129">
        <v>2046807</v>
      </c>
    </row>
    <row r="12" spans="1:16" ht="15.75" customHeight="1" x14ac:dyDescent="0.2">
      <c r="A12" s="26" t="s">
        <v>218</v>
      </c>
      <c r="B12" s="124"/>
      <c r="C12" s="130"/>
      <c r="D12" s="130"/>
      <c r="E12" s="130"/>
      <c r="F12" s="130"/>
    </row>
    <row r="13" spans="1:16" x14ac:dyDescent="0.2">
      <c r="A13" s="26" t="s">
        <v>193</v>
      </c>
      <c r="B13" s="124" t="s">
        <v>177</v>
      </c>
      <c r="C13" s="130"/>
      <c r="D13" s="130"/>
      <c r="E13" s="130"/>
      <c r="F13" s="130"/>
    </row>
    <row r="14" spans="1:16" x14ac:dyDescent="0.2">
      <c r="A14" s="26" t="s">
        <v>194</v>
      </c>
      <c r="B14" s="124" t="s">
        <v>178</v>
      </c>
      <c r="C14" s="95">
        <v>66086</v>
      </c>
      <c r="D14" s="95">
        <v>752972</v>
      </c>
      <c r="E14" s="95">
        <v>94087</v>
      </c>
      <c r="F14" s="95">
        <v>475811</v>
      </c>
      <c r="G14" s="117"/>
      <c r="H14" s="117"/>
      <c r="I14" s="150"/>
      <c r="J14" s="105"/>
    </row>
    <row r="15" spans="1:16" x14ac:dyDescent="0.2">
      <c r="A15" s="26" t="s">
        <v>195</v>
      </c>
      <c r="B15" s="124" t="s">
        <v>179</v>
      </c>
      <c r="C15" s="130">
        <v>152204</v>
      </c>
      <c r="D15" s="130">
        <v>1531830</v>
      </c>
      <c r="E15" s="130">
        <v>144301</v>
      </c>
      <c r="F15" s="130">
        <v>1544520</v>
      </c>
      <c r="J15" s="153"/>
      <c r="L15" s="105"/>
    </row>
    <row r="16" spans="1:16" ht="12.75" customHeight="1" x14ac:dyDescent="0.2">
      <c r="A16" s="26" t="s">
        <v>90</v>
      </c>
      <c r="B16" s="96" t="s">
        <v>303</v>
      </c>
      <c r="C16" s="131"/>
      <c r="D16" s="131"/>
      <c r="E16" s="131"/>
      <c r="F16" s="131"/>
      <c r="J16" s="153"/>
    </row>
    <row r="17" spans="1:15" ht="25.5" x14ac:dyDescent="0.2">
      <c r="A17" s="51" t="s">
        <v>408</v>
      </c>
      <c r="B17" s="125" t="s">
        <v>186</v>
      </c>
      <c r="C17" s="97">
        <v>56877</v>
      </c>
      <c r="D17" s="97">
        <v>673500</v>
      </c>
      <c r="E17" s="97">
        <v>135304</v>
      </c>
      <c r="F17" s="97">
        <v>1483799</v>
      </c>
      <c r="G17" s="117"/>
      <c r="H17" s="117"/>
      <c r="I17" s="150"/>
      <c r="J17" s="154"/>
      <c r="N17" s="105"/>
    </row>
    <row r="18" spans="1:15" x14ac:dyDescent="0.2">
      <c r="A18" s="51" t="s">
        <v>90</v>
      </c>
      <c r="B18" s="125"/>
      <c r="C18" s="97"/>
      <c r="D18" s="97"/>
      <c r="E18" s="97" t="s">
        <v>303</v>
      </c>
      <c r="F18" s="97" t="s">
        <v>303</v>
      </c>
      <c r="I18" s="150"/>
      <c r="J18" s="105"/>
    </row>
    <row r="19" spans="1:15" ht="38.25" x14ac:dyDescent="0.2">
      <c r="A19" s="51" t="s">
        <v>409</v>
      </c>
      <c r="B19" s="125" t="s">
        <v>91</v>
      </c>
      <c r="C19" s="98"/>
      <c r="D19" s="98">
        <v>-187</v>
      </c>
      <c r="E19" s="98">
        <v>2483</v>
      </c>
      <c r="F19" s="98">
        <v>112806</v>
      </c>
      <c r="G19" s="117"/>
      <c r="H19" s="117"/>
      <c r="J19" s="155"/>
    </row>
    <row r="20" spans="1:15" ht="38.25" x14ac:dyDescent="0.2">
      <c r="A20" s="51" t="s">
        <v>410</v>
      </c>
      <c r="B20" s="125" t="s">
        <v>92</v>
      </c>
      <c r="C20" s="97">
        <v>8459</v>
      </c>
      <c r="D20" s="97">
        <v>73351</v>
      </c>
      <c r="E20" s="97">
        <v>7544</v>
      </c>
      <c r="F20" s="97">
        <v>587650</v>
      </c>
      <c r="G20" s="117"/>
      <c r="H20" s="117"/>
      <c r="I20" s="150"/>
      <c r="J20" s="154"/>
      <c r="K20" s="105"/>
      <c r="L20" s="154"/>
    </row>
    <row r="21" spans="1:15" ht="25.5" x14ac:dyDescent="0.2">
      <c r="A21" s="51" t="s">
        <v>93</v>
      </c>
      <c r="B21" s="125" t="s">
        <v>187</v>
      </c>
      <c r="C21" s="97">
        <v>95327</v>
      </c>
      <c r="D21" s="97">
        <v>858330</v>
      </c>
      <c r="E21" s="97">
        <v>8997</v>
      </c>
      <c r="F21" s="97">
        <v>60721</v>
      </c>
      <c r="G21" s="117"/>
      <c r="H21" s="117"/>
      <c r="I21" s="150"/>
      <c r="J21" s="154"/>
    </row>
    <row r="22" spans="1:15" x14ac:dyDescent="0.2">
      <c r="A22" s="51" t="s">
        <v>90</v>
      </c>
      <c r="B22" s="125"/>
      <c r="C22" s="97"/>
      <c r="D22" s="97"/>
      <c r="E22" s="97" t="s">
        <v>303</v>
      </c>
      <c r="F22" s="97" t="s">
        <v>303</v>
      </c>
      <c r="I22" s="150"/>
      <c r="J22" s="105"/>
    </row>
    <row r="23" spans="1:15" ht="38.25" x14ac:dyDescent="0.2">
      <c r="A23" s="51" t="s">
        <v>94</v>
      </c>
      <c r="B23" s="125" t="s">
        <v>95</v>
      </c>
      <c r="C23" s="99">
        <v>1998</v>
      </c>
      <c r="D23" s="99">
        <v>86129</v>
      </c>
      <c r="E23" s="99">
        <v>0</v>
      </c>
      <c r="F23" s="99">
        <v>0</v>
      </c>
      <c r="G23" s="117"/>
      <c r="H23" s="117"/>
      <c r="I23" s="150"/>
      <c r="J23" s="154"/>
    </row>
    <row r="24" spans="1:15" ht="25.5" x14ac:dyDescent="0.2">
      <c r="A24" s="51" t="s">
        <v>96</v>
      </c>
      <c r="B24" s="125" t="s">
        <v>97</v>
      </c>
      <c r="C24" s="98">
        <v>-3444</v>
      </c>
      <c r="D24" s="98">
        <v>-29111</v>
      </c>
      <c r="E24" s="98">
        <v>283</v>
      </c>
      <c r="F24" s="98">
        <v>1153</v>
      </c>
      <c r="G24" s="117"/>
      <c r="H24" s="117"/>
      <c r="I24" s="150"/>
      <c r="J24" s="154"/>
      <c r="K24" s="105"/>
      <c r="L24" s="154"/>
      <c r="O24" s="150"/>
    </row>
    <row r="25" spans="1:15" ht="25.5" x14ac:dyDescent="0.2">
      <c r="A25" s="51" t="s">
        <v>411</v>
      </c>
      <c r="B25" s="125" t="s">
        <v>98</v>
      </c>
      <c r="C25" s="99"/>
      <c r="D25" s="99"/>
      <c r="E25" s="99">
        <v>0</v>
      </c>
      <c r="F25" s="99">
        <v>0</v>
      </c>
      <c r="J25" s="153"/>
    </row>
    <row r="26" spans="1:15" x14ac:dyDescent="0.2">
      <c r="A26" s="51" t="s">
        <v>90</v>
      </c>
      <c r="B26" s="125"/>
      <c r="C26" s="97"/>
      <c r="D26" s="97"/>
      <c r="E26" s="97" t="s">
        <v>303</v>
      </c>
      <c r="F26" s="97" t="s">
        <v>303</v>
      </c>
      <c r="J26" s="153"/>
      <c r="O26" s="150"/>
    </row>
    <row r="27" spans="1:15" ht="25.5" x14ac:dyDescent="0.2">
      <c r="A27" s="51" t="s">
        <v>412</v>
      </c>
      <c r="B27" s="125" t="s">
        <v>99</v>
      </c>
      <c r="C27" s="99"/>
      <c r="D27" s="99"/>
      <c r="E27" s="99">
        <v>0</v>
      </c>
      <c r="F27" s="99">
        <v>0</v>
      </c>
      <c r="J27" s="153"/>
    </row>
    <row r="28" spans="1:15" x14ac:dyDescent="0.2">
      <c r="A28" s="26" t="s">
        <v>196</v>
      </c>
      <c r="B28" s="124" t="s">
        <v>180</v>
      </c>
      <c r="C28" s="95">
        <v>886</v>
      </c>
      <c r="D28" s="95">
        <v>2520</v>
      </c>
      <c r="E28" s="95">
        <v>769</v>
      </c>
      <c r="F28" s="95">
        <v>26476</v>
      </c>
      <c r="G28" s="117"/>
      <c r="H28" s="117"/>
      <c r="I28" s="150"/>
      <c r="J28" s="105"/>
    </row>
    <row r="29" spans="1:15" x14ac:dyDescent="0.2">
      <c r="A29" s="26" t="s">
        <v>232</v>
      </c>
      <c r="B29" s="124" t="s">
        <v>181</v>
      </c>
      <c r="C29" s="130"/>
      <c r="D29" s="130">
        <v>0</v>
      </c>
      <c r="E29" s="130">
        <v>0</v>
      </c>
      <c r="F29" s="130">
        <v>0</v>
      </c>
      <c r="J29" s="153"/>
    </row>
    <row r="30" spans="1:15" x14ac:dyDescent="0.2">
      <c r="A30" s="27" t="s">
        <v>197</v>
      </c>
      <c r="B30" s="123" t="s">
        <v>185</v>
      </c>
      <c r="C30" s="129">
        <v>28996</v>
      </c>
      <c r="D30" s="129">
        <v>307171</v>
      </c>
      <c r="E30" s="129">
        <v>92162</v>
      </c>
      <c r="F30" s="129">
        <v>532545</v>
      </c>
      <c r="G30" s="138"/>
      <c r="H30" s="149"/>
      <c r="I30" s="150"/>
      <c r="J30" s="105"/>
      <c r="K30" s="105"/>
      <c r="L30" s="105"/>
    </row>
    <row r="31" spans="1:15" x14ac:dyDescent="0.2">
      <c r="A31" s="51" t="s">
        <v>218</v>
      </c>
      <c r="B31" s="125" t="s">
        <v>303</v>
      </c>
      <c r="C31" s="132"/>
      <c r="D31" s="132"/>
      <c r="E31" s="132"/>
      <c r="F31" s="132"/>
      <c r="J31" s="153"/>
    </row>
    <row r="32" spans="1:15" x14ac:dyDescent="0.2">
      <c r="A32" s="51" t="s">
        <v>100</v>
      </c>
      <c r="B32" s="125" t="s">
        <v>199</v>
      </c>
      <c r="C32" s="132"/>
      <c r="D32" s="132"/>
      <c r="E32" s="132">
        <v>0</v>
      </c>
      <c r="F32" s="132">
        <v>0</v>
      </c>
      <c r="J32" s="153"/>
    </row>
    <row r="33" spans="1:12" x14ac:dyDescent="0.2">
      <c r="A33" s="51" t="s">
        <v>218</v>
      </c>
      <c r="B33" s="125" t="s">
        <v>303</v>
      </c>
      <c r="C33" s="132"/>
      <c r="D33" s="132"/>
      <c r="E33" s="132"/>
      <c r="F33" s="132"/>
      <c r="J33" s="153"/>
    </row>
    <row r="34" spans="1:12" x14ac:dyDescent="0.2">
      <c r="A34" s="51" t="s">
        <v>101</v>
      </c>
      <c r="B34" s="125" t="s">
        <v>102</v>
      </c>
      <c r="C34" s="132"/>
      <c r="D34" s="132"/>
      <c r="E34" s="132"/>
      <c r="F34" s="132"/>
      <c r="J34" s="153"/>
    </row>
    <row r="35" spans="1:12" x14ac:dyDescent="0.2">
      <c r="A35" s="51" t="s">
        <v>103</v>
      </c>
      <c r="B35" s="125" t="s">
        <v>104</v>
      </c>
      <c r="C35" s="132"/>
      <c r="D35" s="132"/>
      <c r="E35" s="132">
        <v>0</v>
      </c>
      <c r="F35" s="132">
        <v>0</v>
      </c>
      <c r="J35" s="153"/>
    </row>
    <row r="36" spans="1:12" x14ac:dyDescent="0.2">
      <c r="A36" s="51" t="s">
        <v>105</v>
      </c>
      <c r="B36" s="125" t="s">
        <v>200</v>
      </c>
      <c r="C36" s="99">
        <v>2040</v>
      </c>
      <c r="D36" s="98">
        <v>6660</v>
      </c>
      <c r="E36" s="99">
        <v>1860</v>
      </c>
      <c r="F36" s="98">
        <v>6270</v>
      </c>
      <c r="G36" s="117"/>
      <c r="H36" s="117"/>
      <c r="I36" s="150"/>
      <c r="J36" s="154"/>
    </row>
    <row r="37" spans="1:12" x14ac:dyDescent="0.2">
      <c r="A37" s="51" t="s">
        <v>106</v>
      </c>
      <c r="B37" s="125" t="s">
        <v>107</v>
      </c>
      <c r="C37" s="97">
        <v>272</v>
      </c>
      <c r="D37" s="97">
        <v>25329</v>
      </c>
      <c r="E37" s="97">
        <v>0</v>
      </c>
      <c r="F37" s="97">
        <v>33331</v>
      </c>
      <c r="G37" s="117"/>
      <c r="H37" s="117"/>
      <c r="I37" s="150"/>
      <c r="J37" s="154"/>
    </row>
    <row r="38" spans="1:12" x14ac:dyDescent="0.2">
      <c r="A38" s="51" t="s">
        <v>108</v>
      </c>
      <c r="B38" s="125" t="s">
        <v>109</v>
      </c>
      <c r="C38" s="97">
        <v>18343</v>
      </c>
      <c r="D38" s="97">
        <v>173460</v>
      </c>
      <c r="E38" s="97">
        <v>81097</v>
      </c>
      <c r="F38" s="97">
        <v>392704</v>
      </c>
      <c r="G38" s="117"/>
      <c r="H38" s="117"/>
      <c r="I38" s="150"/>
      <c r="J38" s="105"/>
    </row>
    <row r="39" spans="1:12" x14ac:dyDescent="0.2">
      <c r="A39" s="51" t="s">
        <v>110</v>
      </c>
      <c r="B39" s="125" t="s">
        <v>111</v>
      </c>
      <c r="C39" s="97">
        <v>3984</v>
      </c>
      <c r="D39" s="97">
        <v>69104</v>
      </c>
      <c r="E39" s="97">
        <v>3230</v>
      </c>
      <c r="F39" s="97">
        <v>59109</v>
      </c>
      <c r="G39" s="117"/>
      <c r="H39" s="117"/>
      <c r="I39" s="150"/>
      <c r="J39" s="154"/>
    </row>
    <row r="40" spans="1:12" x14ac:dyDescent="0.2">
      <c r="A40" s="51" t="s">
        <v>112</v>
      </c>
      <c r="B40" s="125" t="s">
        <v>113</v>
      </c>
      <c r="C40" s="97">
        <v>4353</v>
      </c>
      <c r="D40" s="97">
        <v>31842</v>
      </c>
      <c r="E40" s="97">
        <v>5911</v>
      </c>
      <c r="F40" s="97">
        <v>40042</v>
      </c>
      <c r="G40" s="117"/>
      <c r="H40" s="117"/>
      <c r="I40" s="150"/>
      <c r="J40" s="154"/>
    </row>
    <row r="41" spans="1:12" x14ac:dyDescent="0.2">
      <c r="A41" s="51" t="s">
        <v>114</v>
      </c>
      <c r="B41" s="125" t="s">
        <v>115</v>
      </c>
      <c r="C41" s="98">
        <v>4</v>
      </c>
      <c r="D41" s="98">
        <v>776</v>
      </c>
      <c r="E41" s="98">
        <v>64</v>
      </c>
      <c r="F41" s="98">
        <v>1089</v>
      </c>
      <c r="G41" s="117"/>
      <c r="H41" s="117"/>
      <c r="I41" s="150"/>
      <c r="J41" s="154"/>
    </row>
    <row r="42" spans="1:12" x14ac:dyDescent="0.2">
      <c r="A42" s="51" t="s">
        <v>276</v>
      </c>
      <c r="B42" s="125" t="s">
        <v>116</v>
      </c>
      <c r="C42" s="132"/>
      <c r="D42" s="132"/>
      <c r="E42" s="132">
        <v>0</v>
      </c>
      <c r="F42" s="132">
        <v>0</v>
      </c>
      <c r="J42" s="153"/>
    </row>
    <row r="43" spans="1:12" x14ac:dyDescent="0.2">
      <c r="A43" s="51" t="s">
        <v>26</v>
      </c>
      <c r="B43" s="125" t="s">
        <v>117</v>
      </c>
      <c r="C43" s="132"/>
      <c r="D43" s="132"/>
      <c r="E43" s="132">
        <v>0</v>
      </c>
      <c r="F43" s="132">
        <v>0</v>
      </c>
      <c r="J43" s="153"/>
    </row>
    <row r="44" spans="1:12" x14ac:dyDescent="0.2">
      <c r="A44" s="27" t="s">
        <v>118</v>
      </c>
      <c r="B44" s="123" t="s">
        <v>0</v>
      </c>
      <c r="C44" s="133">
        <v>135948</v>
      </c>
      <c r="D44" s="133">
        <v>1571977</v>
      </c>
      <c r="E44" s="133">
        <v>174452</v>
      </c>
      <c r="F44" s="133">
        <v>896279</v>
      </c>
      <c r="G44" s="117"/>
      <c r="H44" s="117"/>
      <c r="I44" s="150"/>
      <c r="J44" s="105"/>
      <c r="K44" s="105"/>
      <c r="L44" s="105"/>
    </row>
    <row r="45" spans="1:12" ht="38.25" x14ac:dyDescent="0.2">
      <c r="A45" s="27" t="s">
        <v>119</v>
      </c>
      <c r="B45" s="123" t="s">
        <v>274</v>
      </c>
      <c r="C45" s="133">
        <v>576538</v>
      </c>
      <c r="D45" s="133">
        <v>4956902</v>
      </c>
      <c r="E45" s="133">
        <v>128643</v>
      </c>
      <c r="F45" s="133">
        <v>515496</v>
      </c>
      <c r="G45" s="117"/>
      <c r="H45" s="117"/>
      <c r="I45" s="150"/>
      <c r="J45" s="105"/>
    </row>
    <row r="46" spans="1:12" x14ac:dyDescent="0.2">
      <c r="A46" s="27" t="s">
        <v>120</v>
      </c>
      <c r="B46" s="123" t="s">
        <v>233</v>
      </c>
      <c r="C46" s="133"/>
      <c r="D46" s="133"/>
      <c r="E46" s="133">
        <v>0</v>
      </c>
      <c r="F46" s="133">
        <v>0</v>
      </c>
      <c r="J46" s="153"/>
    </row>
    <row r="47" spans="1:12" x14ac:dyDescent="0.2">
      <c r="A47" s="27" t="s">
        <v>121</v>
      </c>
      <c r="B47" s="123" t="s">
        <v>234</v>
      </c>
      <c r="C47" s="133">
        <v>1710708</v>
      </c>
      <c r="D47" s="133">
        <v>8117143</v>
      </c>
      <c r="E47" s="133">
        <v>446172</v>
      </c>
      <c r="F47" s="133">
        <v>3367307</v>
      </c>
      <c r="G47" s="117"/>
      <c r="H47" s="117"/>
      <c r="I47" s="150"/>
      <c r="J47" s="105"/>
    </row>
    <row r="48" spans="1:12" x14ac:dyDescent="0.2">
      <c r="A48" s="27" t="s">
        <v>122</v>
      </c>
      <c r="B48" s="123" t="s">
        <v>235</v>
      </c>
      <c r="C48" s="129"/>
      <c r="D48" s="129"/>
      <c r="E48" s="129">
        <v>0</v>
      </c>
      <c r="F48" s="129">
        <v>0</v>
      </c>
      <c r="J48" s="153"/>
    </row>
    <row r="49" spans="1:12" x14ac:dyDescent="0.2">
      <c r="A49" s="27" t="s">
        <v>123</v>
      </c>
      <c r="B49" s="123" t="s">
        <v>277</v>
      </c>
      <c r="C49" s="129"/>
      <c r="D49" s="129">
        <v>359574</v>
      </c>
      <c r="E49" s="129">
        <v>0</v>
      </c>
      <c r="F49" s="129">
        <v>0</v>
      </c>
      <c r="G49" s="117"/>
      <c r="H49" s="117"/>
      <c r="I49" s="150"/>
      <c r="J49" s="105"/>
    </row>
    <row r="50" spans="1:12" ht="25.5" x14ac:dyDescent="0.2">
      <c r="A50" s="27" t="s">
        <v>124</v>
      </c>
      <c r="B50" s="123" t="s">
        <v>236</v>
      </c>
      <c r="C50" s="129"/>
      <c r="D50" s="129"/>
      <c r="E50" s="129">
        <v>0</v>
      </c>
      <c r="F50" s="129">
        <v>0</v>
      </c>
      <c r="J50" s="153"/>
    </row>
    <row r="51" spans="1:12" x14ac:dyDescent="0.2">
      <c r="A51" s="27" t="s">
        <v>125</v>
      </c>
      <c r="B51" s="123" t="s">
        <v>237</v>
      </c>
      <c r="C51" s="129">
        <v>165169</v>
      </c>
      <c r="D51" s="129">
        <v>232831</v>
      </c>
      <c r="E51" s="129">
        <v>25979</v>
      </c>
      <c r="F51" s="129">
        <v>32946</v>
      </c>
      <c r="J51" s="153"/>
    </row>
    <row r="52" spans="1:12" x14ac:dyDescent="0.2">
      <c r="A52" s="26" t="s">
        <v>218</v>
      </c>
      <c r="B52" s="124" t="s">
        <v>303</v>
      </c>
      <c r="C52" s="130"/>
      <c r="D52" s="130"/>
      <c r="E52" s="130" t="s">
        <v>303</v>
      </c>
      <c r="F52" s="130" t="s">
        <v>303</v>
      </c>
      <c r="J52" s="153"/>
    </row>
    <row r="53" spans="1:12" x14ac:dyDescent="0.2">
      <c r="A53" s="26" t="s">
        <v>126</v>
      </c>
      <c r="B53" s="124" t="s">
        <v>127</v>
      </c>
      <c r="C53" s="130"/>
      <c r="D53" s="130"/>
      <c r="E53" s="130">
        <v>0</v>
      </c>
      <c r="F53" s="130">
        <v>0</v>
      </c>
      <c r="J53" s="153"/>
    </row>
    <row r="54" spans="1:12" x14ac:dyDescent="0.2">
      <c r="A54" s="26" t="s">
        <v>128</v>
      </c>
      <c r="B54" s="124" t="s">
        <v>129</v>
      </c>
      <c r="C54" s="130">
        <v>165169</v>
      </c>
      <c r="D54" s="130">
        <v>232831</v>
      </c>
      <c r="E54" s="130">
        <v>25979</v>
      </c>
      <c r="F54" s="130">
        <v>32946</v>
      </c>
      <c r="G54" s="117"/>
      <c r="H54" s="117"/>
      <c r="I54" s="150"/>
      <c r="J54" s="105"/>
    </row>
    <row r="55" spans="1:12" x14ac:dyDescent="0.2">
      <c r="A55" s="26" t="s">
        <v>130</v>
      </c>
      <c r="B55" s="124" t="s">
        <v>131</v>
      </c>
      <c r="C55" s="130"/>
      <c r="D55" s="130"/>
      <c r="E55" s="130"/>
      <c r="F55" s="130">
        <v>0</v>
      </c>
      <c r="J55" s="153"/>
    </row>
    <row r="56" spans="1:12" x14ac:dyDescent="0.2">
      <c r="A56" s="26" t="s">
        <v>132</v>
      </c>
      <c r="B56" s="124" t="s">
        <v>133</v>
      </c>
      <c r="C56" s="130"/>
      <c r="D56" s="130"/>
      <c r="E56" s="130"/>
      <c r="F56" s="130">
        <v>0</v>
      </c>
      <c r="J56" s="153"/>
    </row>
    <row r="57" spans="1:12" ht="25.5" x14ac:dyDescent="0.2">
      <c r="A57" s="27" t="s">
        <v>134</v>
      </c>
      <c r="B57" s="123" t="s">
        <v>238</v>
      </c>
      <c r="C57" s="133">
        <v>7844</v>
      </c>
      <c r="D57" s="133">
        <v>94511</v>
      </c>
      <c r="E57" s="133">
        <v>80</v>
      </c>
      <c r="F57" s="133">
        <v>343988</v>
      </c>
      <c r="G57" s="117"/>
      <c r="H57" s="117"/>
      <c r="I57" s="150"/>
      <c r="J57" s="105"/>
    </row>
    <row r="58" spans="1:12" x14ac:dyDescent="0.2">
      <c r="A58" s="27" t="s">
        <v>135</v>
      </c>
      <c r="B58" s="123" t="s">
        <v>240</v>
      </c>
      <c r="C58" s="133">
        <v>45</v>
      </c>
      <c r="D58" s="133">
        <v>12885</v>
      </c>
      <c r="E58" s="133">
        <v>274</v>
      </c>
      <c r="F58" s="133">
        <v>2470</v>
      </c>
      <c r="G58" s="117"/>
      <c r="H58" s="117"/>
      <c r="I58" s="150"/>
      <c r="J58" s="105"/>
      <c r="K58" s="105"/>
      <c r="L58" s="105"/>
    </row>
    <row r="59" spans="1:12" x14ac:dyDescent="0.2">
      <c r="A59" s="27" t="s">
        <v>136</v>
      </c>
      <c r="B59" s="126" t="s">
        <v>241</v>
      </c>
      <c r="C59" s="129">
        <v>2844424</v>
      </c>
      <c r="D59" s="129">
        <v>17940316</v>
      </c>
      <c r="E59" s="129">
        <v>1106919</v>
      </c>
      <c r="F59" s="129">
        <v>7737838</v>
      </c>
      <c r="J59" s="153"/>
    </row>
    <row r="60" spans="1:12" x14ac:dyDescent="0.2">
      <c r="A60" s="27"/>
      <c r="B60" s="127"/>
      <c r="C60" s="130"/>
      <c r="D60" s="130"/>
      <c r="E60" s="130"/>
      <c r="F60" s="130"/>
      <c r="J60" s="153"/>
    </row>
    <row r="61" spans="1:12" x14ac:dyDescent="0.2">
      <c r="A61" s="27" t="s">
        <v>264</v>
      </c>
      <c r="B61" s="126" t="s">
        <v>242</v>
      </c>
      <c r="C61" s="129">
        <v>48752</v>
      </c>
      <c r="D61" s="129">
        <v>594516</v>
      </c>
      <c r="E61" s="129">
        <v>69067</v>
      </c>
      <c r="F61" s="129">
        <v>464682</v>
      </c>
      <c r="J61" s="153"/>
    </row>
    <row r="62" spans="1:12" x14ac:dyDescent="0.2">
      <c r="A62" s="26" t="s">
        <v>218</v>
      </c>
      <c r="B62" s="127"/>
      <c r="C62" s="130"/>
      <c r="D62" s="130"/>
      <c r="E62" s="130"/>
      <c r="F62" s="130"/>
      <c r="J62" s="153"/>
    </row>
    <row r="63" spans="1:12" x14ac:dyDescent="0.2">
      <c r="A63" s="26" t="s">
        <v>265</v>
      </c>
      <c r="B63" s="87" t="s">
        <v>243</v>
      </c>
      <c r="C63" s="95">
        <v>48599</v>
      </c>
      <c r="D63" s="95">
        <v>559977</v>
      </c>
      <c r="E63" s="95">
        <v>69066</v>
      </c>
      <c r="F63" s="95">
        <v>436082</v>
      </c>
      <c r="G63" s="117"/>
      <c r="H63" s="117"/>
      <c r="I63" s="150"/>
      <c r="J63" s="105"/>
    </row>
    <row r="64" spans="1:12" x14ac:dyDescent="0.2">
      <c r="A64" s="26" t="s">
        <v>266</v>
      </c>
      <c r="B64" s="87" t="s">
        <v>244</v>
      </c>
      <c r="C64" s="100">
        <v>1</v>
      </c>
      <c r="D64" s="100">
        <v>7</v>
      </c>
      <c r="E64" s="100">
        <v>1</v>
      </c>
      <c r="F64" s="100">
        <v>7</v>
      </c>
      <c r="G64" s="117"/>
      <c r="H64" s="117"/>
      <c r="I64" s="151"/>
      <c r="J64" s="105"/>
    </row>
    <row r="65" spans="1:10" x14ac:dyDescent="0.2">
      <c r="A65" s="26" t="s">
        <v>267</v>
      </c>
      <c r="B65" s="87" t="s">
        <v>245</v>
      </c>
      <c r="C65" s="95">
        <v>152</v>
      </c>
      <c r="D65" s="95">
        <v>34532</v>
      </c>
      <c r="E65" s="95">
        <v>0</v>
      </c>
      <c r="F65" s="95">
        <v>28593</v>
      </c>
      <c r="G65" s="117"/>
      <c r="H65" s="117"/>
      <c r="I65" s="150"/>
      <c r="J65" s="105"/>
    </row>
    <row r="66" spans="1:10" x14ac:dyDescent="0.2">
      <c r="A66" s="26" t="s">
        <v>239</v>
      </c>
      <c r="B66" s="87" t="s">
        <v>246</v>
      </c>
      <c r="C66" s="131"/>
      <c r="D66" s="131"/>
      <c r="E66" s="131">
        <v>0</v>
      </c>
      <c r="F66" s="131">
        <v>0</v>
      </c>
      <c r="J66" s="153"/>
    </row>
    <row r="67" spans="1:10" x14ac:dyDescent="0.2">
      <c r="A67" s="27" t="s">
        <v>260</v>
      </c>
      <c r="B67" s="101" t="s">
        <v>247</v>
      </c>
      <c r="C67" s="133">
        <v>1278</v>
      </c>
      <c r="D67" s="133">
        <v>16050</v>
      </c>
      <c r="E67" s="133">
        <v>1544</v>
      </c>
      <c r="F67" s="133">
        <v>34964</v>
      </c>
      <c r="J67" s="153"/>
    </row>
    <row r="68" spans="1:10" x14ac:dyDescent="0.2">
      <c r="A68" s="26" t="s">
        <v>218</v>
      </c>
      <c r="B68" s="122"/>
      <c r="C68" s="49"/>
      <c r="D68" s="49"/>
      <c r="E68" s="49"/>
      <c r="F68" s="49"/>
      <c r="J68" s="153"/>
    </row>
    <row r="69" spans="1:10" x14ac:dyDescent="0.2">
      <c r="A69" s="51" t="s">
        <v>137</v>
      </c>
      <c r="B69" s="102" t="s">
        <v>9</v>
      </c>
      <c r="C69" s="134"/>
      <c r="D69" s="134"/>
      <c r="E69" s="134">
        <v>0</v>
      </c>
      <c r="F69" s="134">
        <v>0</v>
      </c>
      <c r="J69" s="153"/>
    </row>
    <row r="70" spans="1:10" x14ac:dyDescent="0.2">
      <c r="A70" s="51" t="s">
        <v>138</v>
      </c>
      <c r="B70" s="102" t="s">
        <v>15</v>
      </c>
      <c r="C70" s="97">
        <v>459</v>
      </c>
      <c r="D70" s="97">
        <v>8154</v>
      </c>
      <c r="E70" s="97">
        <v>491</v>
      </c>
      <c r="F70" s="97">
        <v>26261</v>
      </c>
      <c r="G70" s="117"/>
      <c r="H70" s="117"/>
      <c r="I70" s="150"/>
      <c r="J70" s="105"/>
    </row>
    <row r="71" spans="1:10" x14ac:dyDescent="0.2">
      <c r="A71" s="51" t="s">
        <v>139</v>
      </c>
      <c r="B71" s="102" t="s">
        <v>17</v>
      </c>
      <c r="C71" s="98">
        <v>275</v>
      </c>
      <c r="D71" s="98">
        <v>3423</v>
      </c>
      <c r="E71" s="98">
        <v>521</v>
      </c>
      <c r="F71" s="98">
        <v>5159</v>
      </c>
      <c r="G71" s="117"/>
      <c r="H71" s="117"/>
      <c r="I71" s="150"/>
      <c r="J71" s="105"/>
    </row>
    <row r="72" spans="1:10" x14ac:dyDescent="0.2">
      <c r="A72" s="51" t="s">
        <v>140</v>
      </c>
      <c r="B72" s="102" t="s">
        <v>19</v>
      </c>
      <c r="C72" s="98">
        <v>21</v>
      </c>
      <c r="D72" s="98">
        <v>424</v>
      </c>
      <c r="E72" s="98">
        <v>50</v>
      </c>
      <c r="F72" s="98">
        <v>420</v>
      </c>
      <c r="G72" s="117"/>
      <c r="H72" s="117"/>
      <c r="I72" s="150"/>
      <c r="J72" s="154"/>
    </row>
    <row r="73" spans="1:10" x14ac:dyDescent="0.2">
      <c r="A73" s="51" t="s">
        <v>141</v>
      </c>
      <c r="B73" s="102" t="s">
        <v>21</v>
      </c>
      <c r="C73" s="99"/>
      <c r="D73" s="98"/>
      <c r="E73" s="99">
        <v>0</v>
      </c>
      <c r="F73" s="98">
        <v>0</v>
      </c>
      <c r="G73" s="117"/>
      <c r="J73" s="153"/>
    </row>
    <row r="74" spans="1:10" x14ac:dyDescent="0.2">
      <c r="A74" s="51" t="s">
        <v>142</v>
      </c>
      <c r="B74" s="102" t="s">
        <v>23</v>
      </c>
      <c r="C74" s="98">
        <v>523</v>
      </c>
      <c r="D74" s="98">
        <v>4049</v>
      </c>
      <c r="E74" s="98">
        <v>482</v>
      </c>
      <c r="F74" s="98">
        <v>3124</v>
      </c>
      <c r="G74" s="117"/>
      <c r="H74" s="117"/>
      <c r="I74" s="150"/>
      <c r="J74" s="105"/>
    </row>
    <row r="75" spans="1:10" ht="25.5" x14ac:dyDescent="0.2">
      <c r="A75" s="27" t="s">
        <v>143</v>
      </c>
      <c r="B75" s="128" t="s">
        <v>248</v>
      </c>
      <c r="C75" s="120"/>
      <c r="D75" s="120"/>
      <c r="E75" s="120"/>
      <c r="F75" s="120"/>
      <c r="J75" s="153"/>
    </row>
    <row r="76" spans="1:10" x14ac:dyDescent="0.2">
      <c r="A76" s="26" t="s">
        <v>218</v>
      </c>
      <c r="B76" s="37"/>
      <c r="C76" s="49"/>
      <c r="D76" s="49"/>
      <c r="E76" s="49"/>
      <c r="F76" s="49"/>
      <c r="J76" s="153"/>
    </row>
    <row r="77" spans="1:10" x14ac:dyDescent="0.2">
      <c r="A77" s="26" t="s">
        <v>144</v>
      </c>
      <c r="B77" s="87" t="s">
        <v>32</v>
      </c>
      <c r="C77" s="131"/>
      <c r="D77" s="131"/>
      <c r="E77" s="131"/>
      <c r="F77" s="131"/>
      <c r="J77" s="153"/>
    </row>
    <row r="78" spans="1:10" x14ac:dyDescent="0.2">
      <c r="A78" s="26" t="s">
        <v>145</v>
      </c>
      <c r="B78" s="87" t="s">
        <v>34</v>
      </c>
      <c r="C78" s="131"/>
      <c r="D78" s="131"/>
      <c r="E78" s="131"/>
      <c r="F78" s="131"/>
      <c r="J78" s="153"/>
    </row>
    <row r="79" spans="1:10" x14ac:dyDescent="0.2">
      <c r="A79" s="26" t="s">
        <v>146</v>
      </c>
      <c r="B79" s="87" t="s">
        <v>36</v>
      </c>
      <c r="C79" s="131"/>
      <c r="D79" s="131"/>
      <c r="E79" s="131"/>
      <c r="F79" s="131"/>
      <c r="J79" s="153"/>
    </row>
    <row r="80" spans="1:10" x14ac:dyDescent="0.2">
      <c r="A80" s="26" t="s">
        <v>147</v>
      </c>
      <c r="B80" s="87" t="s">
        <v>38</v>
      </c>
      <c r="C80" s="131"/>
      <c r="D80" s="131"/>
      <c r="E80" s="131"/>
      <c r="F80" s="131"/>
      <c r="J80" s="153"/>
    </row>
    <row r="81" spans="1:12" x14ac:dyDescent="0.2">
      <c r="A81" s="26" t="s">
        <v>148</v>
      </c>
      <c r="B81" s="87" t="s">
        <v>149</v>
      </c>
      <c r="C81" s="131"/>
      <c r="D81" s="131"/>
      <c r="E81" s="131"/>
      <c r="F81" s="131"/>
      <c r="J81" s="153"/>
    </row>
    <row r="82" spans="1:12" x14ac:dyDescent="0.2">
      <c r="A82" s="27" t="s">
        <v>150</v>
      </c>
      <c r="B82" s="101" t="s">
        <v>249</v>
      </c>
      <c r="C82" s="133">
        <v>142062</v>
      </c>
      <c r="D82" s="133">
        <v>813032</v>
      </c>
      <c r="E82" s="133">
        <v>34428</v>
      </c>
      <c r="F82" s="133">
        <v>223583</v>
      </c>
      <c r="G82" s="117"/>
      <c r="H82" s="117"/>
      <c r="I82" s="150"/>
      <c r="J82" s="105"/>
      <c r="K82" s="105"/>
      <c r="L82" s="105"/>
    </row>
    <row r="83" spans="1:12" ht="38.25" x14ac:dyDescent="0.2">
      <c r="A83" s="27" t="s">
        <v>151</v>
      </c>
      <c r="B83" s="101" t="s">
        <v>250</v>
      </c>
      <c r="C83" s="133">
        <v>373110</v>
      </c>
      <c r="D83" s="133">
        <v>5055363</v>
      </c>
      <c r="E83" s="133">
        <v>62595</v>
      </c>
      <c r="F83" s="133">
        <v>376506</v>
      </c>
      <c r="G83" s="117"/>
      <c r="H83" s="117"/>
      <c r="I83" s="150"/>
      <c r="J83" s="105"/>
    </row>
    <row r="84" spans="1:12" x14ac:dyDescent="0.2">
      <c r="A84" s="27" t="s">
        <v>152</v>
      </c>
      <c r="B84" s="101" t="s">
        <v>183</v>
      </c>
      <c r="C84" s="133"/>
      <c r="D84" s="133"/>
      <c r="E84" s="133">
        <v>0</v>
      </c>
      <c r="F84" s="133">
        <v>0</v>
      </c>
      <c r="G84" s="117"/>
      <c r="J84" s="153"/>
    </row>
    <row r="85" spans="1:12" x14ac:dyDescent="0.2">
      <c r="A85" s="27" t="s">
        <v>153</v>
      </c>
      <c r="B85" s="101" t="s">
        <v>251</v>
      </c>
      <c r="C85" s="133">
        <v>1569758</v>
      </c>
      <c r="D85" s="133">
        <v>7501593</v>
      </c>
      <c r="E85" s="133">
        <v>470912</v>
      </c>
      <c r="F85" s="133">
        <v>3295695</v>
      </c>
      <c r="G85" s="117"/>
      <c r="H85" s="117"/>
      <c r="I85" s="150"/>
      <c r="J85" s="105"/>
    </row>
    <row r="86" spans="1:12" x14ac:dyDescent="0.2">
      <c r="A86" s="27" t="s">
        <v>154</v>
      </c>
      <c r="B86" s="101" t="s">
        <v>253</v>
      </c>
      <c r="C86" s="133"/>
      <c r="D86" s="133"/>
      <c r="E86" s="133">
        <v>0</v>
      </c>
      <c r="F86" s="133">
        <v>0</v>
      </c>
      <c r="J86" s="153"/>
    </row>
    <row r="87" spans="1:12" x14ac:dyDescent="0.2">
      <c r="A87" s="27" t="s">
        <v>204</v>
      </c>
      <c r="B87" s="101" t="s">
        <v>254</v>
      </c>
      <c r="C87" s="133"/>
      <c r="D87" s="133">
        <v>259321</v>
      </c>
      <c r="E87" s="133">
        <v>0</v>
      </c>
      <c r="F87" s="133">
        <v>0</v>
      </c>
      <c r="G87" s="117"/>
      <c r="H87" s="117"/>
      <c r="I87" s="150"/>
      <c r="J87" s="105"/>
    </row>
    <row r="88" spans="1:12" ht="25.5" x14ac:dyDescent="0.2">
      <c r="A88" s="27" t="s">
        <v>155</v>
      </c>
      <c r="B88" s="101" t="s">
        <v>255</v>
      </c>
      <c r="C88" s="133"/>
      <c r="D88" s="133"/>
      <c r="E88" s="133">
        <v>0</v>
      </c>
      <c r="F88" s="133">
        <v>0</v>
      </c>
      <c r="J88" s="153"/>
    </row>
    <row r="89" spans="1:12" ht="25.5" x14ac:dyDescent="0.2">
      <c r="A89" s="27" t="s">
        <v>156</v>
      </c>
      <c r="B89" s="101" t="s">
        <v>256</v>
      </c>
      <c r="C89" s="133">
        <v>148875</v>
      </c>
      <c r="D89" s="133">
        <v>384934</v>
      </c>
      <c r="E89" s="133">
        <v>21044</v>
      </c>
      <c r="F89" s="133">
        <v>37090</v>
      </c>
      <c r="J89" s="153"/>
    </row>
    <row r="90" spans="1:12" x14ac:dyDescent="0.2">
      <c r="A90" s="26" t="s">
        <v>218</v>
      </c>
      <c r="B90" s="87" t="s">
        <v>303</v>
      </c>
      <c r="C90" s="131"/>
      <c r="D90" s="131"/>
      <c r="E90" s="131" t="s">
        <v>303</v>
      </c>
      <c r="F90" s="131" t="s">
        <v>303</v>
      </c>
      <c r="J90" s="153"/>
    </row>
    <row r="91" spans="1:12" x14ac:dyDescent="0.2">
      <c r="A91" s="26" t="s">
        <v>157</v>
      </c>
      <c r="B91" s="87" t="s">
        <v>158</v>
      </c>
      <c r="C91" s="131"/>
      <c r="D91" s="131"/>
      <c r="E91" s="131"/>
      <c r="F91" s="131"/>
      <c r="J91" s="153"/>
    </row>
    <row r="92" spans="1:12" x14ac:dyDescent="0.2">
      <c r="A92" s="26" t="s">
        <v>159</v>
      </c>
      <c r="B92" s="87" t="s">
        <v>160</v>
      </c>
      <c r="C92" s="131">
        <v>148875</v>
      </c>
      <c r="D92" s="131">
        <v>384934</v>
      </c>
      <c r="E92" s="131">
        <v>21044</v>
      </c>
      <c r="F92" s="131">
        <v>37090</v>
      </c>
      <c r="G92" s="117"/>
      <c r="H92" s="117"/>
      <c r="I92" s="150"/>
      <c r="J92" s="105"/>
    </row>
    <row r="93" spans="1:12" x14ac:dyDescent="0.2">
      <c r="A93" s="26" t="s">
        <v>161</v>
      </c>
      <c r="B93" s="87" t="s">
        <v>162</v>
      </c>
      <c r="C93" s="131"/>
      <c r="D93" s="131"/>
      <c r="E93" s="131"/>
      <c r="F93" s="131">
        <v>0</v>
      </c>
      <c r="J93" s="153"/>
    </row>
    <row r="94" spans="1:12" x14ac:dyDescent="0.2">
      <c r="A94" s="26" t="s">
        <v>163</v>
      </c>
      <c r="B94" s="87" t="s">
        <v>164</v>
      </c>
      <c r="C94" s="131"/>
      <c r="D94" s="131"/>
      <c r="E94" s="131"/>
      <c r="F94" s="131">
        <v>0</v>
      </c>
      <c r="J94" s="153"/>
    </row>
    <row r="95" spans="1:12" ht="25.5" x14ac:dyDescent="0.2">
      <c r="A95" s="27" t="s">
        <v>165</v>
      </c>
      <c r="B95" s="101" t="s">
        <v>257</v>
      </c>
      <c r="C95" s="133">
        <v>5398</v>
      </c>
      <c r="D95" s="133">
        <v>120614</v>
      </c>
      <c r="E95" s="133">
        <v>4716</v>
      </c>
      <c r="F95" s="133">
        <v>46694</v>
      </c>
      <c r="G95" s="117"/>
      <c r="H95" s="117"/>
      <c r="I95" s="150"/>
      <c r="J95" s="105"/>
    </row>
    <row r="96" spans="1:12" x14ac:dyDescent="0.2">
      <c r="A96" s="27" t="s">
        <v>201</v>
      </c>
      <c r="B96" s="101" t="s">
        <v>40</v>
      </c>
      <c r="C96" s="133">
        <v>73598</v>
      </c>
      <c r="D96" s="133">
        <v>606808</v>
      </c>
      <c r="E96" s="133">
        <v>71421</v>
      </c>
      <c r="F96" s="133">
        <v>594520</v>
      </c>
      <c r="G96" s="117"/>
      <c r="H96" s="117"/>
      <c r="I96" s="150"/>
      <c r="J96" s="105"/>
      <c r="K96" s="105"/>
      <c r="L96" s="105"/>
    </row>
    <row r="97" spans="1:10" x14ac:dyDescent="0.2">
      <c r="A97" s="26" t="s">
        <v>218</v>
      </c>
      <c r="B97" s="103" t="s">
        <v>303</v>
      </c>
      <c r="C97" s="131"/>
      <c r="D97" s="131"/>
      <c r="E97" s="131"/>
      <c r="F97" s="131"/>
      <c r="G97" s="117"/>
      <c r="J97" s="153"/>
    </row>
    <row r="98" spans="1:10" x14ac:dyDescent="0.2">
      <c r="A98" s="26" t="s">
        <v>202</v>
      </c>
      <c r="B98" s="87" t="s">
        <v>168</v>
      </c>
      <c r="C98" s="95">
        <v>53320</v>
      </c>
      <c r="D98" s="95">
        <v>407047</v>
      </c>
      <c r="E98" s="95">
        <v>50868</v>
      </c>
      <c r="F98" s="95">
        <v>380337</v>
      </c>
      <c r="G98" s="117"/>
      <c r="J98" s="153"/>
    </row>
    <row r="99" spans="1:10" x14ac:dyDescent="0.2">
      <c r="A99" s="26" t="s">
        <v>166</v>
      </c>
      <c r="B99" s="87" t="s">
        <v>169</v>
      </c>
      <c r="C99" s="100">
        <v>1749</v>
      </c>
      <c r="D99" s="100">
        <v>10321</v>
      </c>
      <c r="E99" s="95">
        <v>836</v>
      </c>
      <c r="F99" s="95">
        <v>4871</v>
      </c>
      <c r="G99" s="117"/>
      <c r="J99" s="153"/>
    </row>
    <row r="100" spans="1:10" x14ac:dyDescent="0.2">
      <c r="A100" s="26" t="s">
        <v>413</v>
      </c>
      <c r="B100" s="87" t="s">
        <v>170</v>
      </c>
      <c r="C100" s="95">
        <v>15026</v>
      </c>
      <c r="D100" s="95">
        <v>123804</v>
      </c>
      <c r="E100" s="95">
        <v>13902</v>
      </c>
      <c r="F100" s="95">
        <v>125452</v>
      </c>
      <c r="G100" s="117"/>
      <c r="J100" s="153"/>
    </row>
    <row r="101" spans="1:10" x14ac:dyDescent="0.2">
      <c r="A101" s="26" t="s">
        <v>203</v>
      </c>
      <c r="B101" s="87" t="s">
        <v>171</v>
      </c>
      <c r="C101" s="95">
        <v>714</v>
      </c>
      <c r="D101" s="95">
        <v>13561</v>
      </c>
      <c r="E101" s="95">
        <v>2989</v>
      </c>
      <c r="F101" s="95">
        <v>26783</v>
      </c>
      <c r="G101" s="117"/>
      <c r="J101" s="153"/>
    </row>
    <row r="102" spans="1:10" ht="25.5" x14ac:dyDescent="0.2">
      <c r="A102" s="26" t="s">
        <v>414</v>
      </c>
      <c r="B102" s="87" t="s">
        <v>172</v>
      </c>
      <c r="C102" s="95">
        <v>2789</v>
      </c>
      <c r="D102" s="95">
        <v>52075</v>
      </c>
      <c r="E102" s="95">
        <v>2826</v>
      </c>
      <c r="F102" s="95">
        <v>57077</v>
      </c>
      <c r="G102" s="117"/>
      <c r="H102" s="117"/>
      <c r="I102" s="150"/>
      <c r="J102" s="105"/>
    </row>
    <row r="103" spans="1:10" x14ac:dyDescent="0.2">
      <c r="A103" s="26" t="s">
        <v>167</v>
      </c>
      <c r="B103" s="87" t="s">
        <v>173</v>
      </c>
      <c r="C103" s="131"/>
      <c r="D103" s="131"/>
      <c r="E103" s="131">
        <v>0</v>
      </c>
      <c r="F103" s="131">
        <v>0</v>
      </c>
      <c r="J103" s="153"/>
    </row>
    <row r="104" spans="1:10" x14ac:dyDescent="0.2">
      <c r="A104" s="27" t="s">
        <v>261</v>
      </c>
      <c r="B104" s="101" t="s">
        <v>42</v>
      </c>
      <c r="C104" s="131"/>
      <c r="D104" s="131">
        <v>7234</v>
      </c>
      <c r="E104" s="131">
        <v>0</v>
      </c>
      <c r="F104" s="131">
        <v>50</v>
      </c>
      <c r="G104" s="117"/>
      <c r="H104" s="117"/>
      <c r="I104" s="150"/>
      <c r="J104" s="105"/>
    </row>
    <row r="105" spans="1:10" x14ac:dyDescent="0.2">
      <c r="A105" s="27" t="s">
        <v>174</v>
      </c>
      <c r="B105" s="128" t="s">
        <v>43</v>
      </c>
      <c r="C105" s="50">
        <v>2362831</v>
      </c>
      <c r="D105" s="50">
        <v>15359465</v>
      </c>
      <c r="E105" s="50">
        <v>735727</v>
      </c>
      <c r="F105" s="50">
        <v>5073784</v>
      </c>
      <c r="J105" s="153"/>
    </row>
    <row r="106" spans="1:10" x14ac:dyDescent="0.2">
      <c r="A106" s="26"/>
      <c r="B106" s="122"/>
      <c r="C106" s="49"/>
      <c r="D106" s="49"/>
      <c r="E106" s="49"/>
      <c r="F106" s="49"/>
      <c r="J106" s="153"/>
    </row>
    <row r="107" spans="1:10" ht="25.5" x14ac:dyDescent="0.2">
      <c r="A107" s="28" t="s">
        <v>175</v>
      </c>
      <c r="B107" s="122" t="s">
        <v>45</v>
      </c>
      <c r="C107" s="50">
        <v>481593</v>
      </c>
      <c r="D107" s="50">
        <v>2580851</v>
      </c>
      <c r="E107" s="50">
        <v>371192</v>
      </c>
      <c r="F107" s="50">
        <v>2664054</v>
      </c>
      <c r="J107" s="153"/>
    </row>
    <row r="108" spans="1:10" x14ac:dyDescent="0.2">
      <c r="A108" s="25"/>
      <c r="B108" s="122"/>
      <c r="C108" s="49"/>
      <c r="D108" s="49"/>
      <c r="E108" s="49"/>
      <c r="F108" s="49"/>
      <c r="J108" s="153"/>
    </row>
    <row r="109" spans="1:10" x14ac:dyDescent="0.2">
      <c r="A109" s="25" t="s">
        <v>252</v>
      </c>
      <c r="B109" s="122" t="s">
        <v>69</v>
      </c>
      <c r="C109" s="95">
        <v>10072</v>
      </c>
      <c r="D109" s="95">
        <v>138449</v>
      </c>
      <c r="E109" s="95">
        <v>11644</v>
      </c>
      <c r="F109" s="95">
        <v>269172</v>
      </c>
      <c r="G109" s="117"/>
      <c r="H109" s="117"/>
      <c r="I109" s="150"/>
      <c r="J109" s="105"/>
    </row>
    <row r="110" spans="1:10" x14ac:dyDescent="0.2">
      <c r="A110" s="25"/>
      <c r="B110" s="122"/>
      <c r="C110" s="49"/>
      <c r="D110" s="49"/>
      <c r="E110" s="49"/>
      <c r="F110" s="49"/>
    </row>
    <row r="111" spans="1:10" ht="25.5" x14ac:dyDescent="0.2">
      <c r="A111" s="28" t="s">
        <v>176</v>
      </c>
      <c r="B111" s="128" t="s">
        <v>78</v>
      </c>
      <c r="C111" s="50">
        <v>471521</v>
      </c>
      <c r="D111" s="50">
        <v>2442402</v>
      </c>
      <c r="E111" s="50">
        <v>359548</v>
      </c>
      <c r="F111" s="50">
        <v>2394882</v>
      </c>
    </row>
    <row r="112" spans="1:10" x14ac:dyDescent="0.2">
      <c r="A112" s="25" t="s">
        <v>302</v>
      </c>
      <c r="B112" s="122" t="s">
        <v>289</v>
      </c>
      <c r="C112" s="49"/>
      <c r="D112" s="49"/>
      <c r="E112" s="49"/>
      <c r="F112" s="49"/>
    </row>
    <row r="113" spans="1:6" x14ac:dyDescent="0.2">
      <c r="A113" s="25"/>
      <c r="B113" s="122"/>
      <c r="C113" s="49"/>
      <c r="D113" s="49"/>
      <c r="E113" s="49"/>
      <c r="F113" s="49"/>
    </row>
    <row r="114" spans="1:6" x14ac:dyDescent="0.2">
      <c r="A114" s="28" t="s">
        <v>415</v>
      </c>
      <c r="B114" s="128" t="s">
        <v>290</v>
      </c>
      <c r="C114" s="50">
        <v>471521</v>
      </c>
      <c r="D114" s="50">
        <v>2442402</v>
      </c>
      <c r="E114" s="50">
        <v>359548</v>
      </c>
      <c r="F114" s="50">
        <v>2394882</v>
      </c>
    </row>
    <row r="115" spans="1:6" x14ac:dyDescent="0.2">
      <c r="D115" s="104">
        <v>0</v>
      </c>
    </row>
    <row r="116" spans="1:6" ht="45" customHeight="1" x14ac:dyDescent="0.2">
      <c r="A116" s="165" t="s">
        <v>354</v>
      </c>
      <c r="B116" s="165"/>
      <c r="C116" s="165"/>
      <c r="D116" s="165"/>
      <c r="E116" s="165"/>
      <c r="F116" s="165"/>
    </row>
    <row r="117" spans="1:6" x14ac:dyDescent="0.2">
      <c r="D117" s="53"/>
      <c r="E117" s="105"/>
    </row>
    <row r="118" spans="1:6" x14ac:dyDescent="0.2">
      <c r="C118" s="19"/>
      <c r="D118" s="40"/>
      <c r="E118" s="105"/>
      <c r="F118" s="19"/>
    </row>
    <row r="119" spans="1:6" ht="20.25" customHeight="1" x14ac:dyDescent="0.2">
      <c r="A119" s="24" t="s">
        <v>420</v>
      </c>
      <c r="C119" s="10" t="s">
        <v>425</v>
      </c>
      <c r="D119" s="40"/>
      <c r="E119" s="19"/>
      <c r="F119" s="19"/>
    </row>
    <row r="120" spans="1:6" ht="25.5" customHeight="1" x14ac:dyDescent="0.2">
      <c r="A120" s="136" t="s">
        <v>423</v>
      </c>
      <c r="C120" s="10" t="s">
        <v>425</v>
      </c>
      <c r="D120" s="19"/>
    </row>
    <row r="121" spans="1:6" ht="20.25" customHeight="1" x14ac:dyDescent="0.2">
      <c r="A121" s="137" t="s">
        <v>424</v>
      </c>
      <c r="C121" s="10" t="s">
        <v>425</v>
      </c>
      <c r="D121" s="19"/>
    </row>
    <row r="122" spans="1:6" x14ac:dyDescent="0.2">
      <c r="A122" s="48"/>
    </row>
    <row r="123" spans="1:6" x14ac:dyDescent="0.2">
      <c r="A123" s="106" t="s">
        <v>350</v>
      </c>
    </row>
    <row r="125" spans="1:6" x14ac:dyDescent="0.2">
      <c r="A125" s="48" t="s">
        <v>188</v>
      </c>
    </row>
    <row r="126" spans="1:6" x14ac:dyDescent="0.2">
      <c r="A126" s="48"/>
    </row>
    <row r="127" spans="1:6" x14ac:dyDescent="0.2">
      <c r="A127" s="48"/>
    </row>
    <row r="128" spans="1:6" x14ac:dyDescent="0.2">
      <c r="A128" s="48"/>
    </row>
    <row r="131" spans="9:16" customFormat="1" x14ac:dyDescent="0.2">
      <c r="I131" s="142"/>
      <c r="J131" s="152"/>
      <c r="K131" s="152"/>
      <c r="L131" s="152"/>
      <c r="M131" s="152"/>
      <c r="N131" s="152"/>
      <c r="O131" s="142"/>
      <c r="P131" s="142"/>
    </row>
    <row r="132" spans="9:16" customFormat="1" x14ac:dyDescent="0.2">
      <c r="I132" s="142"/>
      <c r="J132" s="152"/>
      <c r="K132" s="152"/>
      <c r="L132" s="152"/>
      <c r="M132" s="152"/>
      <c r="N132" s="152"/>
      <c r="O132" s="142"/>
      <c r="P132" s="142"/>
    </row>
    <row r="133" spans="9:16" customFormat="1" x14ac:dyDescent="0.2">
      <c r="I133" s="142"/>
      <c r="J133" s="152"/>
      <c r="K133" s="152"/>
      <c r="L133" s="152"/>
      <c r="M133" s="152"/>
      <c r="N133" s="152"/>
      <c r="O133" s="142"/>
      <c r="P133" s="142"/>
    </row>
    <row r="134" spans="9:16" customFormat="1" x14ac:dyDescent="0.2">
      <c r="I134" s="142"/>
      <c r="J134" s="152"/>
      <c r="K134" s="152"/>
      <c r="L134" s="152"/>
      <c r="M134" s="152"/>
      <c r="N134" s="152"/>
      <c r="O134" s="142"/>
      <c r="P134" s="142"/>
    </row>
    <row r="135" spans="9:16" customFormat="1" x14ac:dyDescent="0.2">
      <c r="I135" s="142"/>
      <c r="J135" s="152"/>
      <c r="K135" s="152"/>
      <c r="L135" s="152"/>
      <c r="M135" s="152"/>
      <c r="N135" s="152"/>
      <c r="O135" s="142"/>
      <c r="P135" s="142"/>
    </row>
    <row r="136" spans="9:16" customFormat="1" x14ac:dyDescent="0.2">
      <c r="I136" s="142"/>
      <c r="J136" s="152"/>
      <c r="K136" s="152"/>
      <c r="L136" s="152"/>
      <c r="M136" s="152"/>
      <c r="N136" s="152"/>
      <c r="O136" s="142"/>
      <c r="P136" s="142"/>
    </row>
    <row r="137" spans="9:16" customFormat="1" x14ac:dyDescent="0.2">
      <c r="I137" s="142"/>
      <c r="J137" s="152"/>
      <c r="K137" s="152"/>
      <c r="L137" s="152"/>
      <c r="M137" s="152"/>
      <c r="N137" s="152"/>
      <c r="O137" s="142"/>
      <c r="P137" s="142"/>
    </row>
    <row r="138" spans="9:16" customFormat="1" x14ac:dyDescent="0.2">
      <c r="I138" s="142"/>
      <c r="J138" s="152"/>
      <c r="K138" s="152"/>
      <c r="L138" s="152"/>
      <c r="M138" s="152"/>
      <c r="N138" s="152"/>
      <c r="O138" s="142"/>
      <c r="P138" s="142"/>
    </row>
    <row r="139" spans="9:16" customFormat="1" x14ac:dyDescent="0.2">
      <c r="I139" s="142"/>
      <c r="J139" s="152"/>
      <c r="K139" s="152"/>
      <c r="L139" s="152"/>
      <c r="M139" s="152"/>
      <c r="N139" s="152"/>
      <c r="O139" s="142"/>
      <c r="P139" s="142"/>
    </row>
    <row r="140" spans="9:16" customFormat="1" x14ac:dyDescent="0.2">
      <c r="I140" s="142"/>
      <c r="J140" s="152"/>
      <c r="K140" s="152"/>
      <c r="L140" s="152"/>
      <c r="M140" s="152"/>
      <c r="N140" s="152"/>
      <c r="O140" s="142"/>
      <c r="P140" s="142"/>
    </row>
    <row r="141" spans="9:16" customFormat="1" x14ac:dyDescent="0.2">
      <c r="I141" s="142"/>
      <c r="J141" s="152"/>
      <c r="K141" s="152"/>
      <c r="L141" s="152"/>
      <c r="M141" s="152"/>
      <c r="N141" s="152"/>
      <c r="O141" s="142"/>
      <c r="P141" s="142"/>
    </row>
    <row r="142" spans="9:16" customFormat="1" x14ac:dyDescent="0.2">
      <c r="I142" s="142"/>
      <c r="J142" s="152"/>
      <c r="K142" s="152"/>
      <c r="L142" s="152"/>
      <c r="M142" s="152"/>
      <c r="N142" s="152"/>
      <c r="O142" s="142"/>
      <c r="P142" s="142"/>
    </row>
    <row r="143" spans="9:16" customFormat="1" x14ac:dyDescent="0.2">
      <c r="I143" s="142"/>
      <c r="J143" s="152"/>
      <c r="K143" s="152"/>
      <c r="L143" s="152"/>
      <c r="M143" s="152"/>
      <c r="N143" s="152"/>
      <c r="O143" s="142"/>
      <c r="P143" s="142"/>
    </row>
    <row r="144" spans="9:16" customFormat="1" x14ac:dyDescent="0.2">
      <c r="I144" s="142"/>
      <c r="J144" s="152"/>
      <c r="K144" s="152"/>
      <c r="L144" s="152"/>
      <c r="M144" s="152"/>
      <c r="N144" s="152"/>
      <c r="O144" s="142"/>
      <c r="P144" s="142"/>
    </row>
    <row r="145" spans="9:16" customFormat="1" x14ac:dyDescent="0.2">
      <c r="I145" s="142"/>
      <c r="J145" s="152"/>
      <c r="K145" s="152"/>
      <c r="L145" s="152"/>
      <c r="M145" s="152"/>
      <c r="N145" s="152"/>
      <c r="O145" s="142"/>
      <c r="P145" s="142"/>
    </row>
    <row r="146" spans="9:16" customFormat="1" x14ac:dyDescent="0.2">
      <c r="I146" s="142"/>
      <c r="J146" s="152"/>
      <c r="K146" s="152"/>
      <c r="L146" s="152"/>
      <c r="M146" s="152"/>
      <c r="N146" s="152"/>
      <c r="O146" s="142"/>
      <c r="P146" s="142"/>
    </row>
    <row r="147" spans="9:16" customFormat="1" x14ac:dyDescent="0.2">
      <c r="I147" s="142"/>
      <c r="J147" s="152"/>
      <c r="K147" s="152"/>
      <c r="L147" s="152"/>
      <c r="M147" s="152"/>
      <c r="N147" s="152"/>
      <c r="O147" s="142"/>
      <c r="P147" s="142"/>
    </row>
    <row r="148" spans="9:16" customFormat="1" x14ac:dyDescent="0.2">
      <c r="I148" s="142"/>
      <c r="J148" s="152"/>
      <c r="K148" s="152"/>
      <c r="L148" s="152"/>
      <c r="M148" s="152"/>
      <c r="N148" s="152"/>
      <c r="O148" s="142"/>
      <c r="P148" s="142"/>
    </row>
    <row r="149" spans="9:16" customFormat="1" x14ac:dyDescent="0.2">
      <c r="I149" s="142"/>
      <c r="J149" s="152"/>
      <c r="K149" s="152"/>
      <c r="L149" s="152"/>
      <c r="M149" s="152"/>
      <c r="N149" s="152"/>
      <c r="O149" s="142"/>
      <c r="P149" s="142"/>
    </row>
    <row r="150" spans="9:16" customFormat="1" x14ac:dyDescent="0.2">
      <c r="I150" s="142"/>
      <c r="J150" s="152"/>
      <c r="K150" s="152"/>
      <c r="L150" s="152"/>
      <c r="M150" s="152"/>
      <c r="N150" s="152"/>
      <c r="O150" s="142"/>
      <c r="P150" s="142"/>
    </row>
    <row r="151" spans="9:16" customFormat="1" x14ac:dyDescent="0.2">
      <c r="I151" s="142"/>
      <c r="J151" s="152"/>
      <c r="K151" s="152"/>
      <c r="L151" s="152"/>
      <c r="M151" s="152"/>
      <c r="N151" s="152"/>
      <c r="O151" s="142"/>
      <c r="P151" s="142"/>
    </row>
    <row r="152" spans="9:16" customFormat="1" x14ac:dyDescent="0.2">
      <c r="I152" s="142"/>
      <c r="J152" s="152"/>
      <c r="K152" s="152"/>
      <c r="L152" s="152"/>
      <c r="M152" s="152"/>
      <c r="N152" s="152"/>
      <c r="O152" s="142"/>
      <c r="P152" s="142"/>
    </row>
    <row r="153" spans="9:16" customFormat="1" x14ac:dyDescent="0.2">
      <c r="I153" s="142"/>
      <c r="J153" s="152"/>
      <c r="K153" s="152"/>
      <c r="L153" s="152"/>
      <c r="M153" s="152"/>
      <c r="N153" s="152"/>
      <c r="O153" s="142"/>
      <c r="P153" s="142"/>
    </row>
    <row r="154" spans="9:16" customFormat="1" x14ac:dyDescent="0.2">
      <c r="I154" s="142"/>
      <c r="J154" s="152"/>
      <c r="K154" s="152"/>
      <c r="L154" s="152"/>
      <c r="M154" s="152"/>
      <c r="N154" s="152"/>
      <c r="O154" s="142"/>
      <c r="P154" s="142"/>
    </row>
    <row r="155" spans="9:16" customFormat="1" x14ac:dyDescent="0.2">
      <c r="I155" s="142"/>
      <c r="J155" s="152"/>
      <c r="K155" s="152"/>
      <c r="L155" s="152"/>
      <c r="M155" s="152"/>
      <c r="N155" s="152"/>
      <c r="O155" s="142"/>
      <c r="P155" s="142"/>
    </row>
    <row r="156" spans="9:16" customFormat="1" x14ac:dyDescent="0.2">
      <c r="I156" s="142"/>
      <c r="J156" s="152"/>
      <c r="K156" s="152"/>
      <c r="L156" s="152"/>
      <c r="M156" s="152"/>
      <c r="N156" s="152"/>
      <c r="O156" s="142"/>
      <c r="P156" s="142"/>
    </row>
    <row r="157" spans="9:16" customFormat="1" x14ac:dyDescent="0.2">
      <c r="I157" s="142"/>
      <c r="J157" s="152"/>
      <c r="K157" s="152"/>
      <c r="L157" s="152"/>
      <c r="M157" s="152"/>
      <c r="N157" s="152"/>
      <c r="O157" s="142"/>
      <c r="P157" s="142"/>
    </row>
    <row r="158" spans="9:16" customFormat="1" x14ac:dyDescent="0.2">
      <c r="I158" s="142"/>
      <c r="J158" s="152"/>
      <c r="K158" s="152"/>
      <c r="L158" s="152"/>
      <c r="M158" s="152"/>
      <c r="N158" s="152"/>
      <c r="O158" s="142"/>
      <c r="P158" s="142"/>
    </row>
    <row r="159" spans="9:16" customFormat="1" x14ac:dyDescent="0.2">
      <c r="I159" s="142"/>
      <c r="J159" s="152"/>
      <c r="K159" s="152"/>
      <c r="L159" s="152"/>
      <c r="M159" s="152"/>
      <c r="N159" s="152"/>
      <c r="O159" s="142"/>
      <c r="P159" s="142"/>
    </row>
    <row r="160" spans="9:16" customFormat="1" x14ac:dyDescent="0.2">
      <c r="I160" s="142"/>
      <c r="J160" s="152"/>
      <c r="K160" s="152"/>
      <c r="L160" s="152"/>
      <c r="M160" s="152"/>
      <c r="N160" s="152"/>
      <c r="O160" s="142"/>
      <c r="P160" s="142"/>
    </row>
    <row r="161" spans="9:16" customFormat="1" x14ac:dyDescent="0.2">
      <c r="I161" s="142"/>
      <c r="J161" s="152"/>
      <c r="K161" s="152"/>
      <c r="L161" s="152"/>
      <c r="M161" s="152"/>
      <c r="N161" s="152"/>
      <c r="O161" s="142"/>
      <c r="P161" s="142"/>
    </row>
    <row r="162" spans="9:16" customFormat="1" x14ac:dyDescent="0.2">
      <c r="I162" s="142"/>
      <c r="J162" s="152"/>
      <c r="K162" s="152"/>
      <c r="L162" s="152"/>
      <c r="M162" s="152"/>
      <c r="N162" s="152"/>
      <c r="O162" s="142"/>
      <c r="P162" s="142"/>
    </row>
    <row r="163" spans="9:16" customFormat="1" x14ac:dyDescent="0.2">
      <c r="I163" s="142"/>
      <c r="J163" s="152"/>
      <c r="K163" s="152"/>
      <c r="L163" s="152"/>
      <c r="M163" s="152"/>
      <c r="N163" s="152"/>
      <c r="O163" s="142"/>
      <c r="P163" s="142"/>
    </row>
    <row r="164" spans="9:16" customFormat="1" x14ac:dyDescent="0.2">
      <c r="I164" s="142"/>
      <c r="J164" s="152"/>
      <c r="K164" s="152"/>
      <c r="L164" s="152"/>
      <c r="M164" s="152"/>
      <c r="N164" s="152"/>
      <c r="O164" s="142"/>
      <c r="P164" s="142"/>
    </row>
    <row r="165" spans="9:16" customFormat="1" x14ac:dyDescent="0.2">
      <c r="I165" s="142"/>
      <c r="J165" s="152"/>
      <c r="K165" s="152"/>
      <c r="L165" s="152"/>
      <c r="M165" s="152"/>
      <c r="N165" s="152"/>
      <c r="O165" s="142"/>
      <c r="P165" s="142"/>
    </row>
    <row r="166" spans="9:16" customFormat="1" x14ac:dyDescent="0.2">
      <c r="I166" s="142"/>
      <c r="J166" s="152"/>
      <c r="K166" s="152"/>
      <c r="L166" s="152"/>
      <c r="M166" s="152"/>
      <c r="N166" s="152"/>
      <c r="O166" s="142"/>
      <c r="P166" s="142"/>
    </row>
    <row r="167" spans="9:16" customFormat="1" x14ac:dyDescent="0.2">
      <c r="I167" s="142"/>
      <c r="J167" s="152"/>
      <c r="K167" s="152"/>
      <c r="L167" s="152"/>
      <c r="M167" s="152"/>
      <c r="N167" s="152"/>
      <c r="O167" s="142"/>
      <c r="P167" s="142"/>
    </row>
    <row r="168" spans="9:16" customFormat="1" x14ac:dyDescent="0.2">
      <c r="I168" s="142"/>
      <c r="J168" s="152"/>
      <c r="K168" s="152"/>
      <c r="L168" s="152"/>
      <c r="M168" s="152"/>
      <c r="N168" s="152"/>
      <c r="O168" s="142"/>
      <c r="P168" s="142"/>
    </row>
    <row r="169" spans="9:16" customFormat="1" x14ac:dyDescent="0.2">
      <c r="I169" s="142"/>
      <c r="J169" s="152"/>
      <c r="K169" s="152"/>
      <c r="L169" s="152"/>
      <c r="M169" s="152"/>
      <c r="N169" s="152"/>
      <c r="O169" s="142"/>
      <c r="P169" s="142"/>
    </row>
    <row r="170" spans="9:16" customFormat="1" x14ac:dyDescent="0.2">
      <c r="I170" s="142"/>
      <c r="J170" s="152"/>
      <c r="K170" s="152"/>
      <c r="L170" s="152"/>
      <c r="M170" s="152"/>
      <c r="N170" s="152"/>
      <c r="O170" s="142"/>
      <c r="P170" s="142"/>
    </row>
    <row r="171" spans="9:16" customFormat="1" x14ac:dyDescent="0.2">
      <c r="I171" s="142"/>
      <c r="J171" s="152"/>
      <c r="K171" s="152"/>
      <c r="L171" s="152"/>
      <c r="M171" s="152"/>
      <c r="N171" s="152"/>
      <c r="O171" s="142"/>
      <c r="P171" s="142"/>
    </row>
    <row r="172" spans="9:16" customFormat="1" x14ac:dyDescent="0.2">
      <c r="I172" s="142"/>
      <c r="J172" s="152"/>
      <c r="K172" s="152"/>
      <c r="L172" s="152"/>
      <c r="M172" s="152"/>
      <c r="N172" s="152"/>
      <c r="O172" s="142"/>
      <c r="P172" s="142"/>
    </row>
    <row r="173" spans="9:16" customFormat="1" x14ac:dyDescent="0.2">
      <c r="I173" s="142"/>
      <c r="J173" s="152"/>
      <c r="K173" s="152"/>
      <c r="L173" s="152"/>
      <c r="M173" s="152"/>
      <c r="N173" s="152"/>
      <c r="O173" s="142"/>
      <c r="P173" s="142"/>
    </row>
    <row r="174" spans="9:16" customFormat="1" x14ac:dyDescent="0.2">
      <c r="I174" s="142"/>
      <c r="J174" s="152"/>
      <c r="K174" s="152"/>
      <c r="L174" s="152"/>
      <c r="M174" s="152"/>
      <c r="N174" s="152"/>
      <c r="O174" s="142"/>
      <c r="P174" s="142"/>
    </row>
    <row r="175" spans="9:16" customFormat="1" x14ac:dyDescent="0.2">
      <c r="I175" s="142"/>
      <c r="J175" s="152"/>
      <c r="K175" s="152"/>
      <c r="L175" s="152"/>
      <c r="M175" s="152"/>
      <c r="N175" s="152"/>
      <c r="O175" s="142"/>
      <c r="P175" s="142"/>
    </row>
    <row r="176" spans="9:16" customFormat="1" x14ac:dyDescent="0.2">
      <c r="I176" s="142"/>
      <c r="J176" s="152"/>
      <c r="K176" s="152"/>
      <c r="L176" s="152"/>
      <c r="M176" s="152"/>
      <c r="N176" s="152"/>
      <c r="O176" s="142"/>
      <c r="P176" s="142"/>
    </row>
    <row r="177" spans="9:16" customFormat="1" x14ac:dyDescent="0.2">
      <c r="I177" s="142"/>
      <c r="J177" s="152"/>
      <c r="K177" s="152"/>
      <c r="L177" s="152"/>
      <c r="M177" s="152"/>
      <c r="N177" s="152"/>
      <c r="O177" s="142"/>
      <c r="P177" s="142"/>
    </row>
    <row r="178" spans="9:16" customFormat="1" x14ac:dyDescent="0.2">
      <c r="I178" s="142"/>
      <c r="J178" s="152"/>
      <c r="K178" s="152"/>
      <c r="L178" s="152"/>
      <c r="M178" s="152"/>
      <c r="N178" s="152"/>
      <c r="O178" s="142"/>
      <c r="P178" s="142"/>
    </row>
    <row r="179" spans="9:16" customFormat="1" x14ac:dyDescent="0.2">
      <c r="I179" s="142"/>
      <c r="J179" s="152"/>
      <c r="K179" s="152"/>
      <c r="L179" s="152"/>
      <c r="M179" s="152"/>
      <c r="N179" s="152"/>
      <c r="O179" s="142"/>
      <c r="P179" s="142"/>
    </row>
    <row r="180" spans="9:16" customFormat="1" x14ac:dyDescent="0.2">
      <c r="I180" s="142"/>
      <c r="J180" s="152"/>
      <c r="K180" s="152"/>
      <c r="L180" s="152"/>
      <c r="M180" s="152"/>
      <c r="N180" s="152"/>
      <c r="O180" s="142"/>
      <c r="P180" s="142"/>
    </row>
    <row r="181" spans="9:16" customFormat="1" x14ac:dyDescent="0.2">
      <c r="I181" s="142"/>
      <c r="J181" s="152"/>
      <c r="K181" s="152"/>
      <c r="L181" s="152"/>
      <c r="M181" s="152"/>
      <c r="N181" s="152"/>
      <c r="O181" s="142"/>
      <c r="P181" s="142"/>
    </row>
    <row r="182" spans="9:16" customFormat="1" x14ac:dyDescent="0.2">
      <c r="I182" s="142"/>
      <c r="J182" s="152"/>
      <c r="K182" s="152"/>
      <c r="L182" s="152"/>
      <c r="M182" s="152"/>
      <c r="N182" s="152"/>
      <c r="O182" s="142"/>
      <c r="P182" s="142"/>
    </row>
    <row r="183" spans="9:16" customFormat="1" x14ac:dyDescent="0.2">
      <c r="I183" s="142"/>
      <c r="J183" s="152"/>
      <c r="K183" s="152"/>
      <c r="L183" s="152"/>
      <c r="M183" s="152"/>
      <c r="N183" s="152"/>
      <c r="O183" s="142"/>
      <c r="P183" s="142"/>
    </row>
    <row r="184" spans="9:16" customFormat="1" x14ac:dyDescent="0.2">
      <c r="I184" s="142"/>
      <c r="J184" s="152"/>
      <c r="K184" s="152"/>
      <c r="L184" s="152"/>
      <c r="M184" s="152"/>
      <c r="N184" s="152"/>
      <c r="O184" s="142"/>
      <c r="P184" s="142"/>
    </row>
    <row r="185" spans="9:16" customFormat="1" x14ac:dyDescent="0.2">
      <c r="I185" s="142"/>
      <c r="J185" s="152"/>
      <c r="K185" s="152"/>
      <c r="L185" s="152"/>
      <c r="M185" s="152"/>
      <c r="N185" s="152"/>
      <c r="O185" s="142"/>
      <c r="P185" s="142"/>
    </row>
    <row r="186" spans="9:16" customFormat="1" x14ac:dyDescent="0.2">
      <c r="I186" s="142"/>
      <c r="J186" s="152"/>
      <c r="K186" s="152"/>
      <c r="L186" s="152"/>
      <c r="M186" s="152"/>
      <c r="N186" s="152"/>
      <c r="O186" s="142"/>
      <c r="P186" s="142"/>
    </row>
    <row r="187" spans="9:16" customFormat="1" x14ac:dyDescent="0.2">
      <c r="I187" s="142"/>
      <c r="J187" s="152"/>
      <c r="K187" s="152"/>
      <c r="L187" s="152"/>
      <c r="M187" s="152"/>
      <c r="N187" s="152"/>
      <c r="O187" s="142"/>
      <c r="P187" s="142"/>
    </row>
    <row r="188" spans="9:16" customFormat="1" x14ac:dyDescent="0.2">
      <c r="I188" s="142"/>
      <c r="J188" s="152"/>
      <c r="K188" s="152"/>
      <c r="L188" s="152"/>
      <c r="M188" s="152"/>
      <c r="N188" s="152"/>
      <c r="O188" s="142"/>
      <c r="P188" s="142"/>
    </row>
    <row r="189" spans="9:16" customFormat="1" x14ac:dyDescent="0.2">
      <c r="I189" s="142"/>
      <c r="J189" s="152"/>
      <c r="K189" s="152"/>
      <c r="L189" s="152"/>
      <c r="M189" s="152"/>
      <c r="N189" s="152"/>
      <c r="O189" s="142"/>
      <c r="P189" s="142"/>
    </row>
    <row r="190" spans="9:16" customFormat="1" x14ac:dyDescent="0.2">
      <c r="I190" s="142"/>
      <c r="J190" s="152"/>
      <c r="K190" s="152"/>
      <c r="L190" s="152"/>
      <c r="M190" s="152"/>
      <c r="N190" s="152"/>
      <c r="O190" s="142"/>
      <c r="P190" s="142"/>
    </row>
    <row r="191" spans="9:16" customFormat="1" x14ac:dyDescent="0.2">
      <c r="I191" s="142"/>
      <c r="J191" s="152"/>
      <c r="K191" s="152"/>
      <c r="L191" s="152"/>
      <c r="M191" s="152"/>
      <c r="N191" s="152"/>
      <c r="O191" s="142"/>
      <c r="P191" s="142"/>
    </row>
    <row r="192" spans="9:16" customFormat="1" x14ac:dyDescent="0.2">
      <c r="I192" s="142"/>
      <c r="J192" s="152"/>
      <c r="K192" s="152"/>
      <c r="L192" s="152"/>
      <c r="M192" s="152"/>
      <c r="N192" s="152"/>
      <c r="O192" s="142"/>
      <c r="P192" s="142"/>
    </row>
    <row r="193" spans="9:16" customFormat="1" x14ac:dyDescent="0.2">
      <c r="I193" s="142"/>
      <c r="J193" s="152"/>
      <c r="K193" s="152"/>
      <c r="L193" s="152"/>
      <c r="M193" s="152"/>
      <c r="N193" s="152"/>
      <c r="O193" s="142"/>
      <c r="P193" s="142"/>
    </row>
    <row r="194" spans="9:16" customFormat="1" x14ac:dyDescent="0.2">
      <c r="I194" s="142"/>
      <c r="J194" s="152"/>
      <c r="K194" s="152"/>
      <c r="L194" s="152"/>
      <c r="M194" s="152"/>
      <c r="N194" s="152"/>
      <c r="O194" s="142"/>
      <c r="P194" s="142"/>
    </row>
    <row r="195" spans="9:16" customFormat="1" x14ac:dyDescent="0.2">
      <c r="I195" s="142"/>
      <c r="J195" s="152"/>
      <c r="K195" s="152"/>
      <c r="L195" s="152"/>
      <c r="M195" s="152"/>
      <c r="N195" s="152"/>
      <c r="O195" s="142"/>
      <c r="P195" s="142"/>
    </row>
    <row r="196" spans="9:16" customFormat="1" x14ac:dyDescent="0.2">
      <c r="I196" s="142"/>
      <c r="J196" s="152"/>
      <c r="K196" s="152"/>
      <c r="L196" s="152"/>
      <c r="M196" s="152"/>
      <c r="N196" s="152"/>
      <c r="O196" s="142"/>
      <c r="P196" s="142"/>
    </row>
    <row r="197" spans="9:16" customFormat="1" x14ac:dyDescent="0.2">
      <c r="I197" s="142"/>
      <c r="J197" s="152"/>
      <c r="K197" s="152"/>
      <c r="L197" s="152"/>
      <c r="M197" s="152"/>
      <c r="N197" s="152"/>
      <c r="O197" s="142"/>
      <c r="P197" s="142"/>
    </row>
    <row r="198" spans="9:16" customFormat="1" x14ac:dyDescent="0.2">
      <c r="I198" s="142"/>
      <c r="J198" s="152"/>
      <c r="K198" s="152"/>
      <c r="L198" s="152"/>
      <c r="M198" s="152"/>
      <c r="N198" s="152"/>
      <c r="O198" s="142"/>
      <c r="P198" s="142"/>
    </row>
    <row r="199" spans="9:16" customFormat="1" x14ac:dyDescent="0.2">
      <c r="I199" s="142"/>
      <c r="J199" s="152"/>
      <c r="K199" s="152"/>
      <c r="L199" s="152"/>
      <c r="M199" s="152"/>
      <c r="N199" s="152"/>
      <c r="O199" s="142"/>
      <c r="P199" s="142"/>
    </row>
    <row r="200" spans="9:16" customFormat="1" x14ac:dyDescent="0.2">
      <c r="I200" s="142"/>
      <c r="J200" s="152"/>
      <c r="K200" s="152"/>
      <c r="L200" s="152"/>
      <c r="M200" s="152"/>
      <c r="N200" s="152"/>
      <c r="O200" s="142"/>
      <c r="P200" s="142"/>
    </row>
    <row r="201" spans="9:16" customFormat="1" x14ac:dyDescent="0.2">
      <c r="I201" s="142"/>
      <c r="J201" s="152"/>
      <c r="K201" s="152"/>
      <c r="L201" s="152"/>
      <c r="M201" s="152"/>
      <c r="N201" s="152"/>
      <c r="O201" s="142"/>
      <c r="P201" s="142"/>
    </row>
    <row r="202" spans="9:16" customFormat="1" x14ac:dyDescent="0.2">
      <c r="I202" s="142"/>
      <c r="J202" s="152"/>
      <c r="K202" s="152"/>
      <c r="L202" s="152"/>
      <c r="M202" s="152"/>
      <c r="N202" s="152"/>
      <c r="O202" s="142"/>
      <c r="P202" s="142"/>
    </row>
    <row r="203" spans="9:16" customFormat="1" x14ac:dyDescent="0.2">
      <c r="I203" s="142"/>
      <c r="J203" s="152"/>
      <c r="K203" s="152"/>
      <c r="L203" s="152"/>
      <c r="M203" s="152"/>
      <c r="N203" s="152"/>
      <c r="O203" s="142"/>
      <c r="P203" s="142"/>
    </row>
    <row r="204" spans="9:16" customFormat="1" x14ac:dyDescent="0.2">
      <c r="I204" s="142"/>
      <c r="J204" s="152"/>
      <c r="K204" s="152"/>
      <c r="L204" s="152"/>
      <c r="M204" s="152"/>
      <c r="N204" s="152"/>
      <c r="O204" s="142"/>
      <c r="P204" s="142"/>
    </row>
    <row r="205" spans="9:16" customFormat="1" x14ac:dyDescent="0.2">
      <c r="I205" s="142"/>
      <c r="J205" s="152"/>
      <c r="K205" s="152"/>
      <c r="L205" s="152"/>
      <c r="M205" s="152"/>
      <c r="N205" s="152"/>
      <c r="O205" s="142"/>
      <c r="P205" s="142"/>
    </row>
    <row r="206" spans="9:16" customFormat="1" x14ac:dyDescent="0.2">
      <c r="I206" s="142"/>
      <c r="J206" s="152"/>
      <c r="K206" s="152"/>
      <c r="L206" s="152"/>
      <c r="M206" s="152"/>
      <c r="N206" s="152"/>
      <c r="O206" s="142"/>
      <c r="P206" s="142"/>
    </row>
    <row r="207" spans="9:16" customFormat="1" x14ac:dyDescent="0.2">
      <c r="I207" s="142"/>
      <c r="J207" s="152"/>
      <c r="K207" s="152"/>
      <c r="L207" s="152"/>
      <c r="M207" s="152"/>
      <c r="N207" s="152"/>
      <c r="O207" s="142"/>
      <c r="P207" s="142"/>
    </row>
    <row r="208" spans="9:16" customFormat="1" x14ac:dyDescent="0.2">
      <c r="I208" s="142"/>
      <c r="J208" s="152"/>
      <c r="K208" s="152"/>
      <c r="L208" s="152"/>
      <c r="M208" s="152"/>
      <c r="N208" s="152"/>
      <c r="O208" s="142"/>
      <c r="P208" s="142"/>
    </row>
    <row r="209" spans="9:16" customFormat="1" x14ac:dyDescent="0.2">
      <c r="I209" s="142"/>
      <c r="J209" s="152"/>
      <c r="K209" s="152"/>
      <c r="L209" s="152"/>
      <c r="M209" s="152"/>
      <c r="N209" s="152"/>
      <c r="O209" s="142"/>
      <c r="P209" s="142"/>
    </row>
    <row r="210" spans="9:16" customFormat="1" x14ac:dyDescent="0.2">
      <c r="I210" s="142"/>
      <c r="J210" s="152"/>
      <c r="K210" s="152"/>
      <c r="L210" s="152"/>
      <c r="M210" s="152"/>
      <c r="N210" s="152"/>
      <c r="O210" s="142"/>
      <c r="P210" s="142"/>
    </row>
    <row r="211" spans="9:16" customFormat="1" x14ac:dyDescent="0.2">
      <c r="I211" s="142"/>
      <c r="J211" s="152"/>
      <c r="K211" s="152"/>
      <c r="L211" s="152"/>
      <c r="M211" s="152"/>
      <c r="N211" s="152"/>
      <c r="O211" s="142"/>
      <c r="P211" s="142"/>
    </row>
    <row r="212" spans="9:16" customFormat="1" x14ac:dyDescent="0.2">
      <c r="I212" s="142"/>
      <c r="J212" s="152"/>
      <c r="K212" s="152"/>
      <c r="L212" s="152"/>
      <c r="M212" s="152"/>
      <c r="N212" s="152"/>
      <c r="O212" s="142"/>
      <c r="P212" s="142"/>
    </row>
    <row r="213" spans="9:16" customFormat="1" x14ac:dyDescent="0.2">
      <c r="I213" s="142"/>
      <c r="J213" s="152"/>
      <c r="K213" s="152"/>
      <c r="L213" s="152"/>
      <c r="M213" s="152"/>
      <c r="N213" s="152"/>
      <c r="O213" s="142"/>
      <c r="P213" s="142"/>
    </row>
    <row r="214" spans="9:16" customFormat="1" x14ac:dyDescent="0.2">
      <c r="I214" s="142"/>
      <c r="J214" s="152"/>
      <c r="K214" s="152"/>
      <c r="L214" s="152"/>
      <c r="M214" s="152"/>
      <c r="N214" s="152"/>
      <c r="O214" s="142"/>
      <c r="P214" s="142"/>
    </row>
    <row r="215" spans="9:16" customFormat="1" x14ac:dyDescent="0.2">
      <c r="I215" s="142"/>
      <c r="J215" s="152"/>
      <c r="K215" s="152"/>
      <c r="L215" s="152"/>
      <c r="M215" s="152"/>
      <c r="N215" s="152"/>
      <c r="O215" s="142"/>
      <c r="P215" s="142"/>
    </row>
    <row r="216" spans="9:16" customFormat="1" x14ac:dyDescent="0.2">
      <c r="I216" s="142"/>
      <c r="J216" s="152"/>
      <c r="K216" s="152"/>
      <c r="L216" s="152"/>
      <c r="M216" s="152"/>
      <c r="N216" s="152"/>
      <c r="O216" s="142"/>
      <c r="P216" s="142"/>
    </row>
    <row r="217" spans="9:16" customFormat="1" x14ac:dyDescent="0.2">
      <c r="I217" s="142"/>
      <c r="J217" s="152"/>
      <c r="K217" s="152"/>
      <c r="L217" s="152"/>
      <c r="M217" s="152"/>
      <c r="N217" s="152"/>
      <c r="O217" s="142"/>
      <c r="P217" s="142"/>
    </row>
    <row r="218" spans="9:16" customFormat="1" x14ac:dyDescent="0.2">
      <c r="I218" s="142"/>
      <c r="J218" s="152"/>
      <c r="K218" s="152"/>
      <c r="L218" s="152"/>
      <c r="M218" s="152"/>
      <c r="N218" s="152"/>
      <c r="O218" s="142"/>
      <c r="P218" s="142"/>
    </row>
    <row r="219" spans="9:16" customFormat="1" x14ac:dyDescent="0.2">
      <c r="I219" s="142"/>
      <c r="J219" s="152"/>
      <c r="K219" s="152"/>
      <c r="L219" s="152"/>
      <c r="M219" s="152"/>
      <c r="N219" s="152"/>
      <c r="O219" s="142"/>
      <c r="P219" s="142"/>
    </row>
    <row r="220" spans="9:16" customFormat="1" x14ac:dyDescent="0.2">
      <c r="I220" s="142"/>
      <c r="J220" s="152"/>
      <c r="K220" s="152"/>
      <c r="L220" s="152"/>
      <c r="M220" s="152"/>
      <c r="N220" s="152"/>
      <c r="O220" s="142"/>
      <c r="P220" s="142"/>
    </row>
    <row r="221" spans="9:16" customFormat="1" x14ac:dyDescent="0.2">
      <c r="I221" s="142"/>
      <c r="J221" s="152"/>
      <c r="K221" s="152"/>
      <c r="L221" s="152"/>
      <c r="M221" s="152"/>
      <c r="N221" s="152"/>
      <c r="O221" s="142"/>
      <c r="P221" s="142"/>
    </row>
    <row r="222" spans="9:16" customFormat="1" x14ac:dyDescent="0.2">
      <c r="I222" s="142"/>
      <c r="J222" s="152"/>
      <c r="K222" s="152"/>
      <c r="L222" s="152"/>
      <c r="M222" s="152"/>
      <c r="N222" s="152"/>
      <c r="O222" s="142"/>
      <c r="P222" s="142"/>
    </row>
    <row r="223" spans="9:16" customFormat="1" x14ac:dyDescent="0.2">
      <c r="I223" s="142"/>
      <c r="J223" s="152"/>
      <c r="K223" s="152"/>
      <c r="L223" s="152"/>
      <c r="M223" s="152"/>
      <c r="N223" s="152"/>
      <c r="O223" s="142"/>
      <c r="P223" s="142"/>
    </row>
    <row r="224" spans="9:16" customFormat="1" x14ac:dyDescent="0.2">
      <c r="I224" s="142"/>
      <c r="J224" s="152"/>
      <c r="K224" s="152"/>
      <c r="L224" s="152"/>
      <c r="M224" s="152"/>
      <c r="N224" s="152"/>
      <c r="O224" s="142"/>
      <c r="P224" s="142"/>
    </row>
    <row r="225" spans="9:16" customFormat="1" x14ac:dyDescent="0.2">
      <c r="I225" s="142"/>
      <c r="J225" s="152"/>
      <c r="K225" s="152"/>
      <c r="L225" s="152"/>
      <c r="M225" s="152"/>
      <c r="N225" s="152"/>
      <c r="O225" s="142"/>
      <c r="P225" s="142"/>
    </row>
    <row r="226" spans="9:16" customFormat="1" x14ac:dyDescent="0.2">
      <c r="I226" s="142"/>
      <c r="J226" s="152"/>
      <c r="K226" s="152"/>
      <c r="L226" s="152"/>
      <c r="M226" s="152"/>
      <c r="N226" s="152"/>
      <c r="O226" s="142"/>
      <c r="P226" s="142"/>
    </row>
    <row r="227" spans="9:16" customFormat="1" x14ac:dyDescent="0.2">
      <c r="I227" s="142"/>
      <c r="J227" s="152"/>
      <c r="K227" s="152"/>
      <c r="L227" s="152"/>
      <c r="M227" s="152"/>
      <c r="N227" s="152"/>
      <c r="O227" s="142"/>
      <c r="P227" s="142"/>
    </row>
    <row r="228" spans="9:16" customFormat="1" x14ac:dyDescent="0.2">
      <c r="I228" s="142"/>
      <c r="J228" s="152"/>
      <c r="K228" s="152"/>
      <c r="L228" s="152"/>
      <c r="M228" s="152"/>
      <c r="N228" s="152"/>
      <c r="O228" s="142"/>
      <c r="P228" s="142"/>
    </row>
    <row r="229" spans="9:16" customFormat="1" x14ac:dyDescent="0.2">
      <c r="I229" s="142"/>
      <c r="J229" s="152"/>
      <c r="K229" s="152"/>
      <c r="L229" s="152"/>
      <c r="M229" s="152"/>
      <c r="N229" s="152"/>
      <c r="O229" s="142"/>
      <c r="P229" s="142"/>
    </row>
    <row r="230" spans="9:16" customFormat="1" x14ac:dyDescent="0.2">
      <c r="I230" s="142"/>
      <c r="J230" s="152"/>
      <c r="K230" s="152"/>
      <c r="L230" s="152"/>
      <c r="M230" s="152"/>
      <c r="N230" s="152"/>
      <c r="O230" s="142"/>
      <c r="P230" s="142"/>
    </row>
    <row r="231" spans="9:16" customFormat="1" x14ac:dyDescent="0.2">
      <c r="I231" s="142"/>
      <c r="J231" s="152"/>
      <c r="K231" s="152"/>
      <c r="L231" s="152"/>
      <c r="M231" s="152"/>
      <c r="N231" s="152"/>
      <c r="O231" s="142"/>
      <c r="P231" s="142"/>
    </row>
    <row r="232" spans="9:16" customFormat="1" x14ac:dyDescent="0.2">
      <c r="I232" s="142"/>
      <c r="J232" s="152"/>
      <c r="K232" s="152"/>
      <c r="L232" s="152"/>
      <c r="M232" s="152"/>
      <c r="N232" s="152"/>
      <c r="O232" s="142"/>
      <c r="P232" s="142"/>
    </row>
    <row r="233" spans="9:16" customFormat="1" x14ac:dyDescent="0.2">
      <c r="I233" s="142"/>
      <c r="J233" s="152"/>
      <c r="K233" s="152"/>
      <c r="L233" s="152"/>
      <c r="M233" s="152"/>
      <c r="N233" s="152"/>
      <c r="O233" s="142"/>
      <c r="P233" s="142"/>
    </row>
    <row r="234" spans="9:16" customFormat="1" x14ac:dyDescent="0.2">
      <c r="I234" s="142"/>
      <c r="J234" s="152"/>
      <c r="K234" s="152"/>
      <c r="L234" s="152"/>
      <c r="M234" s="152"/>
      <c r="N234" s="152"/>
      <c r="O234" s="142"/>
      <c r="P234" s="142"/>
    </row>
    <row r="235" spans="9:16" customFormat="1" x14ac:dyDescent="0.2">
      <c r="I235" s="142"/>
      <c r="J235" s="152"/>
      <c r="K235" s="152"/>
      <c r="L235" s="152"/>
      <c r="M235" s="152"/>
      <c r="N235" s="152"/>
      <c r="O235" s="142"/>
      <c r="P235" s="142"/>
    </row>
    <row r="236" spans="9:16" customFormat="1" x14ac:dyDescent="0.2">
      <c r="I236" s="142"/>
      <c r="J236" s="152"/>
      <c r="K236" s="152"/>
      <c r="L236" s="152"/>
      <c r="M236" s="152"/>
      <c r="N236" s="152"/>
      <c r="O236" s="142"/>
      <c r="P236" s="142"/>
    </row>
    <row r="237" spans="9:16" customFormat="1" x14ac:dyDescent="0.2">
      <c r="I237" s="142"/>
      <c r="J237" s="152"/>
      <c r="K237" s="152"/>
      <c r="L237" s="152"/>
      <c r="M237" s="152"/>
      <c r="N237" s="152"/>
      <c r="O237" s="142"/>
      <c r="P237" s="142"/>
    </row>
    <row r="238" spans="9:16" customFormat="1" x14ac:dyDescent="0.2">
      <c r="I238" s="142"/>
      <c r="J238" s="152"/>
      <c r="K238" s="152"/>
      <c r="L238" s="152"/>
      <c r="M238" s="152"/>
      <c r="N238" s="152"/>
      <c r="O238" s="142"/>
      <c r="P238" s="142"/>
    </row>
    <row r="239" spans="9:16" customFormat="1" x14ac:dyDescent="0.2">
      <c r="I239" s="142"/>
      <c r="J239" s="152"/>
      <c r="K239" s="152"/>
      <c r="L239" s="152"/>
      <c r="M239" s="152"/>
      <c r="N239" s="152"/>
      <c r="O239" s="142"/>
      <c r="P239" s="142"/>
    </row>
    <row r="240" spans="9:16" customFormat="1" x14ac:dyDescent="0.2">
      <c r="I240" s="142"/>
      <c r="J240" s="152"/>
      <c r="K240" s="152"/>
      <c r="L240" s="152"/>
      <c r="M240" s="152"/>
      <c r="N240" s="152"/>
      <c r="O240" s="142"/>
      <c r="P240" s="142"/>
    </row>
    <row r="241" spans="9:16" customFormat="1" x14ac:dyDescent="0.2">
      <c r="I241" s="142"/>
      <c r="J241" s="152"/>
      <c r="K241" s="152"/>
      <c r="L241" s="152"/>
      <c r="M241" s="152"/>
      <c r="N241" s="152"/>
      <c r="O241" s="142"/>
      <c r="P241" s="142"/>
    </row>
    <row r="242" spans="9:16" customFormat="1" x14ac:dyDescent="0.2">
      <c r="I242" s="142"/>
      <c r="J242" s="152"/>
      <c r="K242" s="152"/>
      <c r="L242" s="152"/>
      <c r="M242" s="152"/>
      <c r="N242" s="152"/>
      <c r="O242" s="142"/>
      <c r="P242" s="142"/>
    </row>
    <row r="243" spans="9:16" customFormat="1" x14ac:dyDescent="0.2">
      <c r="I243" s="142"/>
      <c r="J243" s="152"/>
      <c r="K243" s="152"/>
      <c r="L243" s="152"/>
      <c r="M243" s="152"/>
      <c r="N243" s="152"/>
      <c r="O243" s="142"/>
      <c r="P243" s="142"/>
    </row>
    <row r="244" spans="9:16" customFormat="1" x14ac:dyDescent="0.2">
      <c r="I244" s="142"/>
      <c r="J244" s="152"/>
      <c r="K244" s="152"/>
      <c r="L244" s="152"/>
      <c r="M244" s="152"/>
      <c r="N244" s="152"/>
      <c r="O244" s="142"/>
      <c r="P244" s="142"/>
    </row>
    <row r="245" spans="9:16" customFormat="1" x14ac:dyDescent="0.2">
      <c r="I245" s="142"/>
      <c r="J245" s="152"/>
      <c r="K245" s="152"/>
      <c r="L245" s="152"/>
      <c r="M245" s="152"/>
      <c r="N245" s="152"/>
      <c r="O245" s="142"/>
      <c r="P245" s="142"/>
    </row>
    <row r="246" spans="9:16" customFormat="1" x14ac:dyDescent="0.2">
      <c r="I246" s="142"/>
      <c r="J246" s="152"/>
      <c r="K246" s="152"/>
      <c r="L246" s="152"/>
      <c r="M246" s="152"/>
      <c r="N246" s="152"/>
      <c r="O246" s="142"/>
      <c r="P246" s="142"/>
    </row>
    <row r="247" spans="9:16" customFormat="1" x14ac:dyDescent="0.2">
      <c r="I247" s="142"/>
      <c r="J247" s="152"/>
      <c r="K247" s="152"/>
      <c r="L247" s="152"/>
      <c r="M247" s="152"/>
      <c r="N247" s="152"/>
      <c r="O247" s="142"/>
      <c r="P247" s="142"/>
    </row>
    <row r="248" spans="9:16" customFormat="1" x14ac:dyDescent="0.2">
      <c r="I248" s="142"/>
      <c r="J248" s="152"/>
      <c r="K248" s="152"/>
      <c r="L248" s="152"/>
      <c r="M248" s="152"/>
      <c r="N248" s="152"/>
      <c r="O248" s="142"/>
      <c r="P248" s="142"/>
    </row>
    <row r="249" spans="9:16" customFormat="1" x14ac:dyDescent="0.2">
      <c r="I249" s="142"/>
      <c r="J249" s="152"/>
      <c r="K249" s="152"/>
      <c r="L249" s="152"/>
      <c r="M249" s="152"/>
      <c r="N249" s="152"/>
      <c r="O249" s="142"/>
      <c r="P249" s="142"/>
    </row>
    <row r="250" spans="9:16" customFormat="1" x14ac:dyDescent="0.2">
      <c r="I250" s="142"/>
      <c r="J250" s="152"/>
      <c r="K250" s="152"/>
      <c r="L250" s="152"/>
      <c r="M250" s="152"/>
      <c r="N250" s="152"/>
      <c r="O250" s="142"/>
      <c r="P250" s="142"/>
    </row>
    <row r="251" spans="9:16" customFormat="1" x14ac:dyDescent="0.2">
      <c r="I251" s="142"/>
      <c r="J251" s="152"/>
      <c r="K251" s="152"/>
      <c r="L251" s="152"/>
      <c r="M251" s="152"/>
      <c r="N251" s="152"/>
      <c r="O251" s="142"/>
      <c r="P251" s="142"/>
    </row>
    <row r="252" spans="9:16" customFormat="1" x14ac:dyDescent="0.2">
      <c r="I252" s="142"/>
      <c r="J252" s="152"/>
      <c r="K252" s="152"/>
      <c r="L252" s="152"/>
      <c r="M252" s="152"/>
      <c r="N252" s="152"/>
      <c r="O252" s="142"/>
      <c r="P252" s="142"/>
    </row>
    <row r="253" spans="9:16" customFormat="1" x14ac:dyDescent="0.2">
      <c r="I253" s="142"/>
      <c r="J253" s="152"/>
      <c r="K253" s="152"/>
      <c r="L253" s="152"/>
      <c r="M253" s="152"/>
      <c r="N253" s="152"/>
      <c r="O253" s="142"/>
      <c r="P253" s="142"/>
    </row>
    <row r="254" spans="9:16" customFormat="1" x14ac:dyDescent="0.2">
      <c r="I254" s="142"/>
      <c r="J254" s="152"/>
      <c r="K254" s="152"/>
      <c r="L254" s="152"/>
      <c r="M254" s="152"/>
      <c r="N254" s="152"/>
      <c r="O254" s="142"/>
      <c r="P254" s="142"/>
    </row>
    <row r="255" spans="9:16" customFormat="1" x14ac:dyDescent="0.2">
      <c r="I255" s="142"/>
      <c r="J255" s="152"/>
      <c r="K255" s="152"/>
      <c r="L255" s="152"/>
      <c r="M255" s="152"/>
      <c r="N255" s="152"/>
      <c r="O255" s="142"/>
      <c r="P255" s="142"/>
    </row>
    <row r="256" spans="9:16" customFormat="1" x14ac:dyDescent="0.2">
      <c r="I256" s="142"/>
      <c r="J256" s="152"/>
      <c r="K256" s="152"/>
      <c r="L256" s="152"/>
      <c r="M256" s="152"/>
      <c r="N256" s="152"/>
      <c r="O256" s="142"/>
      <c r="P256" s="142"/>
    </row>
    <row r="257" spans="9:16" customFormat="1" x14ac:dyDescent="0.2">
      <c r="I257" s="142"/>
      <c r="J257" s="152"/>
      <c r="K257" s="152"/>
      <c r="L257" s="152"/>
      <c r="M257" s="152"/>
      <c r="N257" s="152"/>
      <c r="O257" s="142"/>
      <c r="P257" s="142"/>
    </row>
    <row r="258" spans="9:16" customFormat="1" x14ac:dyDescent="0.2">
      <c r="I258" s="142"/>
      <c r="J258" s="152"/>
      <c r="K258" s="152"/>
      <c r="L258" s="152"/>
      <c r="M258" s="152"/>
      <c r="N258" s="152"/>
      <c r="O258" s="142"/>
      <c r="P258" s="142"/>
    </row>
    <row r="259" spans="9:16" customFormat="1" x14ac:dyDescent="0.2">
      <c r="I259" s="142"/>
      <c r="J259" s="152"/>
      <c r="K259" s="152"/>
      <c r="L259" s="152"/>
      <c r="M259" s="152"/>
      <c r="N259" s="152"/>
      <c r="O259" s="142"/>
      <c r="P259" s="142"/>
    </row>
    <row r="260" spans="9:16" customFormat="1" x14ac:dyDescent="0.2">
      <c r="I260" s="142"/>
      <c r="J260" s="152"/>
      <c r="K260" s="152"/>
      <c r="L260" s="152"/>
      <c r="M260" s="152"/>
      <c r="N260" s="152"/>
      <c r="O260" s="142"/>
      <c r="P260" s="142"/>
    </row>
    <row r="261" spans="9:16" customFormat="1" x14ac:dyDescent="0.2">
      <c r="I261" s="142"/>
      <c r="J261" s="152"/>
      <c r="K261" s="152"/>
      <c r="L261" s="152"/>
      <c r="M261" s="152"/>
      <c r="N261" s="152"/>
      <c r="O261" s="142"/>
      <c r="P261" s="142"/>
    </row>
    <row r="262" spans="9:16" customFormat="1" x14ac:dyDescent="0.2">
      <c r="I262" s="142"/>
      <c r="J262" s="152"/>
      <c r="K262" s="152"/>
      <c r="L262" s="152"/>
      <c r="M262" s="152"/>
      <c r="N262" s="152"/>
      <c r="O262" s="142"/>
      <c r="P262" s="142"/>
    </row>
    <row r="263" spans="9:16" customFormat="1" x14ac:dyDescent="0.2">
      <c r="I263" s="142"/>
      <c r="J263" s="152"/>
      <c r="K263" s="152"/>
      <c r="L263" s="152"/>
      <c r="M263" s="152"/>
      <c r="N263" s="152"/>
      <c r="O263" s="142"/>
      <c r="P263" s="142"/>
    </row>
    <row r="264" spans="9:16" customFormat="1" x14ac:dyDescent="0.2">
      <c r="I264" s="142"/>
      <c r="J264" s="152"/>
      <c r="K264" s="152"/>
      <c r="L264" s="152"/>
      <c r="M264" s="152"/>
      <c r="N264" s="152"/>
      <c r="O264" s="142"/>
      <c r="P264" s="142"/>
    </row>
    <row r="265" spans="9:16" customFormat="1" x14ac:dyDescent="0.2">
      <c r="I265" s="142"/>
      <c r="J265" s="152"/>
      <c r="K265" s="152"/>
      <c r="L265" s="152"/>
      <c r="M265" s="152"/>
      <c r="N265" s="152"/>
      <c r="O265" s="142"/>
      <c r="P265" s="142"/>
    </row>
    <row r="266" spans="9:16" customFormat="1" x14ac:dyDescent="0.2">
      <c r="I266" s="142"/>
      <c r="J266" s="152"/>
      <c r="K266" s="152"/>
      <c r="L266" s="152"/>
      <c r="M266" s="152"/>
      <c r="N266" s="152"/>
      <c r="O266" s="142"/>
      <c r="P266" s="142"/>
    </row>
    <row r="267" spans="9:16" customFormat="1" x14ac:dyDescent="0.2">
      <c r="I267" s="142"/>
      <c r="J267" s="152"/>
      <c r="K267" s="152"/>
      <c r="L267" s="152"/>
      <c r="M267" s="152"/>
      <c r="N267" s="152"/>
      <c r="O267" s="142"/>
      <c r="P267" s="142"/>
    </row>
    <row r="268" spans="9:16" customFormat="1" x14ac:dyDescent="0.2">
      <c r="I268" s="142"/>
      <c r="J268" s="152"/>
      <c r="K268" s="152"/>
      <c r="L268" s="152"/>
      <c r="M268" s="152"/>
      <c r="N268" s="152"/>
      <c r="O268" s="142"/>
      <c r="P268" s="142"/>
    </row>
    <row r="269" spans="9:16" customFormat="1" x14ac:dyDescent="0.2">
      <c r="I269" s="142"/>
      <c r="J269" s="152"/>
      <c r="K269" s="152"/>
      <c r="L269" s="152"/>
      <c r="M269" s="152"/>
      <c r="N269" s="152"/>
      <c r="O269" s="142"/>
      <c r="P269" s="142"/>
    </row>
    <row r="270" spans="9:16" customFormat="1" x14ac:dyDescent="0.2">
      <c r="I270" s="142"/>
      <c r="J270" s="152"/>
      <c r="K270" s="152"/>
      <c r="L270" s="152"/>
      <c r="M270" s="152"/>
      <c r="N270" s="152"/>
      <c r="O270" s="142"/>
      <c r="P270" s="142"/>
    </row>
    <row r="271" spans="9:16" customFormat="1" x14ac:dyDescent="0.2">
      <c r="I271" s="142"/>
      <c r="J271" s="152"/>
      <c r="K271" s="152"/>
      <c r="L271" s="152"/>
      <c r="M271" s="152"/>
      <c r="N271" s="152"/>
      <c r="O271" s="142"/>
      <c r="P271" s="142"/>
    </row>
    <row r="272" spans="9:16" customFormat="1" x14ac:dyDescent="0.2">
      <c r="I272" s="142"/>
      <c r="J272" s="152"/>
      <c r="K272" s="152"/>
      <c r="L272" s="152"/>
      <c r="M272" s="152"/>
      <c r="N272" s="152"/>
      <c r="O272" s="142"/>
      <c r="P272" s="142"/>
    </row>
    <row r="273" spans="9:16" customFormat="1" x14ac:dyDescent="0.2">
      <c r="I273" s="142"/>
      <c r="J273" s="152"/>
      <c r="K273" s="152"/>
      <c r="L273" s="152"/>
      <c r="M273" s="152"/>
      <c r="N273" s="152"/>
      <c r="O273" s="142"/>
      <c r="P273" s="142"/>
    </row>
    <row r="274" spans="9:16" customFormat="1" x14ac:dyDescent="0.2">
      <c r="I274" s="142"/>
      <c r="J274" s="152"/>
      <c r="K274" s="152"/>
      <c r="L274" s="152"/>
      <c r="M274" s="152"/>
      <c r="N274" s="152"/>
      <c r="O274" s="142"/>
      <c r="P274" s="142"/>
    </row>
    <row r="275" spans="9:16" customFormat="1" x14ac:dyDescent="0.2">
      <c r="I275" s="142"/>
      <c r="J275" s="152"/>
      <c r="K275" s="152"/>
      <c r="L275" s="152"/>
      <c r="M275" s="152"/>
      <c r="N275" s="152"/>
      <c r="O275" s="142"/>
      <c r="P275" s="142"/>
    </row>
    <row r="276" spans="9:16" customFormat="1" x14ac:dyDescent="0.2">
      <c r="I276" s="142"/>
      <c r="J276" s="152"/>
      <c r="K276" s="152"/>
      <c r="L276" s="152"/>
      <c r="M276" s="152"/>
      <c r="N276" s="152"/>
      <c r="O276" s="142"/>
      <c r="P276" s="142"/>
    </row>
  </sheetData>
  <mergeCells count="6">
    <mergeCell ref="A6:F6"/>
    <mergeCell ref="A116:F116"/>
    <mergeCell ref="E1:F1"/>
    <mergeCell ref="A3:F3"/>
    <mergeCell ref="A4:F4"/>
    <mergeCell ref="A5:F5"/>
  </mergeCells>
  <phoneticPr fontId="6" type="noConversion"/>
  <pageMargins left="0.78740157480314965" right="0.19685039370078741" top="0.51181102362204722" bottom="0.43307086614173229" header="0.39370078740157483" footer="0.35433070866141736"/>
  <pageSetup paperSize="9" scale="70" fitToHeight="2" orientation="portrait" r:id="rId1"/>
  <headerFooter alignWithMargins="0">
    <oddFooter>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52"/>
  <sheetViews>
    <sheetView topLeftCell="A47" zoomScaleNormal="100" workbookViewId="0">
      <selection activeCell="C22" sqref="C22"/>
    </sheetView>
  </sheetViews>
  <sheetFormatPr defaultRowHeight="12.75" x14ac:dyDescent="0.2"/>
  <cols>
    <col min="1" max="1" width="76.5703125" style="4" customWidth="1"/>
    <col min="2" max="2" width="7.140625" style="4" customWidth="1"/>
    <col min="3" max="3" width="19.140625" style="4" customWidth="1"/>
    <col min="4" max="4" width="21.140625" style="4" customWidth="1"/>
    <col min="5" max="5" width="14" style="1" bestFit="1" customWidth="1"/>
    <col min="6" max="8" width="15.85546875" style="1" bestFit="1" customWidth="1"/>
    <col min="9" max="16384" width="9.140625" style="1"/>
  </cols>
  <sheetData>
    <row r="1" spans="1:5" x14ac:dyDescent="0.2">
      <c r="A1" s="42"/>
      <c r="C1" s="55"/>
      <c r="D1" s="55" t="s">
        <v>336</v>
      </c>
    </row>
    <row r="2" spans="1:5" x14ac:dyDescent="0.2">
      <c r="D2" s="6" t="s">
        <v>337</v>
      </c>
    </row>
    <row r="3" spans="1:5" x14ac:dyDescent="0.2">
      <c r="A3" s="156" t="s">
        <v>355</v>
      </c>
      <c r="B3" s="156"/>
      <c r="C3" s="156"/>
      <c r="D3" s="156"/>
    </row>
    <row r="4" spans="1:5" x14ac:dyDescent="0.2">
      <c r="A4" s="156" t="s">
        <v>205</v>
      </c>
      <c r="B4" s="156"/>
      <c r="C4" s="156"/>
      <c r="D4" s="156"/>
    </row>
    <row r="5" spans="1:5" x14ac:dyDescent="0.2">
      <c r="A5" s="156" t="s">
        <v>198</v>
      </c>
      <c r="B5" s="156"/>
      <c r="C5" s="156"/>
      <c r="D5" s="156"/>
    </row>
    <row r="6" spans="1:5" x14ac:dyDescent="0.2">
      <c r="A6" s="157" t="s">
        <v>426</v>
      </c>
      <c r="B6" s="157"/>
      <c r="C6" s="157"/>
      <c r="D6" s="157"/>
    </row>
    <row r="7" spans="1:5" x14ac:dyDescent="0.2">
      <c r="A7" s="68"/>
      <c r="B7" s="68"/>
    </row>
    <row r="8" spans="1:5" x14ac:dyDescent="0.2">
      <c r="A8" s="68"/>
      <c r="B8" s="68"/>
      <c r="C8" s="68"/>
      <c r="D8" s="3" t="s">
        <v>190</v>
      </c>
    </row>
    <row r="9" spans="1:5" ht="30.75" customHeight="1" x14ac:dyDescent="0.2">
      <c r="A9" s="65" t="s">
        <v>338</v>
      </c>
      <c r="B9" s="54" t="s">
        <v>207</v>
      </c>
      <c r="C9" s="69" t="s">
        <v>339</v>
      </c>
      <c r="D9" s="69" t="s">
        <v>340</v>
      </c>
    </row>
    <row r="10" spans="1:5" x14ac:dyDescent="0.2">
      <c r="A10" s="70">
        <v>1</v>
      </c>
      <c r="B10" s="71">
        <v>2</v>
      </c>
      <c r="C10" s="72">
        <v>3</v>
      </c>
      <c r="D10" s="72">
        <v>4</v>
      </c>
    </row>
    <row r="11" spans="1:5" x14ac:dyDescent="0.2">
      <c r="A11" s="73" t="s">
        <v>356</v>
      </c>
      <c r="B11" s="74"/>
      <c r="C11" s="75"/>
      <c r="D11" s="75"/>
    </row>
    <row r="12" spans="1:5" ht="13.5" x14ac:dyDescent="0.2">
      <c r="A12" s="113" t="s">
        <v>393</v>
      </c>
      <c r="B12" s="74"/>
      <c r="C12" s="111">
        <v>2966182</v>
      </c>
      <c r="D12" s="111">
        <v>2368799</v>
      </c>
      <c r="E12" s="31"/>
    </row>
    <row r="13" spans="1:5" x14ac:dyDescent="0.2">
      <c r="A13" s="73" t="s">
        <v>388</v>
      </c>
      <c r="B13" s="74"/>
      <c r="C13" s="76"/>
      <c r="D13" s="76"/>
    </row>
    <row r="14" spans="1:5" x14ac:dyDescent="0.2">
      <c r="A14" s="73" t="s">
        <v>389</v>
      </c>
      <c r="B14" s="74"/>
      <c r="C14" s="77">
        <v>735464</v>
      </c>
      <c r="D14" s="77">
        <v>-3251</v>
      </c>
    </row>
    <row r="15" spans="1:5" x14ac:dyDescent="0.2">
      <c r="A15" s="73" t="s">
        <v>390</v>
      </c>
      <c r="B15" s="74"/>
      <c r="C15" s="77">
        <v>682467</v>
      </c>
      <c r="D15" s="77">
        <v>738396</v>
      </c>
    </row>
    <row r="16" spans="1:5" x14ac:dyDescent="0.2">
      <c r="A16" s="73" t="s">
        <v>391</v>
      </c>
      <c r="B16" s="74"/>
      <c r="C16" s="77">
        <v>2715</v>
      </c>
      <c r="D16" s="77">
        <v>26230</v>
      </c>
    </row>
    <row r="17" spans="1:7" x14ac:dyDescent="0.2">
      <c r="A17" s="73" t="s">
        <v>384</v>
      </c>
      <c r="B17" s="74"/>
      <c r="C17" s="77">
        <v>639743</v>
      </c>
      <c r="D17" s="77">
        <v>349289</v>
      </c>
    </row>
    <row r="18" spans="1:7" x14ac:dyDescent="0.2">
      <c r="A18" s="73" t="s">
        <v>385</v>
      </c>
      <c r="B18" s="74"/>
      <c r="C18" s="77">
        <v>179136</v>
      </c>
      <c r="D18" s="77">
        <v>329475</v>
      </c>
      <c r="F18" s="31"/>
      <c r="G18" s="31"/>
    </row>
    <row r="19" spans="1:7" x14ac:dyDescent="0.2">
      <c r="A19" s="73" t="s">
        <v>386</v>
      </c>
      <c r="B19" s="74"/>
      <c r="C19" s="77">
        <v>574242</v>
      </c>
      <c r="D19" s="77">
        <v>849231</v>
      </c>
    </row>
    <row r="20" spans="1:7" x14ac:dyDescent="0.2">
      <c r="A20" s="73" t="s">
        <v>392</v>
      </c>
      <c r="B20" s="74"/>
      <c r="C20" s="77">
        <v>128385</v>
      </c>
      <c r="D20" s="77">
        <v>62569</v>
      </c>
    </row>
    <row r="21" spans="1:7" x14ac:dyDescent="0.2">
      <c r="A21" s="73" t="s">
        <v>387</v>
      </c>
      <c r="B21" s="74"/>
      <c r="C21" s="77">
        <v>24030</v>
      </c>
      <c r="D21" s="77">
        <v>16860</v>
      </c>
    </row>
    <row r="22" spans="1:7" ht="13.5" x14ac:dyDescent="0.2">
      <c r="A22" s="113" t="s">
        <v>394</v>
      </c>
      <c r="B22" s="74"/>
      <c r="C22" s="167">
        <v>-740953</v>
      </c>
      <c r="D22" s="167">
        <v>-810586</v>
      </c>
    </row>
    <row r="23" spans="1:7" x14ac:dyDescent="0.2">
      <c r="A23" s="73" t="s">
        <v>388</v>
      </c>
      <c r="B23" s="74"/>
      <c r="C23" s="77"/>
      <c r="D23" s="77"/>
    </row>
    <row r="24" spans="1:7" x14ac:dyDescent="0.2">
      <c r="A24" s="73" t="s">
        <v>395</v>
      </c>
      <c r="B24" s="74"/>
      <c r="C24" s="77">
        <v>-627673</v>
      </c>
      <c r="D24" s="77">
        <v>-526392</v>
      </c>
    </row>
    <row r="25" spans="1:7" x14ac:dyDescent="0.2">
      <c r="A25" s="73" t="s">
        <v>396</v>
      </c>
      <c r="B25" s="74"/>
      <c r="C25" s="77">
        <v>-34532</v>
      </c>
      <c r="D25" s="77">
        <v>-28593</v>
      </c>
    </row>
    <row r="26" spans="1:7" x14ac:dyDescent="0.2">
      <c r="A26" s="73" t="s">
        <v>400</v>
      </c>
      <c r="B26" s="74"/>
      <c r="C26" s="77">
        <v>-3160</v>
      </c>
      <c r="D26" s="77">
        <v>-2836</v>
      </c>
      <c r="F26" s="31"/>
      <c r="G26" s="31"/>
    </row>
    <row r="27" spans="1:7" x14ac:dyDescent="0.2">
      <c r="A27" s="73" t="s">
        <v>397</v>
      </c>
      <c r="B27" s="74"/>
      <c r="C27" s="77">
        <v>-39849</v>
      </c>
      <c r="D27" s="77">
        <v>-12305</v>
      </c>
    </row>
    <row r="28" spans="1:7" x14ac:dyDescent="0.2">
      <c r="A28" s="73" t="s">
        <v>399</v>
      </c>
      <c r="B28" s="74"/>
      <c r="C28" s="77">
        <v>-32841</v>
      </c>
      <c r="D28" s="77">
        <v>-239646</v>
      </c>
    </row>
    <row r="29" spans="1:7" ht="25.5" x14ac:dyDescent="0.2">
      <c r="A29" s="73" t="s">
        <v>398</v>
      </c>
      <c r="B29" s="74"/>
      <c r="C29" s="77">
        <v>-2898</v>
      </c>
      <c r="D29" s="77">
        <v>-814</v>
      </c>
    </row>
    <row r="30" spans="1:7" ht="13.5" x14ac:dyDescent="0.25">
      <c r="A30" s="113" t="s">
        <v>341</v>
      </c>
      <c r="B30" s="80"/>
      <c r="C30" s="112">
        <v>2174751</v>
      </c>
      <c r="D30" s="112">
        <v>3323797</v>
      </c>
    </row>
    <row r="31" spans="1:7" x14ac:dyDescent="0.2">
      <c r="A31" s="73" t="s">
        <v>357</v>
      </c>
      <c r="B31" s="74"/>
      <c r="C31" s="77">
        <v>1485270</v>
      </c>
      <c r="D31" s="77">
        <v>-3586351</v>
      </c>
    </row>
    <row r="32" spans="1:7" x14ac:dyDescent="0.2">
      <c r="A32" s="73" t="s">
        <v>358</v>
      </c>
      <c r="B32" s="74"/>
      <c r="C32" s="33"/>
      <c r="D32" s="33">
        <v>0</v>
      </c>
    </row>
    <row r="33" spans="1:7" x14ac:dyDescent="0.2">
      <c r="A33" s="73" t="s">
        <v>359</v>
      </c>
      <c r="B33" s="74"/>
      <c r="C33" s="77">
        <v>-18447128</v>
      </c>
      <c r="D33" s="77">
        <v>-4495929</v>
      </c>
      <c r="F33" s="31"/>
      <c r="G33" s="31"/>
    </row>
    <row r="34" spans="1:7" x14ac:dyDescent="0.2">
      <c r="A34" s="73" t="s">
        <v>360</v>
      </c>
      <c r="B34" s="74"/>
      <c r="C34" s="77">
        <v>15911376</v>
      </c>
      <c r="D34" s="77">
        <v>1762733</v>
      </c>
    </row>
    <row r="35" spans="1:7" x14ac:dyDescent="0.2">
      <c r="A35" s="73" t="s">
        <v>361</v>
      </c>
      <c r="B35" s="74"/>
      <c r="C35" s="77">
        <v>-2205859</v>
      </c>
      <c r="D35" s="77">
        <v>-19368427</v>
      </c>
      <c r="F35" s="31"/>
      <c r="G35" s="31"/>
    </row>
    <row r="36" spans="1:7" x14ac:dyDescent="0.2">
      <c r="A36" s="73" t="s">
        <v>362</v>
      </c>
      <c r="B36" s="74"/>
      <c r="C36" s="77">
        <v>5344963</v>
      </c>
      <c r="D36" s="77">
        <v>28898579</v>
      </c>
    </row>
    <row r="37" spans="1:7" x14ac:dyDescent="0.2">
      <c r="A37" s="73" t="s">
        <v>363</v>
      </c>
      <c r="B37" s="74"/>
      <c r="C37" s="77"/>
      <c r="D37" s="33">
        <v>0</v>
      </c>
    </row>
    <row r="38" spans="1:7" x14ac:dyDescent="0.2">
      <c r="A38" s="73" t="s">
        <v>364</v>
      </c>
      <c r="B38" s="74"/>
      <c r="C38" s="33"/>
      <c r="D38" s="33">
        <v>0</v>
      </c>
    </row>
    <row r="39" spans="1:7" x14ac:dyDescent="0.2">
      <c r="A39" s="73" t="s">
        <v>365</v>
      </c>
      <c r="B39" s="74"/>
      <c r="C39" s="33">
        <v>86129</v>
      </c>
      <c r="D39" s="33">
        <v>113192</v>
      </c>
    </row>
    <row r="40" spans="1:7" ht="13.5" x14ac:dyDescent="0.25">
      <c r="A40" s="113" t="s">
        <v>342</v>
      </c>
      <c r="B40" s="114"/>
      <c r="C40" s="115">
        <v>0</v>
      </c>
      <c r="D40" s="115">
        <v>0</v>
      </c>
    </row>
    <row r="41" spans="1:7" x14ac:dyDescent="0.2">
      <c r="A41" s="73" t="s">
        <v>366</v>
      </c>
      <c r="B41" s="74"/>
      <c r="C41" s="77"/>
      <c r="D41" s="77"/>
    </row>
    <row r="42" spans="1:7" x14ac:dyDescent="0.2">
      <c r="A42" s="73" t="s">
        <v>367</v>
      </c>
      <c r="B42" s="74"/>
      <c r="C42" s="77"/>
      <c r="D42" s="77"/>
    </row>
    <row r="43" spans="1:7" x14ac:dyDescent="0.2">
      <c r="A43" s="73" t="s">
        <v>368</v>
      </c>
      <c r="B43" s="74"/>
      <c r="C43" s="77"/>
      <c r="D43" s="77"/>
    </row>
    <row r="44" spans="1:7" ht="13.5" x14ac:dyDescent="0.2">
      <c r="A44" s="113" t="s">
        <v>369</v>
      </c>
      <c r="B44" s="74"/>
      <c r="C44" s="115">
        <v>-685141</v>
      </c>
      <c r="D44" s="115">
        <v>-743858</v>
      </c>
    </row>
    <row r="45" spans="1:7" ht="13.5" x14ac:dyDescent="0.25">
      <c r="A45" s="113" t="s">
        <v>343</v>
      </c>
      <c r="B45" s="114"/>
      <c r="C45" s="112">
        <v>3714839</v>
      </c>
      <c r="D45" s="112">
        <v>4138152</v>
      </c>
      <c r="E45" s="31"/>
    </row>
    <row r="46" spans="1:7" x14ac:dyDescent="0.2">
      <c r="A46" s="78"/>
      <c r="B46" s="74"/>
      <c r="C46" s="77"/>
      <c r="D46" s="77"/>
    </row>
    <row r="47" spans="1:7" x14ac:dyDescent="0.2">
      <c r="A47" s="73" t="s">
        <v>370</v>
      </c>
      <c r="B47" s="74"/>
      <c r="C47" s="77">
        <v>0</v>
      </c>
      <c r="D47" s="77">
        <v>-245500</v>
      </c>
    </row>
    <row r="48" spans="1:7" x14ac:dyDescent="0.2">
      <c r="A48" s="78"/>
      <c r="B48" s="74"/>
      <c r="C48" s="77"/>
      <c r="D48" s="77"/>
    </row>
    <row r="49" spans="1:5" ht="25.5" x14ac:dyDescent="0.2">
      <c r="A49" s="79" t="s">
        <v>371</v>
      </c>
      <c r="B49" s="81"/>
      <c r="C49" s="82">
        <v>3714839</v>
      </c>
      <c r="D49" s="82">
        <v>3892652</v>
      </c>
      <c r="E49" s="31"/>
    </row>
    <row r="50" spans="1:5" x14ac:dyDescent="0.2">
      <c r="A50" s="78"/>
      <c r="B50" s="74"/>
      <c r="C50" s="77"/>
      <c r="D50" s="77"/>
    </row>
    <row r="51" spans="1:5" x14ac:dyDescent="0.2">
      <c r="A51" s="73" t="s">
        <v>372</v>
      </c>
      <c r="B51" s="74"/>
      <c r="C51" s="77"/>
      <c r="D51" s="77"/>
    </row>
    <row r="52" spans="1:5" x14ac:dyDescent="0.2">
      <c r="A52" s="73" t="s">
        <v>373</v>
      </c>
      <c r="B52" s="74"/>
      <c r="C52" s="33"/>
      <c r="D52" s="33"/>
    </row>
    <row r="53" spans="1:5" x14ac:dyDescent="0.2">
      <c r="A53" s="73" t="s">
        <v>374</v>
      </c>
      <c r="B53" s="74"/>
      <c r="C53" s="33">
        <v>312060</v>
      </c>
      <c r="D53" s="33">
        <v>-4996</v>
      </c>
    </row>
    <row r="54" spans="1:5" x14ac:dyDescent="0.2">
      <c r="A54" s="73" t="s">
        <v>344</v>
      </c>
      <c r="B54" s="74"/>
      <c r="C54" s="77"/>
      <c r="D54" s="77"/>
    </row>
    <row r="55" spans="1:5" x14ac:dyDescent="0.2">
      <c r="A55" s="73" t="s">
        <v>375</v>
      </c>
      <c r="B55" s="74"/>
      <c r="C55" s="77"/>
      <c r="D55" s="77"/>
    </row>
    <row r="56" spans="1:5" x14ac:dyDescent="0.2">
      <c r="A56" s="79" t="s">
        <v>376</v>
      </c>
      <c r="B56" s="83"/>
      <c r="C56" s="82">
        <v>312060</v>
      </c>
      <c r="D56" s="82">
        <v>-4996</v>
      </c>
    </row>
    <row r="57" spans="1:5" x14ac:dyDescent="0.2">
      <c r="A57" s="78"/>
      <c r="B57" s="74"/>
      <c r="C57" s="77"/>
      <c r="D57" s="77"/>
    </row>
    <row r="58" spans="1:5" x14ac:dyDescent="0.2">
      <c r="A58" s="73" t="s">
        <v>377</v>
      </c>
      <c r="B58" s="74"/>
      <c r="C58" s="77"/>
      <c r="D58" s="77"/>
    </row>
    <row r="59" spans="1:5" x14ac:dyDescent="0.2">
      <c r="A59" s="73" t="s">
        <v>378</v>
      </c>
      <c r="B59" s="74"/>
      <c r="C59" s="77">
        <v>-1448976</v>
      </c>
      <c r="D59" s="77">
        <v>-482335</v>
      </c>
    </row>
    <row r="60" spans="1:5" x14ac:dyDescent="0.2">
      <c r="A60" s="73" t="s">
        <v>346</v>
      </c>
      <c r="B60" s="74"/>
      <c r="C60" s="77"/>
      <c r="D60" s="77"/>
    </row>
    <row r="61" spans="1:5" x14ac:dyDescent="0.2">
      <c r="A61" s="73" t="s">
        <v>379</v>
      </c>
      <c r="B61" s="74"/>
      <c r="C61" s="77"/>
      <c r="D61" s="77"/>
    </row>
    <row r="62" spans="1:5" x14ac:dyDescent="0.2">
      <c r="A62" s="73" t="s">
        <v>380</v>
      </c>
      <c r="B62" s="74"/>
      <c r="C62" s="77"/>
      <c r="D62" s="77"/>
    </row>
    <row r="63" spans="1:5" x14ac:dyDescent="0.2">
      <c r="A63" s="73" t="s">
        <v>381</v>
      </c>
      <c r="B63" s="74"/>
      <c r="C63" s="77">
        <v>-2000001</v>
      </c>
      <c r="D63" s="77">
        <v>-2500001</v>
      </c>
    </row>
    <row r="64" spans="1:5" x14ac:dyDescent="0.2">
      <c r="A64" s="73" t="s">
        <v>345</v>
      </c>
      <c r="B64" s="74"/>
      <c r="C64" s="77"/>
      <c r="D64" s="77"/>
    </row>
    <row r="65" spans="1:6" x14ac:dyDescent="0.2">
      <c r="A65" s="79" t="s">
        <v>382</v>
      </c>
      <c r="B65" s="81"/>
      <c r="C65" s="82">
        <v>-3448977</v>
      </c>
      <c r="D65" s="82">
        <v>-2982336</v>
      </c>
    </row>
    <row r="66" spans="1:6" x14ac:dyDescent="0.2">
      <c r="A66" s="78"/>
      <c r="B66" s="74"/>
      <c r="C66" s="77"/>
      <c r="D66" s="77"/>
      <c r="F66" s="31"/>
    </row>
    <row r="67" spans="1:6" x14ac:dyDescent="0.2">
      <c r="A67" s="73" t="s">
        <v>347</v>
      </c>
      <c r="B67" s="74"/>
      <c r="C67" s="84">
        <v>577922</v>
      </c>
      <c r="D67" s="84">
        <v>905320</v>
      </c>
    </row>
    <row r="68" spans="1:6" x14ac:dyDescent="0.2">
      <c r="A68" s="78"/>
      <c r="B68" s="74"/>
      <c r="C68" s="77"/>
      <c r="D68" s="77"/>
    </row>
    <row r="69" spans="1:6" x14ac:dyDescent="0.2">
      <c r="A69" s="73" t="s">
        <v>348</v>
      </c>
      <c r="B69" s="74"/>
      <c r="C69" s="77">
        <v>2477635</v>
      </c>
      <c r="D69" s="77">
        <v>423455</v>
      </c>
      <c r="E69" s="31">
        <v>0</v>
      </c>
      <c r="F69" s="31">
        <v>0</v>
      </c>
    </row>
    <row r="70" spans="1:6" x14ac:dyDescent="0.2">
      <c r="A70" s="73" t="s">
        <v>349</v>
      </c>
      <c r="B70" s="74"/>
      <c r="C70" s="77">
        <v>3055557</v>
      </c>
      <c r="D70" s="77">
        <v>1328775</v>
      </c>
      <c r="F70" s="31"/>
    </row>
    <row r="71" spans="1:6" x14ac:dyDescent="0.2">
      <c r="A71" s="73"/>
      <c r="B71" s="74"/>
      <c r="C71" s="77"/>
      <c r="D71" s="77"/>
    </row>
    <row r="72" spans="1:6" x14ac:dyDescent="0.2">
      <c r="A72" s="73" t="s">
        <v>383</v>
      </c>
      <c r="B72" s="74"/>
      <c r="C72" s="77">
        <v>-25780</v>
      </c>
      <c r="D72" s="77">
        <v>-56633</v>
      </c>
    </row>
    <row r="73" spans="1:6" x14ac:dyDescent="0.2">
      <c r="C73" s="85"/>
    </row>
    <row r="74" spans="1:6" s="10" customFormat="1" ht="20.25" customHeight="1" x14ac:dyDescent="0.2">
      <c r="A74" s="24" t="s">
        <v>427</v>
      </c>
      <c r="B74" s="10" t="s">
        <v>428</v>
      </c>
      <c r="C74" s="19"/>
      <c r="D74" s="19"/>
    </row>
    <row r="75" spans="1:6" s="10" customFormat="1" ht="25.5" customHeight="1" x14ac:dyDescent="0.2">
      <c r="A75" s="41" t="s">
        <v>353</v>
      </c>
      <c r="B75" s="10" t="s">
        <v>428</v>
      </c>
      <c r="C75" s="19"/>
    </row>
    <row r="76" spans="1:6" s="10" customFormat="1" ht="20.25" customHeight="1" x14ac:dyDescent="0.2">
      <c r="A76" s="24" t="s">
        <v>352</v>
      </c>
      <c r="B76" s="10" t="s">
        <v>428</v>
      </c>
    </row>
    <row r="77" spans="1:6" s="10" customFormat="1" x14ac:dyDescent="0.2">
      <c r="A77" s="24"/>
    </row>
    <row r="78" spans="1:6" s="10" customFormat="1" x14ac:dyDescent="0.2">
      <c r="A78" s="32" t="s">
        <v>350</v>
      </c>
      <c r="C78" s="19"/>
    </row>
    <row r="79" spans="1:6" s="10" customFormat="1" x14ac:dyDescent="0.2">
      <c r="A79" s="24" t="s">
        <v>188</v>
      </c>
      <c r="B79" s="4"/>
      <c r="C79" s="85"/>
      <c r="D79" s="4"/>
      <c r="E79" s="4"/>
    </row>
    <row r="80" spans="1:6" x14ac:dyDescent="0.2">
      <c r="C80" s="86"/>
    </row>
    <row r="81" spans="3:3" x14ac:dyDescent="0.2">
      <c r="C81" s="86"/>
    </row>
    <row r="82" spans="3:3" x14ac:dyDescent="0.2">
      <c r="C82" s="86"/>
    </row>
    <row r="83" spans="3:3" x14ac:dyDescent="0.2">
      <c r="C83" s="86"/>
    </row>
    <row r="84" spans="3:3" x14ac:dyDescent="0.2">
      <c r="C84" s="86"/>
    </row>
    <row r="85" spans="3:3" x14ac:dyDescent="0.2">
      <c r="C85" s="86"/>
    </row>
    <row r="86" spans="3:3" x14ac:dyDescent="0.2">
      <c r="C86" s="86"/>
    </row>
    <row r="87" spans="3:3" x14ac:dyDescent="0.2">
      <c r="C87" s="86"/>
    </row>
    <row r="88" spans="3:3" x14ac:dyDescent="0.2">
      <c r="C88" s="86"/>
    </row>
    <row r="89" spans="3:3" x14ac:dyDescent="0.2">
      <c r="C89" s="86"/>
    </row>
    <row r="90" spans="3:3" x14ac:dyDescent="0.2">
      <c r="C90" s="86"/>
    </row>
    <row r="91" spans="3:3" x14ac:dyDescent="0.2">
      <c r="C91" s="86"/>
    </row>
    <row r="92" spans="3:3" x14ac:dyDescent="0.2">
      <c r="C92" s="86"/>
    </row>
    <row r="93" spans="3:3" x14ac:dyDescent="0.2">
      <c r="C93" s="86"/>
    </row>
    <row r="94" spans="3:3" x14ac:dyDescent="0.2">
      <c r="C94" s="86"/>
    </row>
    <row r="95" spans="3:3" x14ac:dyDescent="0.2">
      <c r="C95" s="86"/>
    </row>
    <row r="96" spans="3:3" x14ac:dyDescent="0.2">
      <c r="C96" s="86"/>
    </row>
    <row r="97" spans="3:3" x14ac:dyDescent="0.2">
      <c r="C97" s="86"/>
    </row>
    <row r="98" spans="3:3" x14ac:dyDescent="0.2">
      <c r="C98" s="86"/>
    </row>
    <row r="99" spans="3:3" x14ac:dyDescent="0.2">
      <c r="C99" s="86"/>
    </row>
    <row r="100" spans="3:3" x14ac:dyDescent="0.2">
      <c r="C100" s="86"/>
    </row>
    <row r="101" spans="3:3" x14ac:dyDescent="0.2">
      <c r="C101" s="86"/>
    </row>
    <row r="102" spans="3:3" x14ac:dyDescent="0.2">
      <c r="C102" s="86"/>
    </row>
    <row r="103" spans="3:3" x14ac:dyDescent="0.2">
      <c r="C103" s="86"/>
    </row>
    <row r="104" spans="3:3" x14ac:dyDescent="0.2">
      <c r="C104" s="86"/>
    </row>
    <row r="105" spans="3:3" x14ac:dyDescent="0.2">
      <c r="C105" s="86"/>
    </row>
    <row r="106" spans="3:3" x14ac:dyDescent="0.2">
      <c r="C106" s="86"/>
    </row>
    <row r="107" spans="3:3" x14ac:dyDescent="0.2">
      <c r="C107" s="86"/>
    </row>
    <row r="108" spans="3:3" x14ac:dyDescent="0.2">
      <c r="C108" s="86"/>
    </row>
    <row r="109" spans="3:3" x14ac:dyDescent="0.2">
      <c r="C109" s="86"/>
    </row>
    <row r="110" spans="3:3" x14ac:dyDescent="0.2">
      <c r="C110" s="86"/>
    </row>
    <row r="111" spans="3:3" x14ac:dyDescent="0.2">
      <c r="C111" s="86"/>
    </row>
    <row r="112" spans="3:3" x14ac:dyDescent="0.2">
      <c r="C112" s="86"/>
    </row>
    <row r="113" spans="3:3" x14ac:dyDescent="0.2">
      <c r="C113" s="86"/>
    </row>
    <row r="114" spans="3:3" x14ac:dyDescent="0.2">
      <c r="C114" s="86"/>
    </row>
    <row r="115" spans="3:3" x14ac:dyDescent="0.2">
      <c r="C115" s="86"/>
    </row>
    <row r="116" spans="3:3" x14ac:dyDescent="0.2">
      <c r="C116" s="86"/>
    </row>
    <row r="117" spans="3:3" x14ac:dyDescent="0.2">
      <c r="C117" s="86"/>
    </row>
    <row r="118" spans="3:3" x14ac:dyDescent="0.2">
      <c r="C118" s="86"/>
    </row>
    <row r="119" spans="3:3" x14ac:dyDescent="0.2">
      <c r="C119" s="86"/>
    </row>
    <row r="120" spans="3:3" x14ac:dyDescent="0.2">
      <c r="C120" s="86"/>
    </row>
    <row r="121" spans="3:3" x14ac:dyDescent="0.2">
      <c r="C121" s="86"/>
    </row>
    <row r="122" spans="3:3" x14ac:dyDescent="0.2">
      <c r="C122" s="86"/>
    </row>
    <row r="123" spans="3:3" x14ac:dyDescent="0.2">
      <c r="C123" s="86"/>
    </row>
    <row r="124" spans="3:3" x14ac:dyDescent="0.2">
      <c r="C124" s="86"/>
    </row>
    <row r="125" spans="3:3" x14ac:dyDescent="0.2">
      <c r="C125" s="86"/>
    </row>
    <row r="126" spans="3:3" x14ac:dyDescent="0.2">
      <c r="C126" s="86"/>
    </row>
    <row r="127" spans="3:3" x14ac:dyDescent="0.2">
      <c r="C127" s="86"/>
    </row>
    <row r="128" spans="3:3" x14ac:dyDescent="0.2">
      <c r="C128" s="86"/>
    </row>
    <row r="129" spans="3:3" x14ac:dyDescent="0.2">
      <c r="C129" s="86"/>
    </row>
    <row r="130" spans="3:3" x14ac:dyDescent="0.2">
      <c r="C130" s="86"/>
    </row>
    <row r="131" spans="3:3" x14ac:dyDescent="0.2">
      <c r="C131" s="86"/>
    </row>
    <row r="132" spans="3:3" x14ac:dyDescent="0.2">
      <c r="C132" s="86"/>
    </row>
    <row r="133" spans="3:3" x14ac:dyDescent="0.2">
      <c r="C133" s="86"/>
    </row>
    <row r="134" spans="3:3" x14ac:dyDescent="0.2">
      <c r="C134" s="86"/>
    </row>
    <row r="135" spans="3:3" x14ac:dyDescent="0.2">
      <c r="C135" s="86"/>
    </row>
    <row r="136" spans="3:3" x14ac:dyDescent="0.2">
      <c r="C136" s="86"/>
    </row>
    <row r="137" spans="3:3" x14ac:dyDescent="0.2">
      <c r="C137" s="86"/>
    </row>
    <row r="138" spans="3:3" x14ac:dyDescent="0.2">
      <c r="C138" s="86"/>
    </row>
    <row r="139" spans="3:3" x14ac:dyDescent="0.2">
      <c r="C139" s="86"/>
    </row>
    <row r="140" spans="3:3" x14ac:dyDescent="0.2">
      <c r="C140" s="86"/>
    </row>
    <row r="141" spans="3:3" x14ac:dyDescent="0.2">
      <c r="C141" s="86"/>
    </row>
    <row r="142" spans="3:3" x14ac:dyDescent="0.2">
      <c r="C142" s="86"/>
    </row>
    <row r="143" spans="3:3" x14ac:dyDescent="0.2">
      <c r="C143" s="86"/>
    </row>
    <row r="144" spans="3:3" x14ac:dyDescent="0.2">
      <c r="C144" s="86"/>
    </row>
    <row r="145" spans="3:3" x14ac:dyDescent="0.2">
      <c r="C145" s="86"/>
    </row>
    <row r="146" spans="3:3" x14ac:dyDescent="0.2">
      <c r="C146" s="86"/>
    </row>
    <row r="147" spans="3:3" x14ac:dyDescent="0.2">
      <c r="C147" s="86"/>
    </row>
    <row r="148" spans="3:3" x14ac:dyDescent="0.2">
      <c r="C148" s="86"/>
    </row>
    <row r="149" spans="3:3" x14ac:dyDescent="0.2">
      <c r="C149" s="86"/>
    </row>
    <row r="150" spans="3:3" x14ac:dyDescent="0.2">
      <c r="C150" s="86"/>
    </row>
    <row r="151" spans="3:3" x14ac:dyDescent="0.2">
      <c r="C151" s="86"/>
    </row>
    <row r="152" spans="3:3" x14ac:dyDescent="0.2">
      <c r="C152" s="86"/>
    </row>
  </sheetData>
  <mergeCells count="4"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5"/>
  <sheetViews>
    <sheetView workbookViewId="0">
      <selection activeCell="A47" sqref="A47"/>
    </sheetView>
  </sheetViews>
  <sheetFormatPr defaultRowHeight="12.75" x14ac:dyDescent="0.2"/>
  <cols>
    <col min="1" max="1" width="50.42578125" style="4" customWidth="1"/>
    <col min="2" max="2" width="12.28515625" style="4" customWidth="1"/>
    <col min="3" max="3" width="18.42578125" style="4" customWidth="1"/>
    <col min="4" max="4" width="12.7109375" style="4" customWidth="1"/>
    <col min="5" max="5" width="13.42578125" style="4" customWidth="1"/>
    <col min="6" max="6" width="11.28515625" style="4" bestFit="1" customWidth="1"/>
    <col min="7" max="7" width="12.7109375" style="4" customWidth="1"/>
    <col min="8" max="8" width="13.85546875" style="4" customWidth="1"/>
    <col min="9" max="16384" width="9.140625" style="1"/>
  </cols>
  <sheetData>
    <row r="1" spans="1:8" ht="23.25" customHeight="1" x14ac:dyDescent="0.2">
      <c r="A1" s="42"/>
      <c r="E1" s="55"/>
      <c r="F1" s="55"/>
      <c r="G1" s="55"/>
      <c r="H1" s="42" t="s">
        <v>304</v>
      </c>
    </row>
    <row r="2" spans="1:8" x14ac:dyDescent="0.2">
      <c r="H2" s="56" t="s">
        <v>305</v>
      </c>
    </row>
    <row r="3" spans="1:8" x14ac:dyDescent="0.2">
      <c r="A3" s="156" t="s">
        <v>306</v>
      </c>
      <c r="B3" s="156"/>
      <c r="C3" s="156"/>
      <c r="D3" s="156"/>
      <c r="E3" s="156"/>
      <c r="F3" s="156"/>
      <c r="G3" s="156"/>
      <c r="H3" s="156"/>
    </row>
    <row r="4" spans="1:8" x14ac:dyDescent="0.2">
      <c r="A4" s="156" t="s">
        <v>205</v>
      </c>
      <c r="B4" s="156"/>
      <c r="C4" s="156"/>
      <c r="D4" s="156"/>
      <c r="E4" s="156"/>
      <c r="F4" s="156"/>
      <c r="G4" s="156"/>
      <c r="H4" s="156"/>
    </row>
    <row r="5" spans="1:8" x14ac:dyDescent="0.2">
      <c r="A5" s="156" t="s">
        <v>198</v>
      </c>
      <c r="B5" s="156"/>
      <c r="C5" s="156"/>
      <c r="D5" s="156"/>
      <c r="E5" s="156"/>
      <c r="F5" s="156"/>
      <c r="G5" s="156"/>
      <c r="H5" s="156"/>
    </row>
    <row r="6" spans="1:8" x14ac:dyDescent="0.2">
      <c r="A6" s="157" t="s">
        <v>426</v>
      </c>
      <c r="B6" s="157"/>
      <c r="C6" s="157"/>
      <c r="D6" s="157"/>
      <c r="E6" s="157"/>
      <c r="F6" s="157"/>
      <c r="G6" s="157"/>
      <c r="H6" s="157"/>
    </row>
    <row r="7" spans="1:8" x14ac:dyDescent="0.2">
      <c r="G7" s="7" t="s">
        <v>307</v>
      </c>
    </row>
    <row r="8" spans="1:8" s="2" customFormat="1" ht="25.5" x14ac:dyDescent="0.2">
      <c r="A8" s="5"/>
      <c r="B8" s="160" t="s">
        <v>308</v>
      </c>
      <c r="C8" s="160"/>
      <c r="D8" s="160"/>
      <c r="E8" s="160"/>
      <c r="F8" s="160"/>
      <c r="G8" s="141" t="s">
        <v>309</v>
      </c>
      <c r="H8" s="141" t="s">
        <v>310</v>
      </c>
    </row>
    <row r="9" spans="1:8" ht="38.25" x14ac:dyDescent="0.2">
      <c r="A9" s="5"/>
      <c r="B9" s="141" t="s">
        <v>293</v>
      </c>
      <c r="C9" s="141" t="s">
        <v>221</v>
      </c>
      <c r="D9" s="141" t="s">
        <v>296</v>
      </c>
      <c r="E9" s="141" t="s">
        <v>311</v>
      </c>
      <c r="F9" s="141" t="s">
        <v>206</v>
      </c>
      <c r="G9" s="58"/>
      <c r="H9" s="58"/>
    </row>
    <row r="10" spans="1:8" x14ac:dyDescent="0.2">
      <c r="A10" s="59">
        <v>1</v>
      </c>
      <c r="B10" s="59">
        <v>2</v>
      </c>
      <c r="C10" s="59">
        <v>3</v>
      </c>
      <c r="D10" s="59">
        <v>4</v>
      </c>
      <c r="E10" s="59">
        <v>5</v>
      </c>
      <c r="F10" s="59">
        <v>6</v>
      </c>
      <c r="G10" s="59">
        <v>7</v>
      </c>
      <c r="H10" s="59">
        <v>8</v>
      </c>
    </row>
    <row r="11" spans="1:8" x14ac:dyDescent="0.2">
      <c r="A11" s="60" t="s">
        <v>312</v>
      </c>
      <c r="B11" s="108">
        <v>11240188</v>
      </c>
      <c r="C11" s="109">
        <v>451541</v>
      </c>
      <c r="D11" s="109">
        <v>40899</v>
      </c>
      <c r="E11" s="109">
        <v>5621056</v>
      </c>
      <c r="F11" s="62">
        <v>17353684</v>
      </c>
      <c r="G11" s="61"/>
      <c r="H11" s="62">
        <v>17353684</v>
      </c>
    </row>
    <row r="12" spans="1:8" x14ac:dyDescent="0.2">
      <c r="A12" s="60" t="s">
        <v>313</v>
      </c>
      <c r="B12" s="110"/>
      <c r="C12" s="107"/>
      <c r="D12" s="107"/>
      <c r="E12" s="107"/>
      <c r="F12" s="62">
        <v>0</v>
      </c>
      <c r="G12" s="65"/>
      <c r="H12" s="62">
        <v>0</v>
      </c>
    </row>
    <row r="13" spans="1:8" x14ac:dyDescent="0.2">
      <c r="A13" s="60" t="s">
        <v>314</v>
      </c>
      <c r="B13" s="110"/>
      <c r="C13" s="107"/>
      <c r="D13" s="107"/>
      <c r="E13" s="107"/>
      <c r="F13" s="62">
        <v>0</v>
      </c>
      <c r="G13" s="66"/>
      <c r="H13" s="62">
        <v>0</v>
      </c>
    </row>
    <row r="14" spans="1:8" x14ac:dyDescent="0.2">
      <c r="A14" s="60" t="s">
        <v>315</v>
      </c>
      <c r="B14" s="110"/>
      <c r="C14" s="107"/>
      <c r="D14" s="107">
        <v>-3294</v>
      </c>
      <c r="E14" s="107"/>
      <c r="F14" s="62">
        <v>-3294</v>
      </c>
      <c r="G14" s="65"/>
      <c r="H14" s="62">
        <v>-3294</v>
      </c>
    </row>
    <row r="15" spans="1:8" ht="25.5" x14ac:dyDescent="0.2">
      <c r="A15" s="60" t="s">
        <v>316</v>
      </c>
      <c r="B15" s="110"/>
      <c r="C15" s="107">
        <v>125173</v>
      </c>
      <c r="D15" s="107"/>
      <c r="E15" s="107"/>
      <c r="F15" s="62">
        <v>125173</v>
      </c>
      <c r="G15" s="65"/>
      <c r="H15" s="62">
        <v>125173</v>
      </c>
    </row>
    <row r="16" spans="1:8" x14ac:dyDescent="0.2">
      <c r="A16" s="60" t="s">
        <v>317</v>
      </c>
      <c r="B16" s="110"/>
      <c r="C16" s="107"/>
      <c r="D16" s="107"/>
      <c r="E16" s="107"/>
      <c r="F16" s="62">
        <v>0</v>
      </c>
      <c r="G16" s="65"/>
      <c r="H16" s="62">
        <v>0</v>
      </c>
    </row>
    <row r="17" spans="1:8" x14ac:dyDescent="0.2">
      <c r="A17" s="60" t="s">
        <v>318</v>
      </c>
      <c r="B17" s="110"/>
      <c r="C17" s="107"/>
      <c r="D17" s="107"/>
      <c r="E17" s="107"/>
      <c r="F17" s="62">
        <v>0</v>
      </c>
      <c r="G17" s="65"/>
      <c r="H17" s="62">
        <v>0</v>
      </c>
    </row>
    <row r="18" spans="1:8" ht="25.5" x14ac:dyDescent="0.2">
      <c r="A18" s="60" t="s">
        <v>319</v>
      </c>
      <c r="B18" s="110"/>
      <c r="C18" s="107"/>
      <c r="D18" s="107"/>
      <c r="E18" s="107"/>
      <c r="F18" s="62">
        <v>0</v>
      </c>
      <c r="G18" s="65"/>
      <c r="H18" s="62">
        <v>0</v>
      </c>
    </row>
    <row r="19" spans="1:8" x14ac:dyDescent="0.2">
      <c r="A19" s="60" t="s">
        <v>320</v>
      </c>
      <c r="B19" s="110"/>
      <c r="C19" s="107"/>
      <c r="D19" s="107"/>
      <c r="E19" s="107">
        <v>3487714</v>
      </c>
      <c r="F19" s="62">
        <v>3487714</v>
      </c>
      <c r="G19" s="65"/>
      <c r="H19" s="62">
        <v>3487714</v>
      </c>
    </row>
    <row r="20" spans="1:8" x14ac:dyDescent="0.2">
      <c r="A20" s="60" t="s">
        <v>321</v>
      </c>
      <c r="B20" s="110"/>
      <c r="C20" s="107"/>
      <c r="D20" s="107"/>
      <c r="E20" s="107"/>
      <c r="F20" s="62">
        <v>0</v>
      </c>
      <c r="G20" s="65"/>
      <c r="H20" s="62">
        <v>0</v>
      </c>
    </row>
    <row r="21" spans="1:8" x14ac:dyDescent="0.2">
      <c r="A21" s="60" t="s">
        <v>322</v>
      </c>
      <c r="B21" s="110"/>
      <c r="C21" s="107"/>
      <c r="D21" s="107"/>
      <c r="E21" s="107">
        <v>-2499991</v>
      </c>
      <c r="F21" s="62">
        <v>-2499991</v>
      </c>
      <c r="G21" s="65"/>
      <c r="H21" s="62">
        <v>-2499991</v>
      </c>
    </row>
    <row r="22" spans="1:8" x14ac:dyDescent="0.2">
      <c r="A22" s="60" t="s">
        <v>323</v>
      </c>
      <c r="B22" s="63"/>
      <c r="C22" s="64"/>
      <c r="D22" s="64"/>
      <c r="E22" s="64"/>
      <c r="F22" s="62">
        <v>0</v>
      </c>
      <c r="G22" s="65"/>
      <c r="H22" s="62">
        <v>0</v>
      </c>
    </row>
    <row r="23" spans="1:8" x14ac:dyDescent="0.2">
      <c r="A23" s="60" t="s">
        <v>324</v>
      </c>
      <c r="B23" s="63"/>
      <c r="C23" s="64"/>
      <c r="D23" s="64"/>
      <c r="E23" s="64"/>
      <c r="F23" s="62">
        <v>0</v>
      </c>
      <c r="G23" s="65"/>
      <c r="H23" s="62">
        <v>0</v>
      </c>
    </row>
    <row r="24" spans="1:8" x14ac:dyDescent="0.2">
      <c r="A24" s="60" t="s">
        <v>325</v>
      </c>
      <c r="B24" s="63"/>
      <c r="C24" s="64"/>
      <c r="D24" s="64"/>
      <c r="E24" s="64"/>
      <c r="F24" s="62">
        <v>0</v>
      </c>
      <c r="G24" s="66"/>
      <c r="H24" s="62">
        <v>0</v>
      </c>
    </row>
    <row r="25" spans="1:8" x14ac:dyDescent="0.2">
      <c r="A25" s="60" t="s">
        <v>218</v>
      </c>
      <c r="B25" s="63"/>
      <c r="C25" s="64"/>
      <c r="D25" s="64"/>
      <c r="E25" s="64"/>
      <c r="F25" s="62">
        <v>0</v>
      </c>
      <c r="G25" s="65"/>
      <c r="H25" s="62">
        <v>0</v>
      </c>
    </row>
    <row r="26" spans="1:8" x14ac:dyDescent="0.2">
      <c r="A26" s="60" t="s">
        <v>326</v>
      </c>
      <c r="B26" s="63"/>
      <c r="C26" s="64"/>
      <c r="D26" s="64"/>
      <c r="E26" s="64"/>
      <c r="F26" s="62">
        <v>0</v>
      </c>
      <c r="G26" s="65"/>
      <c r="H26" s="62">
        <v>0</v>
      </c>
    </row>
    <row r="27" spans="1:8" x14ac:dyDescent="0.2">
      <c r="A27" s="60" t="s">
        <v>327</v>
      </c>
      <c r="B27" s="63"/>
      <c r="C27" s="64"/>
      <c r="D27" s="64"/>
      <c r="E27" s="64"/>
      <c r="F27" s="62">
        <v>0</v>
      </c>
      <c r="G27" s="65"/>
      <c r="H27" s="62">
        <v>0</v>
      </c>
    </row>
    <row r="28" spans="1:8" x14ac:dyDescent="0.2">
      <c r="A28" s="60" t="s">
        <v>328</v>
      </c>
      <c r="B28" s="63"/>
      <c r="C28" s="64"/>
      <c r="D28" s="64"/>
      <c r="E28" s="64"/>
      <c r="F28" s="62">
        <v>0</v>
      </c>
      <c r="G28" s="65"/>
      <c r="H28" s="62">
        <v>0</v>
      </c>
    </row>
    <row r="29" spans="1:8" x14ac:dyDescent="0.2">
      <c r="A29" s="60" t="s">
        <v>329</v>
      </c>
      <c r="B29" s="108">
        <v>11240188</v>
      </c>
      <c r="C29" s="108">
        <v>576714</v>
      </c>
      <c r="D29" s="108">
        <v>37605</v>
      </c>
      <c r="E29" s="108">
        <v>6608779</v>
      </c>
      <c r="F29" s="62">
        <v>18463286</v>
      </c>
      <c r="G29" s="65"/>
      <c r="H29" s="62">
        <v>18463286</v>
      </c>
    </row>
    <row r="30" spans="1:8" x14ac:dyDescent="0.2">
      <c r="A30" s="60" t="s">
        <v>313</v>
      </c>
      <c r="B30" s="63"/>
      <c r="C30" s="64"/>
      <c r="D30" s="64"/>
      <c r="E30" s="64">
        <v>335251</v>
      </c>
      <c r="F30" s="62">
        <v>335251</v>
      </c>
      <c r="G30" s="65"/>
      <c r="H30" s="62">
        <v>335251</v>
      </c>
    </row>
    <row r="31" spans="1:8" x14ac:dyDescent="0.2">
      <c r="A31" s="60" t="s">
        <v>330</v>
      </c>
      <c r="B31" s="63"/>
      <c r="C31" s="64"/>
      <c r="D31" s="64"/>
      <c r="E31" s="64"/>
      <c r="F31" s="62">
        <v>0</v>
      </c>
      <c r="G31" s="65"/>
      <c r="H31" s="62">
        <v>0</v>
      </c>
    </row>
    <row r="32" spans="1:8" x14ac:dyDescent="0.2">
      <c r="A32" s="60" t="s">
        <v>315</v>
      </c>
      <c r="B32" s="63"/>
      <c r="C32" s="64"/>
      <c r="D32" s="64">
        <v>-37605</v>
      </c>
      <c r="E32" s="64"/>
      <c r="F32" s="62">
        <v>-37605</v>
      </c>
      <c r="G32" s="65"/>
      <c r="H32" s="62">
        <v>-37605</v>
      </c>
    </row>
    <row r="33" spans="1:8" ht="25.5" x14ac:dyDescent="0.2">
      <c r="A33" s="60" t="s">
        <v>316</v>
      </c>
      <c r="B33" s="63"/>
      <c r="C33" s="64">
        <v>-1042120</v>
      </c>
      <c r="D33" s="64"/>
      <c r="E33" s="64"/>
      <c r="F33" s="62">
        <v>-1042120</v>
      </c>
      <c r="G33" s="65"/>
      <c r="H33" s="62">
        <v>-1042120</v>
      </c>
    </row>
    <row r="34" spans="1:8" x14ac:dyDescent="0.2">
      <c r="A34" s="60" t="s">
        <v>317</v>
      </c>
      <c r="B34" s="63"/>
      <c r="C34" s="64"/>
      <c r="D34" s="64"/>
      <c r="E34" s="64"/>
      <c r="F34" s="62">
        <v>0</v>
      </c>
      <c r="G34" s="65"/>
      <c r="H34" s="62">
        <v>0</v>
      </c>
    </row>
    <row r="35" spans="1:8" x14ac:dyDescent="0.2">
      <c r="A35" s="60" t="s">
        <v>318</v>
      </c>
      <c r="B35" s="63"/>
      <c r="C35" s="64"/>
      <c r="D35" s="64">
        <v>700366</v>
      </c>
      <c r="E35" s="64"/>
      <c r="F35" s="62">
        <v>700366</v>
      </c>
      <c r="G35" s="65"/>
      <c r="H35" s="62">
        <v>700366</v>
      </c>
    </row>
    <row r="36" spans="1:8" ht="25.5" x14ac:dyDescent="0.2">
      <c r="A36" s="60" t="s">
        <v>319</v>
      </c>
      <c r="B36" s="63"/>
      <c r="C36" s="64"/>
      <c r="D36" s="64"/>
      <c r="E36" s="64"/>
      <c r="F36" s="62">
        <v>0</v>
      </c>
      <c r="G36" s="65"/>
      <c r="H36" s="62">
        <v>0</v>
      </c>
    </row>
    <row r="37" spans="1:8" x14ac:dyDescent="0.2">
      <c r="A37" s="60" t="s">
        <v>320</v>
      </c>
      <c r="B37" s="63"/>
      <c r="C37" s="64"/>
      <c r="D37" s="64"/>
      <c r="E37" s="64">
        <v>2442402</v>
      </c>
      <c r="F37" s="62">
        <v>2442402</v>
      </c>
      <c r="G37" s="65"/>
      <c r="H37" s="62">
        <v>2442402</v>
      </c>
    </row>
    <row r="38" spans="1:8" x14ac:dyDescent="0.2">
      <c r="A38" s="60" t="s">
        <v>321</v>
      </c>
      <c r="B38" s="63"/>
      <c r="C38" s="64"/>
      <c r="D38" s="64"/>
      <c r="E38" s="64"/>
      <c r="F38" s="62">
        <v>0</v>
      </c>
      <c r="G38" s="65"/>
      <c r="H38" s="62">
        <v>0</v>
      </c>
    </row>
    <row r="39" spans="1:8" x14ac:dyDescent="0.2">
      <c r="A39" s="60" t="s">
        <v>322</v>
      </c>
      <c r="B39" s="63"/>
      <c r="C39" s="64"/>
      <c r="D39" s="64"/>
      <c r="E39" s="135">
        <v>-1999991</v>
      </c>
      <c r="F39" s="62">
        <v>-1999991</v>
      </c>
      <c r="G39" s="65"/>
      <c r="H39" s="62">
        <v>-1999991</v>
      </c>
    </row>
    <row r="40" spans="1:8" x14ac:dyDescent="0.2">
      <c r="A40" s="60" t="s">
        <v>323</v>
      </c>
      <c r="B40" s="63"/>
      <c r="C40" s="64"/>
      <c r="D40" s="64"/>
      <c r="E40" s="64"/>
      <c r="F40" s="62">
        <v>0</v>
      </c>
      <c r="G40" s="65"/>
      <c r="H40" s="62">
        <v>0</v>
      </c>
    </row>
    <row r="41" spans="1:8" x14ac:dyDescent="0.2">
      <c r="A41" s="60" t="s">
        <v>324</v>
      </c>
      <c r="B41" s="63"/>
      <c r="C41" s="64"/>
      <c r="D41" s="64"/>
      <c r="E41" s="64"/>
      <c r="F41" s="62">
        <v>0</v>
      </c>
      <c r="G41" s="65"/>
      <c r="H41" s="62">
        <v>0</v>
      </c>
    </row>
    <row r="42" spans="1:8" x14ac:dyDescent="0.2">
      <c r="A42" s="60" t="s">
        <v>325</v>
      </c>
      <c r="B42" s="63"/>
      <c r="C42" s="64"/>
      <c r="D42" s="64"/>
      <c r="E42" s="64"/>
      <c r="F42" s="62">
        <v>0</v>
      </c>
      <c r="G42" s="65"/>
      <c r="H42" s="62">
        <v>0</v>
      </c>
    </row>
    <row r="43" spans="1:8" x14ac:dyDescent="0.2">
      <c r="A43" s="60" t="s">
        <v>218</v>
      </c>
      <c r="B43" s="63"/>
      <c r="C43" s="64"/>
      <c r="D43" s="64"/>
      <c r="E43" s="64"/>
      <c r="F43" s="62">
        <v>0</v>
      </c>
      <c r="G43" s="65"/>
      <c r="H43" s="62">
        <v>0</v>
      </c>
    </row>
    <row r="44" spans="1:8" x14ac:dyDescent="0.2">
      <c r="A44" s="60" t="s">
        <v>331</v>
      </c>
      <c r="B44" s="63"/>
      <c r="C44" s="64"/>
      <c r="D44" s="64"/>
      <c r="E44" s="64"/>
      <c r="F44" s="62">
        <v>0</v>
      </c>
      <c r="G44" s="65"/>
      <c r="H44" s="62">
        <v>0</v>
      </c>
    </row>
    <row r="45" spans="1:8" x14ac:dyDescent="0.2">
      <c r="A45" s="60" t="s">
        <v>332</v>
      </c>
      <c r="B45" s="63"/>
      <c r="C45" s="64"/>
      <c r="D45" s="64"/>
      <c r="E45" s="64"/>
      <c r="F45" s="62">
        <v>0</v>
      </c>
      <c r="G45" s="65"/>
      <c r="H45" s="62">
        <v>0</v>
      </c>
    </row>
    <row r="46" spans="1:8" x14ac:dyDescent="0.2">
      <c r="A46" s="60" t="s">
        <v>333</v>
      </c>
      <c r="B46" s="63"/>
      <c r="C46" s="64"/>
      <c r="D46" s="64"/>
      <c r="E46" s="64"/>
      <c r="F46" s="62">
        <v>0</v>
      </c>
      <c r="G46" s="65"/>
      <c r="H46" s="62">
        <v>0</v>
      </c>
    </row>
    <row r="47" spans="1:8" x14ac:dyDescent="0.2">
      <c r="A47" s="60" t="s">
        <v>334</v>
      </c>
      <c r="B47" s="63"/>
      <c r="C47" s="64"/>
      <c r="D47" s="64"/>
      <c r="E47" s="64"/>
      <c r="F47" s="62">
        <v>0</v>
      </c>
      <c r="G47" s="65"/>
      <c r="H47" s="62">
        <v>0</v>
      </c>
    </row>
    <row r="48" spans="1:8" x14ac:dyDescent="0.2">
      <c r="A48" s="60" t="s">
        <v>335</v>
      </c>
      <c r="B48" s="67">
        <v>11240188</v>
      </c>
      <c r="C48" s="67">
        <v>-465406</v>
      </c>
      <c r="D48" s="67">
        <v>700366</v>
      </c>
      <c r="E48" s="67">
        <v>7386441</v>
      </c>
      <c r="F48" s="62">
        <v>18861589</v>
      </c>
      <c r="G48" s="67">
        <v>0</v>
      </c>
      <c r="H48" s="62">
        <v>18861589</v>
      </c>
    </row>
    <row r="50" spans="1:4" s="10" customFormat="1" ht="26.25" customHeight="1" x14ac:dyDescent="0.2">
      <c r="A50" s="159" t="s">
        <v>427</v>
      </c>
      <c r="B50" s="159"/>
      <c r="C50" s="19"/>
      <c r="D50" s="10" t="s">
        <v>428</v>
      </c>
    </row>
    <row r="51" spans="1:4" s="10" customFormat="1" ht="27" customHeight="1" x14ac:dyDescent="0.2">
      <c r="A51" s="158" t="s">
        <v>353</v>
      </c>
      <c r="B51" s="158"/>
      <c r="C51" s="19"/>
      <c r="D51" s="10" t="s">
        <v>428</v>
      </c>
    </row>
    <row r="52" spans="1:4" s="10" customFormat="1" ht="30.75" customHeight="1" x14ac:dyDescent="0.2">
      <c r="A52" s="159" t="s">
        <v>352</v>
      </c>
      <c r="B52" s="159"/>
      <c r="D52" s="10" t="s">
        <v>428</v>
      </c>
    </row>
    <row r="53" spans="1:4" s="10" customFormat="1" x14ac:dyDescent="0.2">
      <c r="A53" s="24"/>
    </row>
    <row r="54" spans="1:4" s="10" customFormat="1" x14ac:dyDescent="0.2">
      <c r="A54" s="32" t="s">
        <v>350</v>
      </c>
      <c r="C54" s="19"/>
    </row>
    <row r="55" spans="1:4" s="10" customFormat="1" x14ac:dyDescent="0.2">
      <c r="A55" s="24" t="s">
        <v>188</v>
      </c>
    </row>
  </sheetData>
  <mergeCells count="8">
    <mergeCell ref="A51:B51"/>
    <mergeCell ref="A52:B52"/>
    <mergeCell ref="A3:H3"/>
    <mergeCell ref="A4:H4"/>
    <mergeCell ref="A5:H5"/>
    <mergeCell ref="A6:H6"/>
    <mergeCell ref="B8:F8"/>
    <mergeCell ref="A50:B50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Ф3</vt:lpstr>
      <vt:lpstr>Ф4</vt:lpstr>
      <vt:lpstr>Ф1 (валюта)</vt:lpstr>
      <vt:lpstr>Ф1</vt:lpstr>
      <vt:lpstr>Ф2</vt:lpstr>
      <vt:lpstr>Ф3 (2)</vt:lpstr>
      <vt:lpstr>Ф4 (2)</vt:lpstr>
      <vt:lpstr>Ф1!Область_печати</vt:lpstr>
      <vt:lpstr>'Ф1 (валюта)'!Область_печати</vt:lpstr>
      <vt:lpstr>Ф2!Область_печати</vt:lpstr>
      <vt:lpstr>Ф3!Область_печати</vt:lpstr>
      <vt:lpstr>'Ф3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Yerzhumanova Nurgul</cp:lastModifiedBy>
  <cp:lastPrinted>2018-02-07T08:59:22Z</cp:lastPrinted>
  <dcterms:created xsi:type="dcterms:W3CDTF">1996-10-08T23:32:33Z</dcterms:created>
  <dcterms:modified xsi:type="dcterms:W3CDTF">2018-10-22T06:32:13Z</dcterms:modified>
</cp:coreProperties>
</file>