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УПРАВЛЕНИЕ БУХГАЛТЕРСКОГО УЧЕТА\Отчеты на KASE\на 01072022\промежуточная\Для размещения 11082022\"/>
    </mc:Choice>
  </mc:AlternateContent>
  <xr:revisionPtr revIDLastSave="0" documentId="13_ncr:1_{46020D3D-8363-4391-994E-0CC69A6D6766}" xr6:coauthVersionLast="47" xr6:coauthVersionMax="47" xr10:uidLastSave="{00000000-0000-0000-0000-000000000000}"/>
  <bookViews>
    <workbookView xWindow="-120" yWindow="-120" windowWidth="29040" windowHeight="15840" activeTab="3" xr2:uid="{02F47899-BA20-4A1C-932C-85372FF83AB0}"/>
  </bookViews>
  <sheets>
    <sheet name="Ф1" sheetId="2" r:id="rId1"/>
    <sheet name="Ф2" sheetId="1" r:id="rId2"/>
    <sheet name="Ф3" sheetId="4" r:id="rId3"/>
    <sheet name="Ф4" sheetId="3" r:id="rId4"/>
  </sheets>
  <externalReferences>
    <externalReference r:id="rId5"/>
  </externalReferences>
  <definedNames>
    <definedName name="_xlnm.Print_Area" localSheetId="0">Ф1!$A$1:$D$50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0" i="3" l="1"/>
  <c r="B29" i="3"/>
  <c r="A67" i="4"/>
  <c r="A66" i="4"/>
  <c r="A40" i="1"/>
  <c r="A39" i="1"/>
  <c r="D52" i="4"/>
  <c r="C23" i="2" l="1"/>
  <c r="C24" i="1" l="1"/>
  <c r="J24" i="3"/>
  <c r="H24" i="3"/>
  <c r="F24" i="3"/>
  <c r="D24" i="3"/>
  <c r="F24" i="1"/>
  <c r="E24" i="1"/>
  <c r="D24" i="1"/>
  <c r="F12" i="1"/>
  <c r="E12" i="1"/>
  <c r="D12" i="1"/>
  <c r="C12" i="1"/>
  <c r="F28" i="1" l="1"/>
  <c r="F32" i="1" s="1"/>
  <c r="E28" i="1"/>
  <c r="E32" i="1" s="1"/>
  <c r="D28" i="1"/>
  <c r="C28" i="1"/>
  <c r="D45" i="4"/>
  <c r="D25" i="4"/>
  <c r="L22" i="3"/>
  <c r="L21" i="3"/>
  <c r="L20" i="3"/>
  <c r="L18" i="3"/>
  <c r="J15" i="3"/>
  <c r="D15" i="3"/>
  <c r="F15" i="3"/>
  <c r="H15" i="3"/>
  <c r="L13" i="3"/>
  <c r="L12" i="3"/>
  <c r="L11" i="3"/>
  <c r="L9" i="3"/>
  <c r="D41" i="2"/>
  <c r="C41" i="2"/>
  <c r="D33" i="2"/>
  <c r="C33" i="2"/>
  <c r="D23" i="2"/>
  <c r="C32" i="1" l="1"/>
  <c r="C34" i="1" s="1"/>
  <c r="D32" i="1"/>
  <c r="D34" i="1" s="1"/>
  <c r="D43" i="2"/>
  <c r="D36" i="4"/>
  <c r="L24" i="3"/>
  <c r="C43" i="2"/>
  <c r="L15" i="3"/>
  <c r="C52" i="4"/>
  <c r="C45" i="4"/>
  <c r="C25" i="4"/>
  <c r="C36" i="4" l="1"/>
  <c r="D39" i="4"/>
  <c r="C39" i="4" l="1"/>
  <c r="C54" i="4" s="1"/>
  <c r="D54" i="4"/>
  <c r="D56" i="4" l="1"/>
  <c r="C56" i="4"/>
  <c r="C59" i="4" s="1"/>
  <c r="C61" i="4" l="1"/>
</calcChain>
</file>

<file path=xl/sharedStrings.xml><?xml version="1.0" encoding="utf-8"?>
<sst xmlns="http://schemas.openxmlformats.org/spreadsheetml/2006/main" count="152" uniqueCount="115">
  <si>
    <t>Акционерное Общество «Дочерняя Организация</t>
  </si>
  <si>
    <t>Народного Банка Казахстана «Halyk Finance»</t>
  </si>
  <si>
    <t>(в тысячах Казахстанских Тенге)</t>
  </si>
  <si>
    <t>Приме-
чания</t>
  </si>
  <si>
    <t>Процентный доход</t>
  </si>
  <si>
    <t>Процентный расход</t>
  </si>
  <si>
    <t>ЧИСТЫЙ ПРОЦЕНТНЫЙ ДОХОД</t>
  </si>
  <si>
    <t>Чистая прибыль по операциям с финансовыми активами по справедливой стоимости через прибыль или убыток</t>
  </si>
  <si>
    <t>Чистая прибыль/(убыток) по операциям с иностранной валютой</t>
  </si>
  <si>
    <t>Комиссионные доходы</t>
  </si>
  <si>
    <t>Комиссионные расходы</t>
  </si>
  <si>
    <t>Чистая реализованная прибыль/(убыток) от финансовых активов, оцениваемых по справедливой стоимости через прочий совокупный доход</t>
  </si>
  <si>
    <t>Восстановление резервов под ожидаемые кредитные убытки по финансовым активам, оцениваемым по справедливой стоимости через прочий совокупный доход</t>
  </si>
  <si>
    <t>Доходы по дивидендам</t>
  </si>
  <si>
    <t>(Формирование)/восстановление резерва под ожидаемые кредитные убытки</t>
  </si>
  <si>
    <t>Прочие доходы, нетто</t>
  </si>
  <si>
    <t>ЧИСТЫЕ НЕПРОЦЕНТНЫЕ ДОХОДЫ</t>
  </si>
  <si>
    <t>ОПЕРАЦИОННЫЕ РАСХОДЫ</t>
  </si>
  <si>
    <t>ПРИБЫЛЬ ДО НАЛОГООБЛОЖЕНИЯ</t>
  </si>
  <si>
    <t>Расход по налогу на прибыль</t>
  </si>
  <si>
    <t>ЧИСТАЯ ПРИБЫЛЬ</t>
  </si>
  <si>
    <t>От имени Правления Компании:</t>
  </si>
  <si>
    <t>Сейдахметова Б.Е.</t>
  </si>
  <si>
    <t>Главный бухгалтер</t>
  </si>
  <si>
    <t>АКТИВЫ:</t>
  </si>
  <si>
    <t>Денежные средства и их эквиваленты</t>
  </si>
  <si>
    <t>Средства в банках</t>
  </si>
  <si>
    <t>Финансовые активы, оцениваемые по справедливой стоимости через прибыль или убыток</t>
  </si>
  <si>
    <t>Финансовые активы, оцениваемые по справедливой стоимости через прочий совокупный доход</t>
  </si>
  <si>
    <t>Инвестиционная недвижимость</t>
  </si>
  <si>
    <t>Основные средства</t>
  </si>
  <si>
    <t>Нематериальные активы</t>
  </si>
  <si>
    <t>Дебиторская задолженность</t>
  </si>
  <si>
    <t>Требования по текущему налогу на прибыль</t>
  </si>
  <si>
    <t>Отложенные налоговые активы</t>
  </si>
  <si>
    <t>Прочие активы</t>
  </si>
  <si>
    <t>ИТОГО АКТИВЫ</t>
  </si>
  <si>
    <t>ОБЯЗАТЕЛЬСТВА И КАПИТАЛ</t>
  </si>
  <si>
    <t>ОБЯЗАТЕЛЬСТВА:</t>
  </si>
  <si>
    <t>Займы, полученные от связанных сторон</t>
  </si>
  <si>
    <t>Обязательства по договорам репо</t>
  </si>
  <si>
    <t>Прочие обязательства</t>
  </si>
  <si>
    <t>Итого обязательства</t>
  </si>
  <si>
    <t>КАПИТАЛ:</t>
  </si>
  <si>
    <t>Акционерный капитал – простые акции</t>
  </si>
  <si>
    <t>Акционерный капитал – привилегированные акции</t>
  </si>
  <si>
    <t>Резерв переоценки финансовых активов, оцениваемых по справедливой стоимости через прочий совокупный доход</t>
  </si>
  <si>
    <t>Нераспределенная прибыль</t>
  </si>
  <si>
    <t>Итого капитал</t>
  </si>
  <si>
    <t xml:space="preserve"> </t>
  </si>
  <si>
    <t>ИТОГО ОБЯЗАТЕЛЬСТВА И КАПИТАЛ</t>
  </si>
  <si>
    <t>check</t>
  </si>
  <si>
    <t>Акционерный капитал простые
акции</t>
  </si>
  <si>
    <t>Акционерный капитал
привилеги-рованные акции</t>
  </si>
  <si>
    <t xml:space="preserve">Резерв переоценки финансовых активов, оцениваемых по справедливой стоимости через прочий совокупный 
доход </t>
  </si>
  <si>
    <t xml:space="preserve"> Нераспреде-ленная прибыль</t>
  </si>
  <si>
    <t>Итого
капитал</t>
  </si>
  <si>
    <t>Чистая прибыль</t>
  </si>
  <si>
    <t>Прочий совокупный доход</t>
  </si>
  <si>
    <t>Дивиденды объявленные и оплаченные</t>
  </si>
  <si>
    <t>Дивиденды объявленные</t>
  </si>
  <si>
    <t>2021 года</t>
  </si>
  <si>
    <t>ДВИЖЕНИЕ ДЕНЕЖНЫХ СРЕДСТВ ОТ ОПЕРАЦИОННОЙ ДЕЯТЕЛЬНОСТИ:</t>
  </si>
  <si>
    <t>Проценты, полученные от финансовых активов по справедливой стоимости через прибыль или убыток</t>
  </si>
  <si>
    <t>Проценты, полученные от финансовых активов, оцениваемых по справедливой стоимости через прочий совокупный доход</t>
  </si>
  <si>
    <t>Проценты, полученные от транзакций обратное репо</t>
  </si>
  <si>
    <t>Проценты, полученные от средств в кредитных учреждениях</t>
  </si>
  <si>
    <t>Доход от дивидендов, полученный</t>
  </si>
  <si>
    <t>Комиссионные доходы, полученные</t>
  </si>
  <si>
    <t>Чистая прибыль, полученная по операциям с финансовыми активами по справедливой стоимости через прибыль или убыток</t>
  </si>
  <si>
    <t>Чистая реализованная прибыль полученная/(убыток уплаченный) от финансовых активов, оцениваемых по справедливой стоимости через прочий совокупный доход</t>
  </si>
  <si>
    <t>Проценты, уплаченные по займам от связанных сторон</t>
  </si>
  <si>
    <t>Проценты, уплаченные по транзакциям репо</t>
  </si>
  <si>
    <t>Комиссионные расходы, уплаченные</t>
  </si>
  <si>
    <t>Операционные расходы, уплаченные</t>
  </si>
  <si>
    <t>Прочие доходы полученные/(расходы) уплаченные</t>
  </si>
  <si>
    <t>Приток денежных средств от операционной деятельности до изменений в операционных активах и обязательствах</t>
  </si>
  <si>
    <t>Изменения в операционных активах и обязательствах</t>
  </si>
  <si>
    <t>(Увеличение)/уменьшение операционных активов:</t>
  </si>
  <si>
    <t>Финансовые активы оцениваемые по справедливой стоимости через прочий совокупный доход</t>
  </si>
  <si>
    <t>Приток денежных средств от операционной деятельности до налогообложения</t>
  </si>
  <si>
    <t>Налог на прибыль полученный/(уплаченный)</t>
  </si>
  <si>
    <t>Чистый приток денежных средств от операционной деятельности</t>
  </si>
  <si>
    <t>ДВИЖЕНИЕ ДЕНЕЖНЫХ СРЕДСТВ ОТ ИНВЕСТИЦИОННОЙ ДЕЯТЕЛЬНОСТИ:</t>
  </si>
  <si>
    <t>Приобретение основных средств и нематериальных активов</t>
  </si>
  <si>
    <t>Приобретение инвестиционной недвижимости</t>
  </si>
  <si>
    <t>Чистый отток денежных средств от инвестиционной деятельности</t>
  </si>
  <si>
    <t>ДВИЖЕНИЕ ДЕНЕЖНЫХ СРЕДСТВ ОТ ФИНАНСОВОЙ ДЕЯТЕЛЬНОСТИ:</t>
  </si>
  <si>
    <t>Дивиденды уплаченные</t>
  </si>
  <si>
    <t>Поступление займа от связанной стороны</t>
  </si>
  <si>
    <t>Погашение займа от связанной стороны</t>
  </si>
  <si>
    <t>Чистый отток денежных средств от финансовой деятельности</t>
  </si>
  <si>
    <t>ЧИСТОЕ УВЕЛИЧЕНИЕ/(УМЕНЬШЕНИЕ) ДЕНЕЖНЫХ СРЕДСТВ И ИХ ЭКВИВАЛЕНТОВ</t>
  </si>
  <si>
    <t>Влияние изменения курса иностранной валюты на денежные средства и их эквиваленты</t>
  </si>
  <si>
    <t>ЧИСТЫЕ ИЗМЕНЕНИЯ ДЕНЕЖНЫХ СРЕДСТВ И ИХ ЭКВИВАЛЕНТЫ</t>
  </si>
  <si>
    <t>ДЕНЕЖНЫЕ СРЕДСТВА И ИХ ЭКВИВАЛЕНТЫ, на начало года</t>
  </si>
  <si>
    <t>ДЕНЕЖНЫЕ СРЕДСТВА И ИХ ЭКВИВАЛЕНТЫ, на конец года</t>
  </si>
  <si>
    <t>Примечания</t>
  </si>
  <si>
    <t>Период, закончившийся</t>
  </si>
  <si>
    <t>Прибыль на акцию, в тенге</t>
  </si>
  <si>
    <t>Промежуточный сокращенный</t>
  </si>
  <si>
    <t>31 декабря
2021 года</t>
  </si>
  <si>
    <t>2022 года</t>
  </si>
  <si>
    <t>Отчет о финансовом положении на 30 июня 2022 года</t>
  </si>
  <si>
    <t>Отчет о прибылях и убытках
за период, закончившийся 30 июня 2022 года</t>
  </si>
  <si>
    <t>3 месяца, закончившихся 30 июня 2022 года</t>
  </si>
  <si>
    <t>6 месяцев, закончившихся 30 июня 2022 года</t>
  </si>
  <si>
    <t>3 месяца, закончившихся 30 июня 2021 года</t>
  </si>
  <si>
    <t>6 месяцев, закончившихся 30 июня 2021 года</t>
  </si>
  <si>
    <t>Отчет о движении денежных средств
за период, закончившийся 30 июня 2022 года</t>
  </si>
  <si>
    <t>30 июня</t>
  </si>
  <si>
    <t>Отчет об изменениях в капитале
за период, закончившийся 30 июня 2022 год</t>
  </si>
  <si>
    <t>30 июня 
2022 года</t>
  </si>
  <si>
    <t>Заместитель председателя Правления</t>
  </si>
  <si>
    <t>Джамышева Н. 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</si>
</sst>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32" x14ac:knownFonts="1">
    <font>
      <sz val="11"/>
      <color theme="1"/>
      <name val="Calibri"/>
      <family val="2"/>
      <charset val="204"/>
      <scheme val="minor"/>
    </font>
    <font>
      <b/>
      <sz val="13"/>
      <color theme="1"/>
      <name val="Verdana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0"/>
      <name val="Verdana"/>
      <family val="2"/>
      <charset val="204"/>
    </font>
    <font>
      <i/>
      <sz val="9"/>
      <color theme="1"/>
      <name val="Verdana"/>
      <family val="2"/>
      <charset val="204"/>
    </font>
    <font>
      <b/>
      <i/>
      <sz val="10"/>
      <name val="Calibri"/>
      <family val="2"/>
      <charset val="204"/>
      <scheme val="minor"/>
    </font>
    <font>
      <i/>
      <sz val="8"/>
      <name val="Verdana"/>
      <family val="2"/>
      <charset val="204"/>
    </font>
    <font>
      <b/>
      <sz val="8"/>
      <color theme="1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theme="1"/>
      <name val="Verdana"/>
      <family val="2"/>
      <charset val="204"/>
    </font>
    <font>
      <sz val="8"/>
      <name val="Verdana"/>
      <family val="2"/>
      <charset val="204"/>
    </font>
    <font>
      <b/>
      <sz val="8"/>
      <name val="Verdana"/>
      <family val="2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i/>
      <sz val="8"/>
      <color theme="1"/>
      <name val="Verdana"/>
      <family val="2"/>
      <charset val="204"/>
    </font>
    <font>
      <b/>
      <sz val="8"/>
      <color theme="0"/>
      <name val="Verdana"/>
      <family val="2"/>
      <charset val="204"/>
    </font>
    <font>
      <b/>
      <sz val="8"/>
      <color rgb="FFFF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i/>
      <sz val="8"/>
      <color theme="0"/>
      <name val="Verdana"/>
      <family val="2"/>
      <charset val="204"/>
    </font>
    <font>
      <sz val="8"/>
      <color theme="0"/>
      <name val="Verdana"/>
      <family val="2"/>
      <charset val="204"/>
    </font>
    <font>
      <sz val="8"/>
      <name val="Arial"/>
      <family val="2"/>
      <charset val="204"/>
    </font>
    <font>
      <sz val="10"/>
      <color theme="1"/>
      <name val="Verdana"/>
      <family val="2"/>
      <charset val="204"/>
    </font>
    <font>
      <b/>
      <sz val="8"/>
      <color indexed="8"/>
      <name val="Verdana"/>
      <family val="2"/>
      <charset val="204"/>
    </font>
    <font>
      <sz val="8"/>
      <color indexed="8"/>
      <name val="Verdana"/>
      <family val="2"/>
      <charset val="204"/>
    </font>
    <font>
      <b/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4" fillId="0" borderId="0"/>
    <xf numFmtId="0" fontId="23" fillId="0" borderId="0"/>
    <xf numFmtId="165" fontId="4" fillId="0" borderId="0" applyFont="0" applyFill="0" applyBorder="0" applyAlignment="0" applyProtection="0"/>
  </cellStyleXfs>
  <cellXfs count="154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1" applyFont="1"/>
    <xf numFmtId="0" fontId="5" fillId="0" borderId="0" xfId="2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2" applyFont="1" applyAlignment="1">
      <alignment vertical="center"/>
    </xf>
    <xf numFmtId="0" fontId="8" fillId="0" borderId="1" xfId="2" applyFont="1" applyBorder="1" applyAlignment="1">
      <alignment vertical="center"/>
    </xf>
    <xf numFmtId="14" fontId="9" fillId="0" borderId="1" xfId="1" applyNumberFormat="1" applyFont="1" applyBorder="1" applyAlignment="1">
      <alignment horizontal="center" wrapText="1"/>
    </xf>
    <xf numFmtId="14" fontId="9" fillId="0" borderId="1" xfId="1" applyNumberFormat="1" applyFont="1" applyBorder="1" applyAlignment="1">
      <alignment horizontal="right" wrapText="1"/>
    </xf>
    <xf numFmtId="0" fontId="10" fillId="0" borderId="0" xfId="2" applyFont="1" applyAlignment="1">
      <alignment vertical="center"/>
    </xf>
    <xf numFmtId="164" fontId="11" fillId="0" borderId="0" xfId="1" applyNumberFormat="1" applyFont="1"/>
    <xf numFmtId="0" fontId="12" fillId="0" borderId="1" xfId="2" applyFont="1" applyBorder="1" applyAlignment="1">
      <alignment vertical="center"/>
    </xf>
    <xf numFmtId="164" fontId="11" fillId="0" borderId="1" xfId="1" applyNumberFormat="1" applyFont="1" applyBorder="1"/>
    <xf numFmtId="0" fontId="12" fillId="0" borderId="0" xfId="2" applyFont="1" applyAlignment="1">
      <alignment vertical="center"/>
    </xf>
    <xf numFmtId="0" fontId="11" fillId="0" borderId="0" xfId="1" applyFont="1"/>
    <xf numFmtId="0" fontId="13" fillId="0" borderId="1" xfId="2" applyFont="1" applyBorder="1" applyAlignment="1">
      <alignment vertical="center"/>
    </xf>
    <xf numFmtId="164" fontId="9" fillId="0" borderId="1" xfId="1" applyNumberFormat="1" applyFont="1" applyBorder="1"/>
    <xf numFmtId="0" fontId="12" fillId="0" borderId="0" xfId="2" applyFont="1" applyAlignment="1">
      <alignment vertical="center" wrapText="1"/>
    </xf>
    <xf numFmtId="0" fontId="12" fillId="0" borderId="1" xfId="2" applyFont="1" applyBorder="1" applyAlignment="1">
      <alignment vertical="center" wrapText="1"/>
    </xf>
    <xf numFmtId="0" fontId="11" fillId="0" borderId="0" xfId="1" applyFont="1" applyAlignment="1">
      <alignment wrapText="1"/>
    </xf>
    <xf numFmtId="0" fontId="13" fillId="0" borderId="1" xfId="2" applyFont="1" applyBorder="1" applyAlignment="1">
      <alignment vertical="center" wrapText="1"/>
    </xf>
    <xf numFmtId="0" fontId="12" fillId="0" borderId="0" xfId="2" applyFont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0" fillId="0" borderId="1" xfId="2" applyFont="1" applyBorder="1" applyAlignment="1">
      <alignment vertical="center"/>
    </xf>
    <xf numFmtId="0" fontId="9" fillId="0" borderId="2" xfId="0" applyFont="1" applyBorder="1"/>
    <xf numFmtId="164" fontId="11" fillId="0" borderId="2" xfId="1" applyNumberFormat="1" applyFont="1" applyBorder="1"/>
    <xf numFmtId="0" fontId="14" fillId="0" borderId="0" xfId="0" applyFont="1"/>
    <xf numFmtId="164" fontId="3" fillId="0" borderId="0" xfId="1" applyNumberFormat="1" applyFont="1"/>
    <xf numFmtId="0" fontId="9" fillId="0" borderId="0" xfId="0" applyFont="1"/>
    <xf numFmtId="164" fontId="15" fillId="0" borderId="0" xfId="1" applyNumberFormat="1" applyFont="1"/>
    <xf numFmtId="0" fontId="15" fillId="0" borderId="0" xfId="1" applyFont="1"/>
    <xf numFmtId="0" fontId="16" fillId="0" borderId="0" xfId="0" applyFont="1"/>
    <xf numFmtId="0" fontId="16" fillId="0" borderId="1" xfId="0" applyFont="1" applyBorder="1"/>
    <xf numFmtId="0" fontId="9" fillId="0" borderId="1" xfId="1" applyFont="1" applyBorder="1"/>
    <xf numFmtId="0" fontId="9" fillId="0" borderId="0" xfId="1" applyFont="1"/>
    <xf numFmtId="0" fontId="9" fillId="0" borderId="0" xfId="0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7" fillId="0" borderId="0" xfId="0" applyFont="1" applyAlignment="1">
      <alignment vertical="center"/>
    </xf>
    <xf numFmtId="16" fontId="18" fillId="0" borderId="0" xfId="1" applyNumberFormat="1" applyFont="1" applyAlignment="1">
      <alignment vertical="center"/>
    </xf>
    <xf numFmtId="0" fontId="19" fillId="0" borderId="0" xfId="1" applyFont="1" applyAlignment="1">
      <alignment horizontal="center"/>
    </xf>
    <xf numFmtId="16" fontId="18" fillId="0" borderId="1" xfId="1" applyNumberFormat="1" applyFont="1" applyBorder="1" applyAlignment="1">
      <alignment vertical="center"/>
    </xf>
    <xf numFmtId="0" fontId="13" fillId="0" borderId="0" xfId="1" applyFont="1" applyAlignment="1">
      <alignment vertical="center"/>
    </xf>
    <xf numFmtId="0" fontId="10" fillId="0" borderId="0" xfId="1" applyFont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12" fillId="0" borderId="1" xfId="1" applyFont="1" applyBorder="1" applyAlignment="1">
      <alignment horizontal="left" vertical="center" wrapText="1"/>
    </xf>
    <xf numFmtId="0" fontId="13" fillId="0" borderId="1" xfId="1" applyFont="1" applyBorder="1" applyAlignment="1">
      <alignment vertical="center" wrapText="1"/>
    </xf>
    <xf numFmtId="0" fontId="12" fillId="0" borderId="0" xfId="1" applyFont="1" applyAlignment="1">
      <alignment vertical="center" wrapText="1"/>
    </xf>
    <xf numFmtId="0" fontId="13" fillId="0" borderId="0" xfId="1" applyFont="1" applyAlignment="1">
      <alignment vertical="center" wrapText="1"/>
    </xf>
    <xf numFmtId="0" fontId="12" fillId="0" borderId="0" xfId="1" applyFont="1" applyAlignment="1">
      <alignment wrapText="1"/>
    </xf>
    <xf numFmtId="0" fontId="20" fillId="0" borderId="1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/>
    </xf>
    <xf numFmtId="0" fontId="20" fillId="0" borderId="1" xfId="1" applyFont="1" applyBorder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22" fillId="0" borderId="0" xfId="1" applyFont="1"/>
    <xf numFmtId="164" fontId="22" fillId="0" borderId="0" xfId="3" applyNumberFormat="1" applyFont="1"/>
    <xf numFmtId="0" fontId="24" fillId="0" borderId="0" xfId="1" applyFont="1"/>
    <xf numFmtId="0" fontId="9" fillId="0" borderId="1" xfId="0" applyFont="1" applyBorder="1"/>
    <xf numFmtId="0" fontId="24" fillId="0" borderId="1" xfId="1" applyFont="1" applyBorder="1"/>
    <xf numFmtId="0" fontId="9" fillId="0" borderId="0" xfId="1" applyFont="1" applyAlignment="1">
      <alignment wrapText="1"/>
    </xf>
    <xf numFmtId="0" fontId="11" fillId="0" borderId="0" xfId="0" applyFont="1"/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right"/>
    </xf>
    <xf numFmtId="14" fontId="13" fillId="0" borderId="0" xfId="0" applyNumberFormat="1" applyFont="1"/>
    <xf numFmtId="164" fontId="9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/>
    </xf>
    <xf numFmtId="0" fontId="26" fillId="0" borderId="0" xfId="0" applyFont="1" applyAlignment="1">
      <alignment horizontal="left" vertical="center" wrapText="1"/>
    </xf>
    <xf numFmtId="164" fontId="22" fillId="0" borderId="0" xfId="0" applyNumberFormat="1" applyFont="1"/>
    <xf numFmtId="0" fontId="22" fillId="0" borderId="0" xfId="0" applyFont="1"/>
    <xf numFmtId="0" fontId="11" fillId="0" borderId="0" xfId="0" applyFont="1" applyBorder="1"/>
    <xf numFmtId="0" fontId="17" fillId="0" borderId="0" xfId="0" applyFont="1" applyBorder="1" applyAlignment="1">
      <alignment vertical="center"/>
    </xf>
    <xf numFmtId="0" fontId="26" fillId="2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right"/>
    </xf>
    <xf numFmtId="0" fontId="12" fillId="2" borderId="1" xfId="0" applyFont="1" applyFill="1" applyBorder="1"/>
    <xf numFmtId="0" fontId="11" fillId="0" borderId="1" xfId="0" applyFont="1" applyBorder="1"/>
    <xf numFmtId="166" fontId="25" fillId="2" borderId="1" xfId="4" applyNumberFormat="1" applyFont="1" applyFill="1" applyBorder="1" applyAlignment="1">
      <alignment horizontal="right" vertical="center" wrapText="1"/>
    </xf>
    <xf numFmtId="166" fontId="25" fillId="0" borderId="1" xfId="4" applyNumberFormat="1" applyFont="1" applyFill="1" applyBorder="1" applyAlignment="1">
      <alignment horizontal="right" vertical="center" wrapText="1"/>
    </xf>
    <xf numFmtId="14" fontId="13" fillId="0" borderId="2" xfId="0" applyNumberFormat="1" applyFont="1" applyBorder="1"/>
    <xf numFmtId="0" fontId="11" fillId="0" borderId="2" xfId="0" applyFont="1" applyBorder="1"/>
    <xf numFmtId="164" fontId="9" fillId="0" borderId="2" xfId="0" applyNumberFormat="1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26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right"/>
    </xf>
    <xf numFmtId="164" fontId="11" fillId="0" borderId="1" xfId="0" applyNumberFormat="1" applyFont="1" applyBorder="1" applyAlignment="1">
      <alignment horizontal="right"/>
    </xf>
    <xf numFmtId="0" fontId="12" fillId="0" borderId="0" xfId="0" applyFont="1" applyAlignment="1">
      <alignment horizontal="right" vertical="center"/>
    </xf>
    <xf numFmtId="0" fontId="2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3" xfId="0" applyFont="1" applyBorder="1" applyAlignment="1">
      <alignment horizontal="right" vertical="center"/>
    </xf>
    <xf numFmtId="0" fontId="12" fillId="0" borderId="4" xfId="0" applyFont="1" applyBorder="1" applyAlignment="1">
      <alignment vertical="center"/>
    </xf>
    <xf numFmtId="0" fontId="12" fillId="0" borderId="4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29" fillId="0" borderId="0" xfId="0" applyFont="1"/>
    <xf numFmtId="3" fontId="0" fillId="0" borderId="0" xfId="0" applyNumberFormat="1"/>
    <xf numFmtId="3" fontId="12" fillId="0" borderId="0" xfId="0" applyNumberFormat="1" applyFont="1" applyAlignment="1">
      <alignment vertical="center"/>
    </xf>
    <xf numFmtId="0" fontId="31" fillId="0" borderId="0" xfId="1" applyFont="1"/>
    <xf numFmtId="0" fontId="0" fillId="0" borderId="0" xfId="0" applyFill="1"/>
    <xf numFmtId="0" fontId="13" fillId="0" borderId="0" xfId="0" applyFont="1" applyFill="1" applyAlignment="1">
      <alignment horizontal="right" vertical="center" wrapText="1"/>
    </xf>
    <xf numFmtId="0" fontId="13" fillId="0" borderId="0" xfId="0" applyFont="1" applyFill="1" applyAlignment="1">
      <alignment horizontal="right" vertical="center"/>
    </xf>
    <xf numFmtId="0" fontId="13" fillId="0" borderId="2" xfId="0" applyFont="1" applyFill="1" applyBorder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30" fillId="0" borderId="0" xfId="0" applyFont="1" applyFill="1"/>
    <xf numFmtId="0" fontId="24" fillId="0" borderId="0" xfId="1" applyFont="1" applyFill="1"/>
    <xf numFmtId="0" fontId="24" fillId="0" borderId="1" xfId="1" applyFont="1" applyFill="1" applyBorder="1"/>
    <xf numFmtId="164" fontId="11" fillId="0" borderId="0" xfId="1" applyNumberFormat="1" applyFont="1" applyFill="1"/>
    <xf numFmtId="164" fontId="11" fillId="0" borderId="1" xfId="1" applyNumberFormat="1" applyFont="1" applyFill="1" applyBorder="1"/>
    <xf numFmtId="164" fontId="9" fillId="0" borderId="1" xfId="1" applyNumberFormat="1" applyFont="1" applyFill="1" applyBorder="1"/>
    <xf numFmtId="164" fontId="9" fillId="0" borderId="2" xfId="0" applyNumberFormat="1" applyFont="1" applyFill="1" applyBorder="1" applyAlignment="1">
      <alignment horizontal="right"/>
    </xf>
    <xf numFmtId="14" fontId="13" fillId="0" borderId="2" xfId="0" applyNumberFormat="1" applyFont="1" applyFill="1" applyBorder="1"/>
    <xf numFmtId="0" fontId="11" fillId="0" borderId="2" xfId="0" applyFont="1" applyFill="1" applyBorder="1"/>
    <xf numFmtId="0" fontId="11" fillId="0" borderId="0" xfId="1" applyFont="1" applyFill="1"/>
    <xf numFmtId="3" fontId="12" fillId="0" borderId="0" xfId="0" applyNumberFormat="1" applyFont="1" applyFill="1" applyAlignment="1">
      <alignment horizontal="right" vertical="center"/>
    </xf>
    <xf numFmtId="3" fontId="12" fillId="0" borderId="3" xfId="0" applyNumberFormat="1" applyFont="1" applyFill="1" applyBorder="1" applyAlignment="1">
      <alignment horizontal="right" vertical="center"/>
    </xf>
    <xf numFmtId="0" fontId="12" fillId="0" borderId="3" xfId="0" applyFont="1" applyFill="1" applyBorder="1" applyAlignment="1">
      <alignment horizontal="right" vertical="center"/>
    </xf>
    <xf numFmtId="3" fontId="12" fillId="0" borderId="4" xfId="0" applyNumberFormat="1" applyFont="1" applyFill="1" applyBorder="1" applyAlignment="1">
      <alignment horizontal="right" vertical="center"/>
    </xf>
    <xf numFmtId="3" fontId="12" fillId="0" borderId="2" xfId="0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horizontal="right" vertical="center" wrapText="1"/>
    </xf>
    <xf numFmtId="3" fontId="12" fillId="0" borderId="0" xfId="0" applyNumberFormat="1" applyFont="1" applyFill="1" applyAlignment="1">
      <alignment horizontal="right" vertical="center" wrapText="1"/>
    </xf>
    <xf numFmtId="3" fontId="12" fillId="0" borderId="2" xfId="0" applyNumberFormat="1" applyFont="1" applyFill="1" applyBorder="1" applyAlignment="1">
      <alignment horizontal="right" vertical="center" wrapText="1"/>
    </xf>
    <xf numFmtId="3" fontId="13" fillId="0" borderId="2" xfId="0" applyNumberFormat="1" applyFont="1" applyFill="1" applyBorder="1" applyAlignment="1">
      <alignment horizontal="right" vertical="center" wrapText="1"/>
    </xf>
    <xf numFmtId="0" fontId="27" fillId="0" borderId="0" xfId="0" applyFont="1" applyFill="1"/>
    <xf numFmtId="0" fontId="9" fillId="0" borderId="1" xfId="1" applyFont="1" applyFill="1" applyBorder="1"/>
    <xf numFmtId="0" fontId="9" fillId="0" borderId="0" xfId="1" applyFont="1" applyFill="1"/>
    <xf numFmtId="164" fontId="11" fillId="0" borderId="1" xfId="0" applyNumberFormat="1" applyFont="1" applyFill="1" applyBorder="1" applyAlignment="1">
      <alignment horizontal="right"/>
    </xf>
    <xf numFmtId="3" fontId="12" fillId="0" borderId="2" xfId="0" applyNumberFormat="1" applyFont="1" applyFill="1" applyBorder="1" applyAlignment="1">
      <alignment vertical="center" wrapText="1"/>
    </xf>
    <xf numFmtId="3" fontId="12" fillId="0" borderId="0" xfId="0" applyNumberFormat="1" applyFont="1" applyFill="1" applyAlignment="1">
      <alignment vertical="center" wrapText="1"/>
    </xf>
    <xf numFmtId="0" fontId="11" fillId="0" borderId="0" xfId="1" applyFont="1" applyFill="1" applyAlignment="1">
      <alignment horizontal="center"/>
    </xf>
    <xf numFmtId="0" fontId="11" fillId="0" borderId="1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/>
    </xf>
    <xf numFmtId="0" fontId="11" fillId="0" borderId="1" xfId="1" applyFont="1" applyFill="1" applyBorder="1"/>
    <xf numFmtId="164" fontId="11" fillId="0" borderId="6" xfId="1" applyNumberFormat="1" applyFont="1" applyFill="1" applyBorder="1"/>
    <xf numFmtId="0" fontId="11" fillId="0" borderId="0" xfId="1" applyFont="1" applyFill="1" applyBorder="1"/>
    <xf numFmtId="164" fontId="11" fillId="0" borderId="0" xfId="1" applyNumberFormat="1" applyFont="1" applyFill="1" applyBorder="1"/>
    <xf numFmtId="164" fontId="12" fillId="0" borderId="2" xfId="0" applyNumberFormat="1" applyFont="1" applyFill="1" applyBorder="1" applyAlignment="1">
      <alignment horizontal="right" vertical="center"/>
    </xf>
    <xf numFmtId="3" fontId="13" fillId="0" borderId="5" xfId="0" applyNumberFormat="1" applyFont="1" applyFill="1" applyBorder="1" applyAlignment="1">
      <alignment horizontal="right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right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0" xfId="0" applyFont="1" applyAlignment="1">
      <alignment horizontal="right" vertical="center" wrapText="1"/>
    </xf>
    <xf numFmtId="0" fontId="13" fillId="0" borderId="2" xfId="0" applyFont="1" applyBorder="1" applyAlignment="1">
      <alignment horizontal="right" vertical="center" wrapText="1"/>
    </xf>
    <xf numFmtId="0" fontId="28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</cellXfs>
  <cellStyles count="5">
    <cellStyle name="Comma 2" xfId="4" xr:uid="{9B46BAF1-6135-4B49-9334-62810E779931}"/>
    <cellStyle name="Normal 2" xfId="3" xr:uid="{97CE4E87-5344-439A-885A-2A977BF33E35}"/>
    <cellStyle name="Normal 2 2" xfId="2" xr:uid="{4C788B8D-F0AC-439E-91E3-2A937CE56179}"/>
    <cellStyle name="Normal 3" xfId="1" xr:uid="{E17FD611-0FFB-44AD-9EA7-1FBD17C46ABB}"/>
    <cellStyle name="Обычный" xfId="0" builtinId="0"/>
  </cellStyles>
  <dxfs count="0"/>
  <tableStyles count="0" defaultTableStyle="TableStyleMedium2" defaultPivotStyle="PivotStyleLight16"/>
  <colors>
    <mruColors>
      <color rgb="FFDCC5ED"/>
      <color rgb="FFF1E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.antonova\Desktop\&#1040;&#1085;&#1090;&#1086;&#1085;&#1086;&#1074;&#1072;\&#1054;&#1090;&#1095;&#1077;&#1090;&#1099;%20&#1085;&#1072;%20KASE\&#1085;&#1072;%2001072021\&#1044;&#1083;&#1103;%20&#1041;&#1080;&#1088;&#1078;&#1080;\&#1050;&#1086;&#1087;&#1080;&#1103;%2028200.1%20FS%20in%20excel%202020_recovered%2022012021(05-02-2021%203.10.18%20PM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L"/>
      <sheetName val="SFP"/>
      <sheetName val="Equity"/>
      <sheetName val="CFS"/>
      <sheetName val="CFS FS format"/>
      <sheetName val="TB"/>
      <sheetName val="For CFS"/>
      <sheetName val="PPE &amp; IA"/>
      <sheetName val="PBE FA &amp; IA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OA"/>
      <sheetName val="Портфель ЦБ 2020"/>
      <sheetName val="17"/>
      <sheetName val="18"/>
      <sheetName val="19"/>
      <sheetName val="RP"/>
      <sheetName val="IFRS 7"/>
      <sheetName val="RP list 01.01.2021"/>
      <sheetName val="Loan portfolio"/>
      <sheetName val="PBE_4Q"/>
      <sheetName val="OECD list"/>
      <sheetName val="REPO PORTFOLIO"/>
      <sheetName val="Settlement prices"/>
    </sheetNames>
    <sheetDataSet>
      <sheetData sheetId="0"/>
      <sheetData sheetId="1">
        <row r="4">
          <cell r="D4">
            <v>142590</v>
          </cell>
        </row>
      </sheetData>
      <sheetData sheetId="2"/>
      <sheetData sheetId="3">
        <row r="44">
          <cell r="AK4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2C753-8E2F-4907-AF0C-CCCA9FD79509}">
  <sheetPr>
    <tabColor rgb="FFDCC5ED"/>
    <pageSetUpPr fitToPage="1"/>
  </sheetPr>
  <dimension ref="A1:D50"/>
  <sheetViews>
    <sheetView topLeftCell="A16" zoomScaleNormal="100" workbookViewId="0">
      <selection activeCell="A50" sqref="A50"/>
    </sheetView>
  </sheetViews>
  <sheetFormatPr defaultRowHeight="15" x14ac:dyDescent="0.25"/>
  <cols>
    <col min="1" max="1" width="44.42578125" customWidth="1"/>
    <col min="2" max="2" width="11.140625" bestFit="1" customWidth="1"/>
    <col min="3" max="4" width="14.28515625" customWidth="1"/>
    <col min="8" max="8" width="24.85546875" bestFit="1" customWidth="1"/>
    <col min="9" max="9" width="14.28515625" customWidth="1"/>
  </cols>
  <sheetData>
    <row r="1" spans="1:4" x14ac:dyDescent="0.25">
      <c r="A1" s="35" t="s">
        <v>0</v>
      </c>
      <c r="B1" s="14"/>
      <c r="C1" s="10"/>
      <c r="D1" s="10"/>
    </row>
    <row r="2" spans="1:4" x14ac:dyDescent="0.25">
      <c r="A2" s="35" t="s">
        <v>1</v>
      </c>
      <c r="B2" s="14"/>
      <c r="C2" s="10"/>
      <c r="D2" s="10"/>
    </row>
    <row r="3" spans="1:4" x14ac:dyDescent="0.25">
      <c r="A3" s="14"/>
      <c r="B3" s="14"/>
      <c r="C3" s="10"/>
      <c r="D3" s="10"/>
    </row>
    <row r="4" spans="1:4" x14ac:dyDescent="0.25">
      <c r="A4" s="36" t="s">
        <v>100</v>
      </c>
      <c r="B4" s="14"/>
      <c r="C4" s="10"/>
      <c r="D4" s="10"/>
    </row>
    <row r="5" spans="1:4" x14ac:dyDescent="0.25">
      <c r="A5" s="36" t="s">
        <v>103</v>
      </c>
      <c r="B5" s="14"/>
      <c r="C5" s="10"/>
      <c r="D5" s="10"/>
    </row>
    <row r="6" spans="1:4" x14ac:dyDescent="0.25">
      <c r="A6" s="14"/>
      <c r="B6" s="14"/>
      <c r="C6" s="10"/>
      <c r="D6" s="10"/>
    </row>
    <row r="7" spans="1:4" x14ac:dyDescent="0.25">
      <c r="A7" s="37" t="s">
        <v>2</v>
      </c>
      <c r="B7" s="14"/>
      <c r="C7" s="10"/>
      <c r="D7" s="10"/>
    </row>
    <row r="8" spans="1:4" x14ac:dyDescent="0.25">
      <c r="A8" s="38"/>
      <c r="B8" s="14"/>
      <c r="C8" s="39"/>
      <c r="D8" s="39"/>
    </row>
    <row r="9" spans="1:4" ht="22.5" x14ac:dyDescent="0.25">
      <c r="A9" s="40"/>
      <c r="B9" s="7" t="s">
        <v>3</v>
      </c>
      <c r="C9" s="8" t="s">
        <v>112</v>
      </c>
      <c r="D9" s="8" t="s">
        <v>101</v>
      </c>
    </row>
    <row r="10" spans="1:4" x14ac:dyDescent="0.25">
      <c r="A10" s="41" t="s">
        <v>24</v>
      </c>
      <c r="B10" s="14"/>
      <c r="C10" s="10"/>
      <c r="D10" s="10"/>
    </row>
    <row r="11" spans="1:4" x14ac:dyDescent="0.25">
      <c r="A11" s="42" t="s">
        <v>25</v>
      </c>
      <c r="B11" s="135">
        <v>12</v>
      </c>
      <c r="C11" s="113">
        <v>544994</v>
      </c>
      <c r="D11" s="113">
        <v>1949294</v>
      </c>
    </row>
    <row r="12" spans="1:4" x14ac:dyDescent="0.25">
      <c r="A12" s="42" t="s">
        <v>26</v>
      </c>
      <c r="B12" s="135"/>
      <c r="C12" s="113">
        <v>0</v>
      </c>
      <c r="D12" s="113">
        <v>0</v>
      </c>
    </row>
    <row r="13" spans="1:4" ht="31.5" x14ac:dyDescent="0.25">
      <c r="A13" s="42" t="s">
        <v>27</v>
      </c>
      <c r="B13" s="135">
        <v>13</v>
      </c>
      <c r="C13" s="113">
        <v>50743649</v>
      </c>
      <c r="D13" s="113">
        <v>49678601</v>
      </c>
    </row>
    <row r="14" spans="1:4" ht="31.5" x14ac:dyDescent="0.25">
      <c r="A14" s="42" t="s">
        <v>28</v>
      </c>
      <c r="B14" s="135">
        <v>14</v>
      </c>
      <c r="C14" s="113">
        <v>4355408</v>
      </c>
      <c r="D14" s="113">
        <v>4550899</v>
      </c>
    </row>
    <row r="15" spans="1:4" x14ac:dyDescent="0.25">
      <c r="A15" s="42" t="s">
        <v>29</v>
      </c>
      <c r="B15" s="135"/>
      <c r="C15" s="113">
        <v>36649</v>
      </c>
      <c r="D15" s="113">
        <v>36649</v>
      </c>
    </row>
    <row r="16" spans="1:4" x14ac:dyDescent="0.25">
      <c r="A16" s="42" t="s">
        <v>30</v>
      </c>
      <c r="B16" s="135"/>
      <c r="C16" s="113">
        <v>196845</v>
      </c>
      <c r="D16" s="113">
        <v>215760</v>
      </c>
    </row>
    <row r="17" spans="1:4" x14ac:dyDescent="0.25">
      <c r="A17" s="42" t="s">
        <v>31</v>
      </c>
      <c r="B17" s="135"/>
      <c r="C17" s="113">
        <v>281711</v>
      </c>
      <c r="D17" s="113">
        <v>305382</v>
      </c>
    </row>
    <row r="18" spans="1:4" x14ac:dyDescent="0.25">
      <c r="A18" s="42" t="s">
        <v>32</v>
      </c>
      <c r="B18" s="135">
        <v>15</v>
      </c>
      <c r="C18" s="113">
        <v>4639507</v>
      </c>
      <c r="D18" s="113">
        <v>1698099</v>
      </c>
    </row>
    <row r="19" spans="1:4" x14ac:dyDescent="0.25">
      <c r="A19" s="43" t="s">
        <v>33</v>
      </c>
      <c r="B19" s="135"/>
      <c r="C19" s="113">
        <v>1911</v>
      </c>
      <c r="D19" s="113">
        <v>252618</v>
      </c>
    </row>
    <row r="20" spans="1:4" x14ac:dyDescent="0.25">
      <c r="A20" s="43" t="s">
        <v>34</v>
      </c>
      <c r="B20" s="135"/>
      <c r="C20" s="113">
        <v>11841</v>
      </c>
      <c r="D20" s="113">
        <v>48902</v>
      </c>
    </row>
    <row r="21" spans="1:4" x14ac:dyDescent="0.25">
      <c r="A21" s="44" t="s">
        <v>35</v>
      </c>
      <c r="B21" s="136">
        <v>16</v>
      </c>
      <c r="C21" s="114">
        <v>67267</v>
      </c>
      <c r="D21" s="114">
        <v>84251</v>
      </c>
    </row>
    <row r="22" spans="1:4" x14ac:dyDescent="0.25">
      <c r="A22" s="43"/>
      <c r="B22" s="135"/>
      <c r="C22" s="113"/>
      <c r="D22" s="10"/>
    </row>
    <row r="23" spans="1:4" x14ac:dyDescent="0.25">
      <c r="A23" s="45" t="s">
        <v>36</v>
      </c>
      <c r="B23" s="137"/>
      <c r="C23" s="115">
        <f>SUM(C11:C21)</f>
        <v>60879782</v>
      </c>
      <c r="D23" s="16">
        <f>SUM(D11:D21)</f>
        <v>58820455</v>
      </c>
    </row>
    <row r="24" spans="1:4" x14ac:dyDescent="0.25">
      <c r="A24" s="46"/>
      <c r="B24" s="135"/>
      <c r="C24" s="10"/>
      <c r="D24" s="10"/>
    </row>
    <row r="25" spans="1:4" x14ac:dyDescent="0.25">
      <c r="A25" s="47" t="s">
        <v>37</v>
      </c>
      <c r="B25" s="135"/>
      <c r="C25" s="10"/>
      <c r="D25" s="10"/>
    </row>
    <row r="26" spans="1:4" x14ac:dyDescent="0.25">
      <c r="A26" s="47"/>
      <c r="B26" s="135"/>
      <c r="C26" s="10"/>
      <c r="D26" s="10"/>
    </row>
    <row r="27" spans="1:4" x14ac:dyDescent="0.25">
      <c r="A27" s="46" t="s">
        <v>38</v>
      </c>
      <c r="B27" s="135"/>
      <c r="C27" s="10"/>
      <c r="D27" s="10"/>
    </row>
    <row r="28" spans="1:4" x14ac:dyDescent="0.25">
      <c r="A28" s="19"/>
      <c r="B28" s="135"/>
      <c r="C28" s="10"/>
      <c r="D28" s="10"/>
    </row>
    <row r="29" spans="1:4" x14ac:dyDescent="0.25">
      <c r="A29" s="42" t="s">
        <v>39</v>
      </c>
      <c r="B29" s="135">
        <v>17</v>
      </c>
      <c r="C29" s="113">
        <v>24588236</v>
      </c>
      <c r="D29" s="113">
        <v>17017590</v>
      </c>
    </row>
    <row r="30" spans="1:4" x14ac:dyDescent="0.25">
      <c r="A30" s="42" t="s">
        <v>40</v>
      </c>
      <c r="B30" s="135">
        <v>18</v>
      </c>
      <c r="C30" s="113">
        <v>10576351</v>
      </c>
      <c r="D30" s="113">
        <v>14198991</v>
      </c>
    </row>
    <row r="31" spans="1:4" x14ac:dyDescent="0.25">
      <c r="A31" s="44" t="s">
        <v>41</v>
      </c>
      <c r="B31" s="136">
        <v>19</v>
      </c>
      <c r="C31" s="114">
        <v>1085054</v>
      </c>
      <c r="D31" s="114">
        <v>517921</v>
      </c>
    </row>
    <row r="32" spans="1:4" x14ac:dyDescent="0.25">
      <c r="A32" s="48"/>
      <c r="B32" s="135"/>
      <c r="C32" s="113"/>
      <c r="D32" s="10"/>
    </row>
    <row r="33" spans="1:4" x14ac:dyDescent="0.25">
      <c r="A33" s="49" t="s">
        <v>42</v>
      </c>
      <c r="B33" s="137"/>
      <c r="C33" s="115">
        <f>SUM(C29:C31)</f>
        <v>36249641</v>
      </c>
      <c r="D33" s="16">
        <f>SUM(D29:D31)</f>
        <v>31734502</v>
      </c>
    </row>
    <row r="34" spans="1:4" x14ac:dyDescent="0.25">
      <c r="A34" s="46"/>
      <c r="B34" s="135"/>
      <c r="C34" s="113"/>
      <c r="D34" s="10"/>
    </row>
    <row r="35" spans="1:4" x14ac:dyDescent="0.25">
      <c r="A35" s="46" t="s">
        <v>43</v>
      </c>
      <c r="B35" s="135"/>
      <c r="C35" s="113"/>
      <c r="D35" s="10"/>
    </row>
    <row r="36" spans="1:4" x14ac:dyDescent="0.25">
      <c r="A36" s="43" t="s">
        <v>44</v>
      </c>
      <c r="B36" s="135">
        <v>20</v>
      </c>
      <c r="C36" s="113">
        <v>11240188</v>
      </c>
      <c r="D36" s="113">
        <v>11240188</v>
      </c>
    </row>
    <row r="37" spans="1:4" ht="21" x14ac:dyDescent="0.25">
      <c r="A37" s="43" t="s">
        <v>45</v>
      </c>
      <c r="B37" s="119"/>
      <c r="C37" s="113">
        <v>0</v>
      </c>
      <c r="D37" s="113">
        <v>0</v>
      </c>
    </row>
    <row r="38" spans="1:4" ht="31.5" x14ac:dyDescent="0.25">
      <c r="A38" s="42" t="s">
        <v>46</v>
      </c>
      <c r="B38" s="119"/>
      <c r="C38" s="113">
        <v>-145274</v>
      </c>
      <c r="D38" s="113">
        <v>146773</v>
      </c>
    </row>
    <row r="39" spans="1:4" x14ac:dyDescent="0.25">
      <c r="A39" s="50" t="s">
        <v>47</v>
      </c>
      <c r="B39" s="138"/>
      <c r="C39" s="114">
        <v>13535227</v>
      </c>
      <c r="D39" s="114">
        <v>15698992</v>
      </c>
    </row>
    <row r="40" spans="1:4" x14ac:dyDescent="0.25">
      <c r="A40" s="51"/>
      <c r="B40" s="119"/>
      <c r="C40" s="113"/>
      <c r="D40" s="10"/>
    </row>
    <row r="41" spans="1:4" x14ac:dyDescent="0.25">
      <c r="A41" s="52" t="s">
        <v>48</v>
      </c>
      <c r="B41" s="130"/>
      <c r="C41" s="115">
        <f>SUM(C36:C39)</f>
        <v>24630141</v>
      </c>
      <c r="D41" s="16">
        <f>SUM(D36:D39)</f>
        <v>27085953</v>
      </c>
    </row>
    <row r="42" spans="1:4" x14ac:dyDescent="0.25">
      <c r="A42" s="51" t="s">
        <v>49</v>
      </c>
      <c r="B42" s="119"/>
      <c r="C42" s="113"/>
      <c r="D42" s="10"/>
    </row>
    <row r="43" spans="1:4" x14ac:dyDescent="0.25">
      <c r="A43" s="52" t="s">
        <v>50</v>
      </c>
      <c r="B43" s="130"/>
      <c r="C43" s="115">
        <f>C33+C41</f>
        <v>60879782</v>
      </c>
      <c r="D43" s="16">
        <f>D33+D41</f>
        <v>58820455</v>
      </c>
    </row>
    <row r="44" spans="1:4" x14ac:dyDescent="0.25">
      <c r="A44" s="53" t="s">
        <v>51</v>
      </c>
      <c r="B44" s="54"/>
      <c r="C44" s="55">
        <v>0</v>
      </c>
      <c r="D44" s="55">
        <v>0.85063999891281128</v>
      </c>
    </row>
    <row r="45" spans="1:4" x14ac:dyDescent="0.25">
      <c r="A45" s="14"/>
      <c r="B45" s="14"/>
      <c r="C45" s="10"/>
      <c r="D45" s="10"/>
    </row>
    <row r="46" spans="1:4" x14ac:dyDescent="0.25">
      <c r="A46" s="28" t="s">
        <v>21</v>
      </c>
      <c r="B46" s="10"/>
      <c r="C46" s="14"/>
      <c r="D46" s="56"/>
    </row>
    <row r="47" spans="1:4" x14ac:dyDescent="0.25">
      <c r="A47" s="28"/>
      <c r="B47" s="10"/>
      <c r="C47" s="14"/>
      <c r="D47" s="56"/>
    </row>
    <row r="48" spans="1:4" x14ac:dyDescent="0.25">
      <c r="A48" s="57"/>
      <c r="B48" s="10"/>
      <c r="C48" s="33"/>
      <c r="D48" s="58"/>
    </row>
    <row r="49" spans="1:4" x14ac:dyDescent="0.25">
      <c r="A49" s="34" t="s">
        <v>114</v>
      </c>
      <c r="B49" s="10"/>
      <c r="C49" s="34" t="s">
        <v>22</v>
      </c>
      <c r="D49" s="56"/>
    </row>
    <row r="50" spans="1:4" x14ac:dyDescent="0.25">
      <c r="A50" s="59" t="s">
        <v>113</v>
      </c>
      <c r="B50" s="10"/>
      <c r="C50" s="34" t="s">
        <v>23</v>
      </c>
      <c r="D50" s="56"/>
    </row>
  </sheetData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88CCA-5C43-4538-A3CF-163D5C0A2934}">
  <sheetPr>
    <tabColor rgb="FFDCC5ED"/>
    <pageSetUpPr fitToPage="1"/>
  </sheetPr>
  <dimension ref="A1:J42"/>
  <sheetViews>
    <sheetView workbookViewId="0">
      <selection activeCell="A5" sqref="A5"/>
    </sheetView>
  </sheetViews>
  <sheetFormatPr defaultRowHeight="15" x14ac:dyDescent="0.25"/>
  <cols>
    <col min="1" max="1" width="64" customWidth="1"/>
    <col min="2" max="2" width="11.85546875" bestFit="1" customWidth="1"/>
    <col min="3" max="3" width="15.5703125" customWidth="1"/>
    <col min="4" max="5" width="15.85546875" customWidth="1"/>
    <col min="6" max="6" width="15.7109375" bestFit="1" customWidth="1"/>
  </cols>
  <sheetData>
    <row r="1" spans="1:10" s="2" customFormat="1" ht="15.75" x14ac:dyDescent="0.2">
      <c r="A1" s="1" t="s">
        <v>0</v>
      </c>
    </row>
    <row r="2" spans="1:10" s="2" customFormat="1" ht="15.75" x14ac:dyDescent="0.2">
      <c r="A2" s="1" t="s">
        <v>1</v>
      </c>
    </row>
    <row r="3" spans="1:10" s="2" customFormat="1" ht="15.75" x14ac:dyDescent="0.2">
      <c r="A3" s="1"/>
    </row>
    <row r="4" spans="1:10" s="2" customFormat="1" ht="12.75" x14ac:dyDescent="0.2">
      <c r="A4" s="36" t="s">
        <v>100</v>
      </c>
    </row>
    <row r="5" spans="1:10" s="2" customFormat="1" ht="27.75" customHeight="1" x14ac:dyDescent="0.2">
      <c r="A5" s="3" t="s">
        <v>104</v>
      </c>
    </row>
    <row r="6" spans="1:10" s="2" customFormat="1" ht="27" customHeight="1" x14ac:dyDescent="0.2">
      <c r="A6" s="4" t="s">
        <v>2</v>
      </c>
    </row>
    <row r="7" spans="1:10" s="2" customFormat="1" ht="12.75" x14ac:dyDescent="0.2">
      <c r="A7" s="5"/>
    </row>
    <row r="8" spans="1:10" s="2" customFormat="1" ht="42.75" customHeight="1" x14ac:dyDescent="0.2">
      <c r="A8" s="6"/>
      <c r="B8" s="7" t="s">
        <v>3</v>
      </c>
      <c r="C8" s="8" t="s">
        <v>105</v>
      </c>
      <c r="D8" s="8" t="s">
        <v>106</v>
      </c>
      <c r="E8" s="8" t="s">
        <v>107</v>
      </c>
      <c r="F8" s="8" t="s">
        <v>108</v>
      </c>
    </row>
    <row r="9" spans="1:10" s="2" customFormat="1" ht="15" customHeight="1" x14ac:dyDescent="0.2">
      <c r="A9" s="9" t="s">
        <v>4</v>
      </c>
      <c r="B9" s="10">
        <v>5</v>
      </c>
      <c r="C9" s="139">
        <v>1262261</v>
      </c>
      <c r="D9" s="139">
        <v>2522153</v>
      </c>
      <c r="E9" s="139">
        <v>770635</v>
      </c>
      <c r="F9" s="139">
        <v>1545900</v>
      </c>
    </row>
    <row r="10" spans="1:10" s="2" customFormat="1" ht="15" customHeight="1" x14ac:dyDescent="0.2">
      <c r="A10" s="11" t="s">
        <v>5</v>
      </c>
      <c r="B10" s="12">
        <v>5</v>
      </c>
      <c r="C10" s="114">
        <v>-924821</v>
      </c>
      <c r="D10" s="114">
        <v>-1701091</v>
      </c>
      <c r="E10" s="114">
        <v>-264783</v>
      </c>
      <c r="F10" s="114">
        <v>-563683</v>
      </c>
    </row>
    <row r="11" spans="1:10" s="2" customFormat="1" ht="15" customHeight="1" x14ac:dyDescent="0.2">
      <c r="A11" s="13"/>
      <c r="B11" s="14"/>
      <c r="C11" s="140"/>
      <c r="D11" s="140"/>
      <c r="E11" s="140"/>
      <c r="F11" s="140"/>
    </row>
    <row r="12" spans="1:10" s="104" customFormat="1" ht="15" customHeight="1" x14ac:dyDescent="0.2">
      <c r="A12" s="15" t="s">
        <v>6</v>
      </c>
      <c r="B12" s="16"/>
      <c r="C12" s="115">
        <f>C9+C10</f>
        <v>337440</v>
      </c>
      <c r="D12" s="115">
        <f>D9+D10</f>
        <v>821062</v>
      </c>
      <c r="E12" s="115">
        <f>E9+E10</f>
        <v>505852</v>
      </c>
      <c r="F12" s="115">
        <f>F9+F10</f>
        <v>982217</v>
      </c>
    </row>
    <row r="13" spans="1:10" s="2" customFormat="1" ht="15" customHeight="1" x14ac:dyDescent="0.2">
      <c r="A13" s="13"/>
      <c r="B13" s="14"/>
      <c r="C13" s="140"/>
      <c r="D13" s="140"/>
      <c r="E13" s="140"/>
      <c r="F13" s="140"/>
    </row>
    <row r="14" spans="1:10" s="2" customFormat="1" ht="21" x14ac:dyDescent="0.2">
      <c r="A14" s="17" t="s">
        <v>7</v>
      </c>
      <c r="B14" s="10">
        <v>6</v>
      </c>
      <c r="C14" s="141">
        <v>-3917009</v>
      </c>
      <c r="D14" s="141">
        <v>-6872435</v>
      </c>
      <c r="E14" s="141">
        <v>181721</v>
      </c>
      <c r="F14" s="141">
        <v>1561198.07476</v>
      </c>
      <c r="J14" s="27"/>
    </row>
    <row r="15" spans="1:10" s="2" customFormat="1" ht="15" customHeight="1" x14ac:dyDescent="0.2">
      <c r="A15" s="17" t="s">
        <v>8</v>
      </c>
      <c r="B15" s="10">
        <v>7</v>
      </c>
      <c r="C15" s="141">
        <v>4082202</v>
      </c>
      <c r="D15" s="141">
        <v>4229068</v>
      </c>
      <c r="E15" s="141">
        <v>423437</v>
      </c>
      <c r="F15" s="141">
        <v>478858.53645000007</v>
      </c>
      <c r="J15" s="27"/>
    </row>
    <row r="16" spans="1:10" s="2" customFormat="1" ht="15" customHeight="1" x14ac:dyDescent="0.2">
      <c r="A16" s="17" t="s">
        <v>9</v>
      </c>
      <c r="B16" s="10">
        <v>8</v>
      </c>
      <c r="C16" s="141">
        <v>264474</v>
      </c>
      <c r="D16" s="141">
        <v>480314</v>
      </c>
      <c r="E16" s="141">
        <v>286465</v>
      </c>
      <c r="F16" s="141">
        <v>629896.25816000008</v>
      </c>
    </row>
    <row r="17" spans="1:6" s="2" customFormat="1" ht="15" customHeight="1" x14ac:dyDescent="0.2">
      <c r="A17" s="17" t="s">
        <v>10</v>
      </c>
      <c r="B17" s="10"/>
      <c r="C17" s="141">
        <v>-37662</v>
      </c>
      <c r="D17" s="141">
        <v>-61457</v>
      </c>
      <c r="E17" s="141">
        <v>-110214</v>
      </c>
      <c r="F17" s="141">
        <v>-126650.36771999999</v>
      </c>
    </row>
    <row r="18" spans="1:6" s="2" customFormat="1" ht="31.5" x14ac:dyDescent="0.2">
      <c r="A18" s="17" t="s">
        <v>11</v>
      </c>
      <c r="B18" s="10"/>
      <c r="C18" s="141">
        <v>0</v>
      </c>
      <c r="D18" s="141">
        <v>0</v>
      </c>
      <c r="E18" s="141">
        <v>0</v>
      </c>
      <c r="F18" s="141">
        <v>8556.6832400000003</v>
      </c>
    </row>
    <row r="19" spans="1:6" s="2" customFormat="1" ht="31.5" x14ac:dyDescent="0.2">
      <c r="A19" s="17" t="s">
        <v>12</v>
      </c>
      <c r="B19" s="10"/>
      <c r="C19" s="141">
        <v>-13466</v>
      </c>
      <c r="D19" s="141">
        <v>-28817</v>
      </c>
      <c r="E19" s="141">
        <v>-14665</v>
      </c>
      <c r="F19" s="141">
        <v>-29941.073519999998</v>
      </c>
    </row>
    <row r="20" spans="1:6" s="2" customFormat="1" ht="15" customHeight="1" x14ac:dyDescent="0.2">
      <c r="A20" s="17" t="s">
        <v>13</v>
      </c>
      <c r="B20" s="10"/>
      <c r="C20" s="141">
        <v>53600</v>
      </c>
      <c r="D20" s="141">
        <v>68478</v>
      </c>
      <c r="E20" s="141">
        <v>427397</v>
      </c>
      <c r="F20" s="141">
        <v>428464.84424000001</v>
      </c>
    </row>
    <row r="21" spans="1:6" s="2" customFormat="1" ht="21" x14ac:dyDescent="0.2">
      <c r="A21" s="17" t="s">
        <v>14</v>
      </c>
      <c r="B21" s="10"/>
      <c r="C21" s="141">
        <v>-681</v>
      </c>
      <c r="D21" s="141">
        <v>-1583</v>
      </c>
      <c r="E21" s="141">
        <v>-3590</v>
      </c>
      <c r="F21" s="141">
        <v>53723.929400000008</v>
      </c>
    </row>
    <row r="22" spans="1:6" s="2" customFormat="1" ht="15" customHeight="1" x14ac:dyDescent="0.2">
      <c r="A22" s="18" t="s">
        <v>15</v>
      </c>
      <c r="B22" s="12"/>
      <c r="C22" s="114">
        <v>50065</v>
      </c>
      <c r="D22" s="114">
        <v>51571</v>
      </c>
      <c r="E22" s="114">
        <v>4438</v>
      </c>
      <c r="F22" s="114">
        <v>5271.4805800000004</v>
      </c>
    </row>
    <row r="23" spans="1:6" s="2" customFormat="1" ht="12.75" x14ac:dyDescent="0.2">
      <c r="A23" s="19"/>
      <c r="B23" s="10"/>
      <c r="C23" s="141"/>
      <c r="D23" s="141"/>
      <c r="E23" s="141"/>
      <c r="F23" s="141"/>
    </row>
    <row r="24" spans="1:6" s="2" customFormat="1" ht="12.75" x14ac:dyDescent="0.2">
      <c r="A24" s="20" t="s">
        <v>16</v>
      </c>
      <c r="B24" s="16"/>
      <c r="C24" s="115">
        <f>SUM(C14:C22)</f>
        <v>481523</v>
      </c>
      <c r="D24" s="115">
        <f>SUM(D14:D22)</f>
        <v>-2134861</v>
      </c>
      <c r="E24" s="115">
        <f>SUM(E14:E22)</f>
        <v>1194989</v>
      </c>
      <c r="F24" s="115">
        <f>SUM(F14:F22)</f>
        <v>3009378.3655900001</v>
      </c>
    </row>
    <row r="25" spans="1:6" s="2" customFormat="1" ht="12.75" x14ac:dyDescent="0.2">
      <c r="A25" s="17"/>
      <c r="B25" s="10"/>
      <c r="C25" s="141"/>
      <c r="D25" s="141"/>
      <c r="E25" s="141"/>
      <c r="F25" s="141"/>
    </row>
    <row r="26" spans="1:6" s="2" customFormat="1" ht="12.75" x14ac:dyDescent="0.2">
      <c r="A26" s="11" t="s">
        <v>17</v>
      </c>
      <c r="B26" s="12">
        <v>9</v>
      </c>
      <c r="C26" s="114">
        <v>-380306</v>
      </c>
      <c r="D26" s="114">
        <v>-777488</v>
      </c>
      <c r="E26" s="114">
        <v>-513094</v>
      </c>
      <c r="F26" s="114">
        <v>-990650.56122999999</v>
      </c>
    </row>
    <row r="27" spans="1:6" s="2" customFormat="1" ht="12.75" x14ac:dyDescent="0.2">
      <c r="A27" s="21"/>
      <c r="B27" s="10"/>
      <c r="C27" s="141"/>
      <c r="D27" s="141"/>
      <c r="E27" s="141"/>
      <c r="F27" s="141"/>
    </row>
    <row r="28" spans="1:6" s="2" customFormat="1" ht="12.75" x14ac:dyDescent="0.2">
      <c r="A28" s="22" t="s">
        <v>18</v>
      </c>
      <c r="B28" s="16"/>
      <c r="C28" s="115">
        <f>C12+C24+C26</f>
        <v>438657</v>
      </c>
      <c r="D28" s="115">
        <f>D12+D24+D26</f>
        <v>-2091287</v>
      </c>
      <c r="E28" s="115">
        <f>E12+E24+E26</f>
        <v>1187747</v>
      </c>
      <c r="F28" s="115">
        <f>F12+F24+F26</f>
        <v>3000944.80436</v>
      </c>
    </row>
    <row r="29" spans="1:6" s="2" customFormat="1" ht="12.75" x14ac:dyDescent="0.2">
      <c r="A29" s="9"/>
      <c r="B29" s="10"/>
      <c r="C29" s="141"/>
      <c r="D29" s="141"/>
      <c r="E29" s="141"/>
      <c r="F29" s="141"/>
    </row>
    <row r="30" spans="1:6" s="2" customFormat="1" ht="12.75" x14ac:dyDescent="0.2">
      <c r="A30" s="23" t="s">
        <v>19</v>
      </c>
      <c r="B30" s="12"/>
      <c r="C30" s="114">
        <v>-66437</v>
      </c>
      <c r="D30" s="114">
        <v>-72478</v>
      </c>
      <c r="E30" s="114">
        <v>-104413</v>
      </c>
      <c r="F30" s="114">
        <v>-141483</v>
      </c>
    </row>
    <row r="31" spans="1:6" s="2" customFormat="1" ht="12.75" x14ac:dyDescent="0.2">
      <c r="A31" s="9"/>
      <c r="B31" s="10"/>
      <c r="C31" s="141"/>
      <c r="D31" s="141"/>
      <c r="E31" s="141"/>
      <c r="F31" s="141"/>
    </row>
    <row r="32" spans="1:6" s="2" customFormat="1" ht="12.75" x14ac:dyDescent="0.2">
      <c r="A32" s="22" t="s">
        <v>20</v>
      </c>
      <c r="B32" s="16"/>
      <c r="C32" s="115">
        <f>C28+C30</f>
        <v>372220</v>
      </c>
      <c r="D32" s="115">
        <f>D28+D30</f>
        <v>-2163765</v>
      </c>
      <c r="E32" s="115">
        <f>E28+E30</f>
        <v>1083334</v>
      </c>
      <c r="F32" s="115">
        <f>F28+F30</f>
        <v>2859461.80436</v>
      </c>
    </row>
    <row r="33" spans="1:6" s="2" customFormat="1" ht="12.75" x14ac:dyDescent="0.2">
      <c r="A33" s="21"/>
      <c r="B33" s="10"/>
      <c r="C33" s="141"/>
      <c r="D33" s="141"/>
      <c r="E33" s="141"/>
      <c r="F33" s="141"/>
    </row>
    <row r="34" spans="1:6" s="2" customFormat="1" ht="13.5" thickBot="1" x14ac:dyDescent="0.25">
      <c r="A34" s="24" t="s">
        <v>99</v>
      </c>
      <c r="B34" s="25">
        <v>10</v>
      </c>
      <c r="C34" s="114">
        <f>C32/6057489*1000</f>
        <v>61.447903578528994</v>
      </c>
      <c r="D34" s="114">
        <f>D32/6057489*1000</f>
        <v>-357.204940859158</v>
      </c>
      <c r="E34" s="114">
        <v>178.85</v>
      </c>
      <c r="F34" s="114">
        <v>472.07</v>
      </c>
    </row>
    <row r="35" spans="1:6" s="2" customFormat="1" ht="15.75" x14ac:dyDescent="0.25">
      <c r="A35" s="26"/>
      <c r="B35" s="27"/>
      <c r="C35" s="27"/>
      <c r="D35" s="27"/>
      <c r="E35" s="27"/>
      <c r="F35" s="27"/>
    </row>
    <row r="36" spans="1:6" s="2" customFormat="1" ht="12.75" x14ac:dyDescent="0.2">
      <c r="A36" s="28" t="s">
        <v>21</v>
      </c>
      <c r="B36" s="29"/>
      <c r="C36" s="29"/>
      <c r="D36" s="29"/>
      <c r="E36" s="29"/>
      <c r="F36" s="29"/>
    </row>
    <row r="37" spans="1:6" s="2" customFormat="1" ht="12.75" x14ac:dyDescent="0.2">
      <c r="A37" s="31"/>
      <c r="B37" s="29"/>
      <c r="C37" s="29"/>
      <c r="D37" s="29"/>
      <c r="E37" s="29"/>
      <c r="F37" s="29"/>
    </row>
    <row r="38" spans="1:6" s="2" customFormat="1" ht="12.75" x14ac:dyDescent="0.2">
      <c r="A38" s="32"/>
      <c r="B38" s="29"/>
      <c r="C38" s="29"/>
      <c r="D38" s="29"/>
      <c r="E38" s="33"/>
      <c r="F38" s="33"/>
    </row>
    <row r="39" spans="1:6" s="2" customFormat="1" ht="12.75" x14ac:dyDescent="0.2">
      <c r="A39" s="34" t="str">
        <f>Ф1!A49</f>
        <v>Джамышева Н. Н.</v>
      </c>
      <c r="B39" s="29"/>
      <c r="C39" s="29"/>
      <c r="D39" s="29"/>
      <c r="E39" s="34" t="s">
        <v>22</v>
      </c>
      <c r="F39" s="29"/>
    </row>
    <row r="40" spans="1:6" s="2" customFormat="1" ht="12.75" x14ac:dyDescent="0.2">
      <c r="A40" s="59" t="str">
        <f>Ф1!A50</f>
        <v>Заместитель председателя Правления</v>
      </c>
      <c r="B40" s="29"/>
      <c r="C40" s="29"/>
      <c r="D40" s="29"/>
      <c r="E40" s="34" t="s">
        <v>23</v>
      </c>
      <c r="F40" s="29"/>
    </row>
    <row r="41" spans="1:6" x14ac:dyDescent="0.25">
      <c r="A41" s="31"/>
      <c r="B41" s="29"/>
      <c r="C41" s="29"/>
      <c r="D41" s="29"/>
      <c r="E41" s="30"/>
      <c r="F41" s="2"/>
    </row>
    <row r="42" spans="1:6" ht="15.75" x14ac:dyDescent="0.25">
      <c r="A42" s="26"/>
      <c r="B42" s="27"/>
      <c r="C42" s="27"/>
      <c r="D42" s="27"/>
      <c r="E42" s="2"/>
      <c r="F42" s="2"/>
    </row>
  </sheetData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E5C58-E61A-4D39-9DCE-1741CB458FDA}">
  <sheetPr>
    <tabColor rgb="FFDCC5ED"/>
    <pageSetUpPr fitToPage="1"/>
  </sheetPr>
  <dimension ref="A1:G67"/>
  <sheetViews>
    <sheetView workbookViewId="0">
      <selection activeCell="B49" sqref="B49"/>
    </sheetView>
  </sheetViews>
  <sheetFormatPr defaultRowHeight="15" x14ac:dyDescent="0.25"/>
  <cols>
    <col min="1" max="1" width="78.140625" customWidth="1"/>
    <col min="2" max="2" width="13.5703125" customWidth="1"/>
    <col min="3" max="4" width="18.5703125" style="105" bestFit="1" customWidth="1"/>
    <col min="5" max="5" width="9.5703125" bestFit="1" customWidth="1"/>
    <col min="6" max="6" width="16.7109375" customWidth="1"/>
    <col min="7" max="7" width="14" customWidth="1"/>
  </cols>
  <sheetData>
    <row r="1" spans="1:7" x14ac:dyDescent="0.25">
      <c r="A1" s="35" t="s">
        <v>0</v>
      </c>
    </row>
    <row r="2" spans="1:7" x14ac:dyDescent="0.25">
      <c r="A2" s="35" t="s">
        <v>1</v>
      </c>
    </row>
    <row r="4" spans="1:7" x14ac:dyDescent="0.25">
      <c r="A4" s="36" t="s">
        <v>100</v>
      </c>
    </row>
    <row r="5" spans="1:7" ht="25.5" x14ac:dyDescent="0.25">
      <c r="A5" s="3" t="s">
        <v>109</v>
      </c>
    </row>
    <row r="6" spans="1:7" x14ac:dyDescent="0.25">
      <c r="A6" s="71" t="s">
        <v>2</v>
      </c>
    </row>
    <row r="7" spans="1:7" ht="21" x14ac:dyDescent="0.25">
      <c r="A7" s="148"/>
      <c r="B7" s="150" t="s">
        <v>97</v>
      </c>
      <c r="C7" s="106" t="s">
        <v>98</v>
      </c>
      <c r="D7" s="106" t="s">
        <v>98</v>
      </c>
      <c r="E7" s="152"/>
    </row>
    <row r="8" spans="1:7" x14ac:dyDescent="0.25">
      <c r="A8" s="148"/>
      <c r="B8" s="150"/>
      <c r="C8" s="107" t="s">
        <v>110</v>
      </c>
      <c r="D8" s="107" t="s">
        <v>110</v>
      </c>
      <c r="E8" s="152"/>
    </row>
    <row r="9" spans="1:7" ht="15.75" thickBot="1" x14ac:dyDescent="0.3">
      <c r="A9" s="149"/>
      <c r="B9" s="151"/>
      <c r="C9" s="108" t="s">
        <v>102</v>
      </c>
      <c r="D9" s="108" t="s">
        <v>61</v>
      </c>
      <c r="E9" s="152"/>
    </row>
    <row r="10" spans="1:7" ht="15.75" x14ac:dyDescent="0.25">
      <c r="A10" s="62" t="s">
        <v>62</v>
      </c>
      <c r="B10" s="85"/>
      <c r="C10" s="109"/>
      <c r="D10" s="109"/>
      <c r="E10" s="86"/>
    </row>
    <row r="11" spans="1:7" ht="21" x14ac:dyDescent="0.25">
      <c r="A11" s="95" t="s">
        <v>63</v>
      </c>
      <c r="B11" s="85"/>
      <c r="C11" s="120">
        <v>1799964</v>
      </c>
      <c r="D11" s="120">
        <v>1247172</v>
      </c>
      <c r="E11" s="86"/>
      <c r="F11" s="120"/>
      <c r="G11" s="102"/>
    </row>
    <row r="12" spans="1:7" ht="21" x14ac:dyDescent="0.25">
      <c r="A12" s="95" t="s">
        <v>64</v>
      </c>
      <c r="B12" s="85"/>
      <c r="C12" s="120">
        <v>157439</v>
      </c>
      <c r="D12" s="120">
        <v>102064</v>
      </c>
      <c r="E12" s="86"/>
      <c r="F12" s="120"/>
      <c r="G12" s="102"/>
    </row>
    <row r="13" spans="1:7" ht="15.75" x14ac:dyDescent="0.25">
      <c r="A13" s="87" t="s">
        <v>65</v>
      </c>
      <c r="B13" s="85"/>
      <c r="C13" s="120">
        <v>55129</v>
      </c>
      <c r="D13" s="120">
        <v>10060</v>
      </c>
      <c r="E13" s="86"/>
      <c r="F13" s="120"/>
      <c r="G13" s="102"/>
    </row>
    <row r="14" spans="1:7" ht="15.75" x14ac:dyDescent="0.25">
      <c r="A14" s="87" t="s">
        <v>66</v>
      </c>
      <c r="B14" s="85"/>
      <c r="C14" s="120">
        <v>0</v>
      </c>
      <c r="D14" s="120">
        <v>0</v>
      </c>
      <c r="E14" s="86"/>
      <c r="F14" s="120"/>
      <c r="G14" s="102"/>
    </row>
    <row r="15" spans="1:7" ht="15.75" x14ac:dyDescent="0.25">
      <c r="A15" s="87" t="s">
        <v>67</v>
      </c>
      <c r="B15" s="85"/>
      <c r="C15" s="120">
        <v>68478</v>
      </c>
      <c r="D15" s="120">
        <v>428465</v>
      </c>
      <c r="E15" s="86"/>
      <c r="F15" s="120"/>
      <c r="G15" s="102"/>
    </row>
    <row r="16" spans="1:7" ht="15.75" x14ac:dyDescent="0.25">
      <c r="A16" s="87" t="s">
        <v>68</v>
      </c>
      <c r="B16" s="85"/>
      <c r="C16" s="120">
        <v>470669</v>
      </c>
      <c r="D16" s="120">
        <v>1741834</v>
      </c>
      <c r="E16" s="86"/>
      <c r="F16" s="120"/>
      <c r="G16" s="102"/>
    </row>
    <row r="17" spans="1:7" ht="21" x14ac:dyDescent="0.25">
      <c r="A17" s="95" t="s">
        <v>69</v>
      </c>
      <c r="B17" s="85"/>
      <c r="C17" s="120">
        <v>110219</v>
      </c>
      <c r="D17" s="120">
        <v>-80062</v>
      </c>
      <c r="E17" s="86"/>
      <c r="F17" s="120"/>
      <c r="G17" s="102"/>
    </row>
    <row r="18" spans="1:7" ht="21" x14ac:dyDescent="0.25">
      <c r="A18" s="95" t="s">
        <v>70</v>
      </c>
      <c r="B18" s="85"/>
      <c r="C18" s="120">
        <v>0</v>
      </c>
      <c r="D18" s="120">
        <v>8557</v>
      </c>
      <c r="E18" s="86"/>
      <c r="F18" s="120"/>
      <c r="G18" s="102"/>
    </row>
    <row r="19" spans="1:7" ht="15.75" x14ac:dyDescent="0.25">
      <c r="A19" s="87" t="s">
        <v>71</v>
      </c>
      <c r="B19" s="85"/>
      <c r="C19" s="120">
        <v>-768546</v>
      </c>
      <c r="D19" s="120">
        <v>-198164</v>
      </c>
      <c r="E19" s="86"/>
      <c r="F19" s="120"/>
      <c r="G19" s="102"/>
    </row>
    <row r="20" spans="1:7" ht="15.75" x14ac:dyDescent="0.25">
      <c r="A20" s="87" t="s">
        <v>72</v>
      </c>
      <c r="B20" s="85"/>
      <c r="C20" s="120">
        <v>-549030</v>
      </c>
      <c r="D20" s="120">
        <v>-470131</v>
      </c>
      <c r="E20" s="86"/>
      <c r="F20" s="120"/>
      <c r="G20" s="102"/>
    </row>
    <row r="21" spans="1:7" ht="15.75" x14ac:dyDescent="0.25">
      <c r="A21" s="87" t="s">
        <v>73</v>
      </c>
      <c r="B21" s="85"/>
      <c r="C21" s="120">
        <v>-61458</v>
      </c>
      <c r="D21" s="120">
        <v>-126650</v>
      </c>
      <c r="E21" s="86"/>
      <c r="F21" s="120"/>
      <c r="G21" s="102"/>
    </row>
    <row r="22" spans="1:7" ht="15.75" x14ac:dyDescent="0.25">
      <c r="A22" s="87" t="s">
        <v>74</v>
      </c>
      <c r="B22" s="85"/>
      <c r="C22" s="120">
        <v>-667442</v>
      </c>
      <c r="D22" s="120">
        <v>-954028</v>
      </c>
      <c r="E22" s="86"/>
      <c r="F22" s="120"/>
      <c r="G22" s="102"/>
    </row>
    <row r="23" spans="1:7" ht="16.5" thickBot="1" x14ac:dyDescent="0.3">
      <c r="A23" s="87" t="s">
        <v>75</v>
      </c>
      <c r="B23" s="85"/>
      <c r="C23" s="120">
        <v>-1112375</v>
      </c>
      <c r="D23" s="120">
        <v>-1210</v>
      </c>
      <c r="E23" s="86"/>
      <c r="F23" s="120"/>
      <c r="G23" s="102"/>
    </row>
    <row r="24" spans="1:7" ht="15.75" x14ac:dyDescent="0.25">
      <c r="A24" s="88"/>
      <c r="B24" s="89"/>
      <c r="C24" s="121"/>
      <c r="D24" s="122"/>
      <c r="E24" s="86"/>
      <c r="F24" s="120"/>
      <c r="G24" s="102"/>
    </row>
    <row r="25" spans="1:7" ht="21" x14ac:dyDescent="0.25">
      <c r="A25" s="95" t="s">
        <v>76</v>
      </c>
      <c r="B25" s="85"/>
      <c r="C25" s="120">
        <f>SUM(C11:C24)</f>
        <v>-496953</v>
      </c>
      <c r="D25" s="120">
        <f>SUM(D11:D23)</f>
        <v>1707907</v>
      </c>
      <c r="E25" s="86"/>
      <c r="F25" s="120"/>
      <c r="G25" s="102"/>
    </row>
    <row r="26" spans="1:7" ht="15.75" x14ac:dyDescent="0.25">
      <c r="A26" s="95"/>
      <c r="B26" s="85"/>
      <c r="C26" s="109"/>
      <c r="D26" s="109"/>
      <c r="E26" s="86"/>
      <c r="F26" s="120"/>
      <c r="G26" s="102"/>
    </row>
    <row r="27" spans="1:7" ht="15.75" x14ac:dyDescent="0.25">
      <c r="A27" s="95" t="s">
        <v>77</v>
      </c>
      <c r="B27" s="85"/>
      <c r="C27" s="109"/>
      <c r="D27" s="109"/>
      <c r="E27" s="86"/>
      <c r="F27" s="120"/>
      <c r="G27" s="102"/>
    </row>
    <row r="28" spans="1:7" ht="15.75" x14ac:dyDescent="0.25">
      <c r="A28" s="95" t="s">
        <v>78</v>
      </c>
      <c r="B28" s="85"/>
      <c r="C28" s="109"/>
      <c r="D28" s="109"/>
      <c r="E28" s="86"/>
      <c r="F28" s="120"/>
      <c r="G28" s="102"/>
    </row>
    <row r="29" spans="1:7" ht="15.75" x14ac:dyDescent="0.25">
      <c r="A29" s="95" t="s">
        <v>26</v>
      </c>
      <c r="B29" s="85"/>
      <c r="C29" s="120">
        <v>0</v>
      </c>
      <c r="D29" s="120">
        <v>0</v>
      </c>
      <c r="E29" s="86"/>
      <c r="F29" s="120"/>
      <c r="G29" s="102"/>
    </row>
    <row r="30" spans="1:7" ht="21" x14ac:dyDescent="0.25">
      <c r="A30" s="95" t="s">
        <v>27</v>
      </c>
      <c r="B30" s="85"/>
      <c r="C30" s="120">
        <v>-1410307</v>
      </c>
      <c r="D30" s="120">
        <v>1368482</v>
      </c>
      <c r="E30" s="86"/>
      <c r="F30" s="120"/>
      <c r="G30" s="102"/>
    </row>
    <row r="31" spans="1:7" ht="21" x14ac:dyDescent="0.25">
      <c r="A31" s="95" t="s">
        <v>79</v>
      </c>
      <c r="B31" s="85"/>
      <c r="C31" s="120">
        <v>11470</v>
      </c>
      <c r="D31" s="120">
        <v>330280</v>
      </c>
      <c r="E31" s="86"/>
      <c r="F31" s="120"/>
      <c r="G31" s="102"/>
    </row>
    <row r="32" spans="1:7" x14ac:dyDescent="0.25">
      <c r="A32" s="87" t="s">
        <v>32</v>
      </c>
      <c r="B32" s="85"/>
      <c r="C32" s="120">
        <v>-2984475</v>
      </c>
      <c r="D32" s="120">
        <v>2284251</v>
      </c>
      <c r="E32" s="103"/>
      <c r="F32" s="120"/>
      <c r="G32" s="102"/>
    </row>
    <row r="33" spans="1:7" ht="15.75" x14ac:dyDescent="0.25">
      <c r="A33" s="87" t="s">
        <v>35</v>
      </c>
      <c r="B33" s="85"/>
      <c r="C33" s="120">
        <v>59541</v>
      </c>
      <c r="D33" s="120">
        <v>75625</v>
      </c>
      <c r="E33" s="86"/>
      <c r="F33" s="120"/>
      <c r="G33" s="102"/>
    </row>
    <row r="34" spans="1:7" ht="15.75" x14ac:dyDescent="0.25">
      <c r="A34" s="87" t="s">
        <v>40</v>
      </c>
      <c r="B34" s="85"/>
      <c r="C34" s="120">
        <v>-3662849</v>
      </c>
      <c r="D34" s="120">
        <v>-514466</v>
      </c>
      <c r="E34" s="86"/>
      <c r="F34" s="120"/>
      <c r="G34" s="102"/>
    </row>
    <row r="35" spans="1:7" ht="15.75" thickBot="1" x14ac:dyDescent="0.3">
      <c r="A35" s="87" t="s">
        <v>41</v>
      </c>
      <c r="B35" s="85"/>
      <c r="C35" s="120">
        <v>581710</v>
      </c>
      <c r="D35" s="120">
        <v>-383900</v>
      </c>
      <c r="E35" s="103"/>
      <c r="F35" s="120"/>
      <c r="G35" s="102"/>
    </row>
    <row r="36" spans="1:7" ht="16.5" thickBot="1" x14ac:dyDescent="0.3">
      <c r="A36" s="90" t="s">
        <v>80</v>
      </c>
      <c r="B36" s="91"/>
      <c r="C36" s="123">
        <f>SUM(C25:C35)</f>
        <v>-7901863</v>
      </c>
      <c r="D36" s="123">
        <f>SUM(D25:D35)</f>
        <v>4868179</v>
      </c>
      <c r="E36" s="86"/>
      <c r="F36" s="120"/>
      <c r="G36" s="102"/>
    </row>
    <row r="37" spans="1:7" ht="16.5" thickBot="1" x14ac:dyDescent="0.3">
      <c r="A37" s="92" t="s">
        <v>81</v>
      </c>
      <c r="B37" s="93"/>
      <c r="C37" s="142">
        <v>153913</v>
      </c>
      <c r="D37" s="124">
        <v>-148016</v>
      </c>
      <c r="E37" s="86"/>
      <c r="F37" s="120"/>
      <c r="G37" s="102"/>
    </row>
    <row r="38" spans="1:7" ht="15.75" x14ac:dyDescent="0.25">
      <c r="A38" s="87"/>
      <c r="B38" s="85"/>
      <c r="C38" s="109"/>
      <c r="D38" s="109"/>
      <c r="E38" s="86"/>
      <c r="F38" s="120"/>
      <c r="G38" s="102"/>
    </row>
    <row r="39" spans="1:7" ht="15.75" thickBot="1" x14ac:dyDescent="0.3">
      <c r="A39" s="92" t="s">
        <v>82</v>
      </c>
      <c r="B39" s="93"/>
      <c r="C39" s="124">
        <f>SUM(C36:C37)</f>
        <v>-7747950</v>
      </c>
      <c r="D39" s="124">
        <f>SUM(D36:D37)</f>
        <v>4720163</v>
      </c>
      <c r="E39" s="102"/>
      <c r="F39" s="120"/>
      <c r="G39" s="102"/>
    </row>
    <row r="40" spans="1:7" ht="15.75" x14ac:dyDescent="0.25">
      <c r="A40" s="87"/>
      <c r="B40" s="85"/>
      <c r="C40" s="109"/>
      <c r="D40" s="109"/>
      <c r="E40" s="86"/>
      <c r="F40" s="120"/>
      <c r="G40" s="102"/>
    </row>
    <row r="41" spans="1:7" ht="15.75" x14ac:dyDescent="0.25">
      <c r="A41" s="62" t="s">
        <v>83</v>
      </c>
      <c r="B41" s="85"/>
      <c r="C41" s="109"/>
      <c r="D41" s="109"/>
      <c r="E41" s="86"/>
      <c r="F41" s="120"/>
      <c r="G41" s="102"/>
    </row>
    <row r="42" spans="1:7" ht="15.75" x14ac:dyDescent="0.25">
      <c r="A42" s="87" t="s">
        <v>84</v>
      </c>
      <c r="B42" s="85"/>
      <c r="C42" s="120">
        <v>-15944</v>
      </c>
      <c r="D42" s="120">
        <v>-134557</v>
      </c>
      <c r="E42" s="86"/>
      <c r="F42" s="120"/>
      <c r="G42" s="102"/>
    </row>
    <row r="43" spans="1:7" ht="16.5" thickBot="1" x14ac:dyDescent="0.3">
      <c r="A43" s="87" t="s">
        <v>85</v>
      </c>
      <c r="B43" s="85"/>
      <c r="C43" s="120">
        <v>0</v>
      </c>
      <c r="D43" s="109">
        <v>0</v>
      </c>
      <c r="E43" s="86"/>
      <c r="F43" s="120"/>
      <c r="G43" s="102"/>
    </row>
    <row r="44" spans="1:7" ht="15.75" x14ac:dyDescent="0.25">
      <c r="A44" s="88"/>
      <c r="B44" s="89"/>
      <c r="C44" s="122"/>
      <c r="D44" s="122"/>
      <c r="E44" s="86"/>
      <c r="F44" s="120"/>
      <c r="G44" s="102"/>
    </row>
    <row r="45" spans="1:7" ht="16.5" thickBot="1" x14ac:dyDescent="0.3">
      <c r="A45" s="92" t="s">
        <v>86</v>
      </c>
      <c r="B45" s="93"/>
      <c r="C45" s="124">
        <f>SUM(C42:C44)</f>
        <v>-15944</v>
      </c>
      <c r="D45" s="124">
        <f>SUM(D42:D44)</f>
        <v>-134557</v>
      </c>
      <c r="E45" s="86"/>
      <c r="F45" s="120"/>
      <c r="G45" s="102"/>
    </row>
    <row r="46" spans="1:7" x14ac:dyDescent="0.25">
      <c r="F46" s="120"/>
      <c r="G46" s="102"/>
    </row>
    <row r="47" spans="1:7" x14ac:dyDescent="0.25">
      <c r="A47" s="61" t="s">
        <v>87</v>
      </c>
      <c r="B47" s="94"/>
      <c r="C47" s="125"/>
      <c r="D47" s="125"/>
      <c r="F47" s="120"/>
      <c r="G47" s="102"/>
    </row>
    <row r="48" spans="1:7" x14ac:dyDescent="0.25">
      <c r="A48" s="95" t="s">
        <v>88</v>
      </c>
      <c r="B48" s="144"/>
      <c r="C48" s="126">
        <v>0</v>
      </c>
      <c r="D48" s="134">
        <v>0</v>
      </c>
      <c r="F48" s="120"/>
      <c r="G48" s="102"/>
    </row>
    <row r="49" spans="1:7" x14ac:dyDescent="0.25">
      <c r="A49" s="95" t="s">
        <v>89</v>
      </c>
      <c r="B49" s="144"/>
      <c r="C49" s="126">
        <v>21939140</v>
      </c>
      <c r="D49" s="134">
        <v>3820010</v>
      </c>
      <c r="F49" s="120"/>
      <c r="G49" s="102"/>
    </row>
    <row r="50" spans="1:7" ht="15.75" thickBot="1" x14ac:dyDescent="0.3">
      <c r="A50" s="96" t="s">
        <v>90</v>
      </c>
      <c r="B50" s="145"/>
      <c r="C50" s="127">
        <v>-15663912</v>
      </c>
      <c r="D50" s="133">
        <v>-11468666</v>
      </c>
      <c r="F50" s="120"/>
      <c r="G50" s="102"/>
    </row>
    <row r="51" spans="1:7" x14ac:dyDescent="0.25">
      <c r="A51" s="95"/>
      <c r="B51" s="125"/>
      <c r="C51" s="125"/>
      <c r="D51" s="125"/>
      <c r="F51" s="120"/>
      <c r="G51" s="102"/>
    </row>
    <row r="52" spans="1:7" ht="15.75" thickBot="1" x14ac:dyDescent="0.3">
      <c r="A52" s="96" t="s">
        <v>91</v>
      </c>
      <c r="B52" s="146"/>
      <c r="C52" s="127">
        <f>SUM(C48:C51)</f>
        <v>6275228</v>
      </c>
      <c r="D52" s="127">
        <f>SUM(D48:D51)</f>
        <v>-7648656</v>
      </c>
      <c r="F52" s="120"/>
      <c r="G52" s="102"/>
    </row>
    <row r="53" spans="1:7" x14ac:dyDescent="0.25">
      <c r="A53" s="95"/>
      <c r="B53" s="125"/>
      <c r="C53" s="125"/>
      <c r="D53" s="125"/>
      <c r="F53" s="120"/>
      <c r="G53" s="102"/>
    </row>
    <row r="54" spans="1:7" x14ac:dyDescent="0.25">
      <c r="A54" s="95" t="s">
        <v>92</v>
      </c>
      <c r="B54" s="125"/>
      <c r="C54" s="126">
        <f>SUM(C52,C45,C39)</f>
        <v>-1488666</v>
      </c>
      <c r="D54" s="126">
        <f>SUM(D52,D45,D39)</f>
        <v>-3063050</v>
      </c>
      <c r="F54" s="120"/>
      <c r="G54" s="102"/>
    </row>
    <row r="55" spans="1:7" ht="21" x14ac:dyDescent="0.25">
      <c r="A55" s="97" t="s">
        <v>93</v>
      </c>
      <c r="B55" s="125"/>
      <c r="C55" s="126">
        <v>84366</v>
      </c>
      <c r="D55" s="126">
        <v>-2885</v>
      </c>
      <c r="F55" s="120"/>
      <c r="G55" s="102"/>
    </row>
    <row r="56" spans="1:7" ht="15.75" thickBot="1" x14ac:dyDescent="0.3">
      <c r="A56" s="98" t="s">
        <v>94</v>
      </c>
      <c r="B56" s="146"/>
      <c r="C56" s="127">
        <f>SUM(C54:C55)</f>
        <v>-1404300</v>
      </c>
      <c r="D56" s="127">
        <f>SUM(D54:D55)</f>
        <v>-3065935</v>
      </c>
      <c r="E56" s="102"/>
      <c r="F56" s="120"/>
      <c r="G56" s="102"/>
    </row>
    <row r="57" spans="1:7" x14ac:dyDescent="0.25">
      <c r="A57" s="95"/>
      <c r="B57" s="125"/>
      <c r="C57" s="125"/>
      <c r="D57" s="125"/>
      <c r="F57" s="120"/>
      <c r="G57" s="102"/>
    </row>
    <row r="58" spans="1:7" ht="15.75" thickBot="1" x14ac:dyDescent="0.3">
      <c r="A58" s="99" t="s">
        <v>95</v>
      </c>
      <c r="B58" s="145">
        <v>12</v>
      </c>
      <c r="C58" s="128">
        <v>1949294</v>
      </c>
      <c r="D58" s="128">
        <v>3208528</v>
      </c>
      <c r="F58" s="120"/>
      <c r="G58" s="102"/>
    </row>
    <row r="59" spans="1:7" ht="15.75" thickBot="1" x14ac:dyDescent="0.3">
      <c r="A59" s="100" t="s">
        <v>96</v>
      </c>
      <c r="B59" s="147">
        <v>12</v>
      </c>
      <c r="C59" s="143">
        <f>C58+C56</f>
        <v>544994</v>
      </c>
      <c r="D59" s="128">
        <v>142590</v>
      </c>
      <c r="F59" s="120"/>
      <c r="G59" s="102"/>
    </row>
    <row r="60" spans="1:7" ht="15.75" thickTop="1" x14ac:dyDescent="0.25">
      <c r="F60" s="120"/>
    </row>
    <row r="61" spans="1:7" x14ac:dyDescent="0.25">
      <c r="A61" s="101"/>
      <c r="C61" s="129" t="b">
        <f>C59=[1]SFP!D4</f>
        <v>0</v>
      </c>
      <c r="D61" s="110"/>
      <c r="F61" s="120"/>
    </row>
    <row r="63" spans="1:7" x14ac:dyDescent="0.25">
      <c r="A63" s="28" t="s">
        <v>21</v>
      </c>
      <c r="B63" s="10"/>
      <c r="C63" s="119"/>
      <c r="D63" s="111"/>
    </row>
    <row r="64" spans="1:7" x14ac:dyDescent="0.25">
      <c r="A64" s="28"/>
      <c r="B64" s="10"/>
      <c r="C64" s="119"/>
      <c r="D64" s="111"/>
    </row>
    <row r="65" spans="1:4" x14ac:dyDescent="0.25">
      <c r="A65" s="57"/>
      <c r="B65" s="10"/>
      <c r="C65" s="130"/>
      <c r="D65" s="112"/>
    </row>
    <row r="66" spans="1:4" x14ac:dyDescent="0.25">
      <c r="A66" s="34" t="str">
        <f>Ф1!A49</f>
        <v>Джамышева Н. Н.</v>
      </c>
      <c r="B66" s="10"/>
      <c r="C66" s="131" t="s">
        <v>22</v>
      </c>
      <c r="D66" s="111"/>
    </row>
    <row r="67" spans="1:4" x14ac:dyDescent="0.25">
      <c r="A67" s="34" t="str">
        <f>Ф1!A50</f>
        <v>Заместитель председателя Правления</v>
      </c>
      <c r="B67" s="10"/>
      <c r="C67" s="131" t="s">
        <v>23</v>
      </c>
      <c r="D67" s="111"/>
    </row>
  </sheetData>
  <mergeCells count="3">
    <mergeCell ref="A7:A9"/>
    <mergeCell ref="B7:B9"/>
    <mergeCell ref="E7:E9"/>
  </mergeCells>
  <pageMargins left="0.70866141732283472" right="0.70866141732283472" top="0.74803149606299213" bottom="0.74803149606299213" header="0.31496062992125984" footer="0.31496062992125984"/>
  <pageSetup paperSize="9" scale="63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5B345-D854-40DA-803C-CE1CAEE7DE06}">
  <sheetPr>
    <tabColor rgb="FFDCC5ED"/>
    <pageSetUpPr fitToPage="1"/>
  </sheetPr>
  <dimension ref="A1:L31"/>
  <sheetViews>
    <sheetView tabSelected="1" workbookViewId="0">
      <selection activeCell="B4" sqref="B4"/>
    </sheetView>
  </sheetViews>
  <sheetFormatPr defaultRowHeight="15" x14ac:dyDescent="0.25"/>
  <cols>
    <col min="2" max="2" width="40.5703125" customWidth="1"/>
    <col min="4" max="4" width="17" customWidth="1"/>
    <col min="5" max="5" width="8.85546875" bestFit="1" customWidth="1"/>
    <col min="6" max="6" width="16.42578125" customWidth="1"/>
    <col min="8" max="8" width="24.42578125" customWidth="1"/>
    <col min="9" max="9" width="8.85546875" bestFit="1" customWidth="1"/>
    <col min="10" max="10" width="13.5703125" customWidth="1"/>
    <col min="12" max="12" width="15" customWidth="1"/>
  </cols>
  <sheetData>
    <row r="1" spans="1:12" x14ac:dyDescent="0.25">
      <c r="A1" s="35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x14ac:dyDescent="0.25">
      <c r="A2" s="35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x14ac:dyDescent="0.25">
      <c r="A4" s="60"/>
      <c r="B4" s="36" t="s">
        <v>100</v>
      </c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12" ht="36.75" customHeight="1" x14ac:dyDescent="0.25">
      <c r="A5" s="60"/>
      <c r="B5" s="153" t="s">
        <v>111</v>
      </c>
      <c r="C5" s="153"/>
      <c r="D5" s="60"/>
      <c r="E5" s="60"/>
      <c r="F5" s="60"/>
      <c r="G5" s="60"/>
      <c r="H5" s="60"/>
      <c r="I5" s="60"/>
      <c r="J5" s="60"/>
      <c r="K5" s="60"/>
      <c r="L5" s="60"/>
    </row>
    <row r="6" spans="1:12" x14ac:dyDescent="0.25">
      <c r="A6" s="60"/>
      <c r="B6" s="62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2" x14ac:dyDescent="0.25">
      <c r="A7" s="70"/>
      <c r="B7" s="71" t="s">
        <v>2</v>
      </c>
      <c r="C7" s="70"/>
      <c r="D7" s="70"/>
      <c r="E7" s="70"/>
      <c r="F7" s="70"/>
      <c r="G7" s="70"/>
      <c r="H7" s="70"/>
      <c r="I7" s="70"/>
      <c r="J7" s="70"/>
      <c r="K7" s="70"/>
      <c r="L7" s="70"/>
    </row>
    <row r="8" spans="1:12" ht="73.5" x14ac:dyDescent="0.25">
      <c r="A8" s="70"/>
      <c r="B8" s="74"/>
      <c r="C8" s="75"/>
      <c r="D8" s="76" t="s">
        <v>52</v>
      </c>
      <c r="E8" s="76"/>
      <c r="F8" s="76" t="s">
        <v>53</v>
      </c>
      <c r="G8" s="76"/>
      <c r="H8" s="76" t="s">
        <v>54</v>
      </c>
      <c r="I8" s="76"/>
      <c r="J8" s="76" t="s">
        <v>55</v>
      </c>
      <c r="K8" s="76"/>
      <c r="L8" s="77" t="s">
        <v>56</v>
      </c>
    </row>
    <row r="9" spans="1:12" ht="15.75" thickBot="1" x14ac:dyDescent="0.3">
      <c r="A9" s="60"/>
      <c r="B9" s="78">
        <v>44562</v>
      </c>
      <c r="C9" s="79"/>
      <c r="D9" s="80">
        <v>11240188</v>
      </c>
      <c r="E9" s="80"/>
      <c r="F9" s="80">
        <v>0</v>
      </c>
      <c r="G9" s="80"/>
      <c r="H9" s="80">
        <v>146773</v>
      </c>
      <c r="I9" s="80"/>
      <c r="J9" s="80">
        <v>15698992</v>
      </c>
      <c r="K9" s="80">
        <v>0</v>
      </c>
      <c r="L9" s="80">
        <f>D9+F9+H9+J9</f>
        <v>27085953</v>
      </c>
    </row>
    <row r="10" spans="1:12" x14ac:dyDescent="0.25">
      <c r="A10" s="60"/>
      <c r="B10" s="64"/>
      <c r="C10" s="60"/>
      <c r="D10" s="65"/>
      <c r="E10" s="65"/>
      <c r="F10" s="65"/>
      <c r="G10" s="65"/>
      <c r="H10" s="65"/>
      <c r="I10" s="65"/>
      <c r="J10" s="65"/>
      <c r="K10" s="65"/>
      <c r="L10" s="65"/>
    </row>
    <row r="11" spans="1:12" x14ac:dyDescent="0.25">
      <c r="A11" s="60"/>
      <c r="B11" s="67" t="s">
        <v>57</v>
      </c>
      <c r="C11" s="60"/>
      <c r="D11" s="63"/>
      <c r="E11" s="63"/>
      <c r="F11" s="63"/>
      <c r="G11" s="63"/>
      <c r="H11" s="63"/>
      <c r="I11" s="63"/>
      <c r="J11" s="66">
        <v>-2163765</v>
      </c>
      <c r="K11" s="63"/>
      <c r="L11" s="66">
        <f>D11+F11+H11+J11</f>
        <v>-2163765</v>
      </c>
    </row>
    <row r="12" spans="1:12" x14ac:dyDescent="0.25">
      <c r="A12" s="60"/>
      <c r="B12" s="67" t="s">
        <v>58</v>
      </c>
      <c r="C12" s="60"/>
      <c r="D12" s="63"/>
      <c r="E12" s="63"/>
      <c r="F12" s="63"/>
      <c r="G12" s="63"/>
      <c r="H12" s="66">
        <v>-292047</v>
      </c>
      <c r="I12" s="63"/>
      <c r="J12" s="63"/>
      <c r="K12" s="63"/>
      <c r="L12" s="66">
        <f t="shared" ref="L12:L13" si="0">D12+F12+H12+J12</f>
        <v>-292047</v>
      </c>
    </row>
    <row r="13" spans="1:12" x14ac:dyDescent="0.25">
      <c r="A13" s="60"/>
      <c r="B13" s="82" t="s">
        <v>60</v>
      </c>
      <c r="C13" s="75"/>
      <c r="D13" s="83"/>
      <c r="E13" s="83"/>
      <c r="F13" s="83"/>
      <c r="G13" s="83"/>
      <c r="H13" s="83"/>
      <c r="I13" s="83"/>
      <c r="J13" s="132">
        <v>0</v>
      </c>
      <c r="K13" s="83"/>
      <c r="L13" s="84">
        <f t="shared" si="0"/>
        <v>0</v>
      </c>
    </row>
    <row r="14" spans="1:12" x14ac:dyDescent="0.25">
      <c r="A14" s="60"/>
      <c r="B14" s="67"/>
      <c r="C14" s="60"/>
      <c r="D14" s="63"/>
      <c r="E14" s="63"/>
      <c r="F14" s="63"/>
      <c r="G14" s="63"/>
      <c r="H14" s="63"/>
      <c r="I14" s="63"/>
      <c r="J14" s="66"/>
      <c r="K14" s="63"/>
      <c r="L14" s="66">
        <v>0</v>
      </c>
    </row>
    <row r="15" spans="1:12" ht="15.75" thickBot="1" x14ac:dyDescent="0.3">
      <c r="A15" s="60"/>
      <c r="B15" s="117">
        <v>44742</v>
      </c>
      <c r="C15" s="118"/>
      <c r="D15" s="116">
        <f>D9+D11+D12+D13</f>
        <v>11240188</v>
      </c>
      <c r="E15" s="116"/>
      <c r="F15" s="116">
        <f>F9+F11+F12+F13</f>
        <v>0</v>
      </c>
      <c r="G15" s="116"/>
      <c r="H15" s="116">
        <f>H9+H11+H12+H13</f>
        <v>-145274</v>
      </c>
      <c r="I15" s="116"/>
      <c r="J15" s="116">
        <f>J9+J11+J12+J13</f>
        <v>13535227</v>
      </c>
      <c r="K15" s="116">
        <v>0</v>
      </c>
      <c r="L15" s="116">
        <f>D15+F15+H15+J15</f>
        <v>24630141</v>
      </c>
    </row>
    <row r="16" spans="1:12" x14ac:dyDescent="0.25">
      <c r="A16" s="70"/>
      <c r="B16" s="72"/>
      <c r="C16" s="70"/>
      <c r="D16" s="73"/>
      <c r="E16" s="73"/>
      <c r="F16" s="73"/>
      <c r="G16" s="73"/>
      <c r="H16" s="73"/>
      <c r="I16" s="73"/>
      <c r="J16" s="73"/>
      <c r="K16" s="73"/>
      <c r="L16" s="73"/>
    </row>
    <row r="17" spans="1:12" ht="73.5" x14ac:dyDescent="0.25">
      <c r="A17" s="70"/>
      <c r="B17" s="74"/>
      <c r="C17" s="75"/>
      <c r="D17" s="76" t="s">
        <v>52</v>
      </c>
      <c r="E17" s="76"/>
      <c r="F17" s="76" t="s">
        <v>53</v>
      </c>
      <c r="G17" s="76"/>
      <c r="H17" s="76" t="s">
        <v>54</v>
      </c>
      <c r="I17" s="76"/>
      <c r="J17" s="76" t="s">
        <v>55</v>
      </c>
      <c r="K17" s="76"/>
      <c r="L17" s="77" t="s">
        <v>56</v>
      </c>
    </row>
    <row r="18" spans="1:12" ht="15.75" thickBot="1" x14ac:dyDescent="0.3">
      <c r="A18" s="70"/>
      <c r="B18" s="78">
        <v>44197</v>
      </c>
      <c r="C18" s="79"/>
      <c r="D18" s="80">
        <v>11240188</v>
      </c>
      <c r="E18" s="80"/>
      <c r="F18" s="80">
        <v>0</v>
      </c>
      <c r="G18" s="80"/>
      <c r="H18" s="80">
        <v>139146</v>
      </c>
      <c r="I18" s="80"/>
      <c r="J18" s="80">
        <v>14253739</v>
      </c>
      <c r="K18" s="81"/>
      <c r="L18" s="80">
        <f>D18+F18+H18+J18</f>
        <v>25633073</v>
      </c>
    </row>
    <row r="19" spans="1:12" x14ac:dyDescent="0.25">
      <c r="A19" s="60"/>
      <c r="B19" s="60"/>
      <c r="C19" s="60"/>
      <c r="D19" s="66"/>
      <c r="E19" s="63"/>
      <c r="F19" s="66"/>
      <c r="G19" s="63"/>
      <c r="H19" s="66"/>
      <c r="I19" s="63"/>
      <c r="J19" s="66"/>
      <c r="K19" s="63"/>
      <c r="L19" s="66"/>
    </row>
    <row r="20" spans="1:12" x14ac:dyDescent="0.25">
      <c r="A20" s="60"/>
      <c r="B20" s="67" t="s">
        <v>57</v>
      </c>
      <c r="C20" s="60"/>
      <c r="D20" s="63"/>
      <c r="E20" s="63"/>
      <c r="F20" s="63"/>
      <c r="G20" s="63"/>
      <c r="H20" s="63"/>
      <c r="I20" s="63"/>
      <c r="J20" s="66">
        <v>4783668</v>
      </c>
      <c r="K20" s="63"/>
      <c r="L20" s="66">
        <f t="shared" ref="L20:L22" si="1">D20+F20+H20+J20</f>
        <v>4783668</v>
      </c>
    </row>
    <row r="21" spans="1:12" x14ac:dyDescent="0.25">
      <c r="A21" s="60"/>
      <c r="B21" s="67" t="s">
        <v>58</v>
      </c>
      <c r="C21" s="60"/>
      <c r="D21" s="63"/>
      <c r="E21" s="63"/>
      <c r="F21" s="63"/>
      <c r="G21" s="63"/>
      <c r="H21" s="66">
        <v>7627</v>
      </c>
      <c r="I21" s="63"/>
      <c r="J21" s="63"/>
      <c r="K21" s="63"/>
      <c r="L21" s="66">
        <f t="shared" si="1"/>
        <v>7627</v>
      </c>
    </row>
    <row r="22" spans="1:12" x14ac:dyDescent="0.25">
      <c r="A22" s="60"/>
      <c r="B22" s="82" t="s">
        <v>59</v>
      </c>
      <c r="C22" s="75"/>
      <c r="D22" s="83"/>
      <c r="E22" s="83"/>
      <c r="F22" s="83"/>
      <c r="G22" s="83"/>
      <c r="H22" s="83"/>
      <c r="I22" s="83"/>
      <c r="J22" s="84">
        <v>-3338415</v>
      </c>
      <c r="K22" s="83"/>
      <c r="L22" s="84">
        <f t="shared" si="1"/>
        <v>-3338415</v>
      </c>
    </row>
    <row r="23" spans="1:12" x14ac:dyDescent="0.25">
      <c r="A23" s="60"/>
      <c r="B23" s="67"/>
      <c r="C23" s="60"/>
      <c r="D23" s="63"/>
      <c r="E23" s="63"/>
      <c r="F23" s="63"/>
      <c r="G23" s="63"/>
      <c r="H23" s="63"/>
      <c r="I23" s="63"/>
      <c r="J23" s="66"/>
      <c r="K23" s="63"/>
      <c r="L23" s="66"/>
    </row>
    <row r="24" spans="1:12" ht="15.75" thickBot="1" x14ac:dyDescent="0.3">
      <c r="A24" s="60"/>
      <c r="B24" s="117">
        <v>44561</v>
      </c>
      <c r="C24" s="118"/>
      <c r="D24" s="116">
        <f>D18+D21+D22</f>
        <v>11240188</v>
      </c>
      <c r="E24" s="116"/>
      <c r="F24" s="116">
        <f>F18+F21+F22</f>
        <v>0</v>
      </c>
      <c r="G24" s="116"/>
      <c r="H24" s="116">
        <f>H18+H21+H22+H20</f>
        <v>146773</v>
      </c>
      <c r="I24" s="116"/>
      <c r="J24" s="116">
        <f>J18+J21+J22+J20</f>
        <v>15698992</v>
      </c>
      <c r="K24" s="116">
        <v>0</v>
      </c>
      <c r="L24" s="116">
        <f>D24+F24+H24+J24</f>
        <v>27085953</v>
      </c>
    </row>
    <row r="25" spans="1:12" x14ac:dyDescent="0.25">
      <c r="A25" s="60"/>
      <c r="B25" s="60"/>
      <c r="C25" s="60"/>
      <c r="D25" s="68">
        <v>0</v>
      </c>
      <c r="E25" s="69"/>
      <c r="F25" s="68">
        <v>0</v>
      </c>
      <c r="G25" s="69"/>
      <c r="H25" s="68">
        <v>0</v>
      </c>
      <c r="I25" s="69"/>
      <c r="J25" s="68">
        <v>-4.1130000725388527E-2</v>
      </c>
      <c r="K25" s="69"/>
      <c r="L25" s="68">
        <v>0.18042000010609627</v>
      </c>
    </row>
    <row r="26" spans="1:12" x14ac:dyDescent="0.25">
      <c r="A26" s="60"/>
      <c r="B26" s="28" t="s">
        <v>21</v>
      </c>
      <c r="C26" s="60"/>
      <c r="D26" s="60"/>
      <c r="E26" s="60"/>
      <c r="F26" s="60"/>
      <c r="G26" s="60"/>
      <c r="H26" s="14"/>
      <c r="I26" s="60"/>
      <c r="J26" s="60"/>
      <c r="K26" s="60"/>
      <c r="L26" s="60"/>
    </row>
    <row r="27" spans="1:12" x14ac:dyDescent="0.25">
      <c r="A27" s="60"/>
      <c r="B27" s="28"/>
      <c r="C27" s="60"/>
      <c r="D27" s="60"/>
      <c r="E27" s="60"/>
      <c r="F27" s="60"/>
      <c r="G27" s="60"/>
      <c r="H27" s="14"/>
      <c r="I27" s="60"/>
      <c r="J27" s="60"/>
      <c r="K27" s="60"/>
      <c r="L27" s="60"/>
    </row>
    <row r="28" spans="1:12" x14ac:dyDescent="0.25">
      <c r="A28" s="60"/>
      <c r="B28" s="57"/>
      <c r="C28" s="60"/>
      <c r="D28" s="60"/>
      <c r="E28" s="60"/>
      <c r="F28" s="60"/>
      <c r="G28" s="60"/>
      <c r="H28" s="33"/>
      <c r="I28" s="60"/>
      <c r="J28" s="60"/>
      <c r="K28" s="60"/>
      <c r="L28" s="60"/>
    </row>
    <row r="29" spans="1:12" x14ac:dyDescent="0.25">
      <c r="A29" s="60"/>
      <c r="B29" s="34" t="str">
        <f>Ф1!A49</f>
        <v>Джамышева Н. Н.</v>
      </c>
      <c r="C29" s="60"/>
      <c r="D29" s="60"/>
      <c r="E29" s="60"/>
      <c r="F29" s="60"/>
      <c r="G29" s="60"/>
      <c r="H29" s="34" t="s">
        <v>22</v>
      </c>
      <c r="I29" s="60"/>
      <c r="J29" s="60"/>
      <c r="K29" s="60"/>
      <c r="L29" s="60"/>
    </row>
    <row r="30" spans="1:12" x14ac:dyDescent="0.25">
      <c r="A30" s="60"/>
      <c r="B30" s="34" t="str">
        <f>Ф1!A50</f>
        <v>Заместитель председателя Правления</v>
      </c>
      <c r="C30" s="60"/>
      <c r="D30" s="60"/>
      <c r="E30" s="60"/>
      <c r="F30" s="60"/>
      <c r="G30" s="60"/>
      <c r="H30" s="34" t="s">
        <v>23</v>
      </c>
      <c r="I30" s="60"/>
      <c r="J30" s="60"/>
      <c r="K30" s="60"/>
      <c r="L30" s="60"/>
    </row>
    <row r="31" spans="1:12" x14ac:dyDescent="0.25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</row>
  </sheetData>
  <mergeCells count="1">
    <mergeCell ref="B5:C5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Ф1</vt:lpstr>
      <vt:lpstr>Ф2</vt:lpstr>
      <vt:lpstr>Ф3</vt:lpstr>
      <vt:lpstr>Ф4</vt:lpstr>
      <vt:lpstr>Ф1!Область_печати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Seidakhmetova Bayan</dc:creator>
  <cp:lastModifiedBy>Antonova Natalya</cp:lastModifiedBy>
  <cp:lastPrinted>2022-08-11T10:23:58Z</cp:lastPrinted>
  <dcterms:created xsi:type="dcterms:W3CDTF">2021-08-12T10:42:32Z</dcterms:created>
  <dcterms:modified xsi:type="dcterms:W3CDTF">2022-08-11T10:29:51Z</dcterms:modified>
</cp:coreProperties>
</file>