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akylbayeva\Documents\Work_GA\! Отчетность\Отчет на KASE\01.04.2024\"/>
    </mc:Choice>
  </mc:AlternateContent>
  <xr:revisionPtr revIDLastSave="0" documentId="13_ncr:1_{778F05F3-3D7D-4B47-A860-2FD5B9A15C6D}" xr6:coauthVersionLast="47" xr6:coauthVersionMax="47" xr10:uidLastSave="{00000000-0000-0000-0000-000000000000}"/>
  <bookViews>
    <workbookView xWindow="-120" yWindow="-120" windowWidth="29040" windowHeight="15720" activeTab="3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Ф1!$A$1:$D$51</definedName>
    <definedName name="_xlnm.Print_Area" localSheetId="2">Ф3!$A$1:$E$67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H59" i="4" l="1"/>
  <c r="C58" i="4"/>
  <c r="F34" i="1"/>
  <c r="E34" i="1"/>
  <c r="F30" i="1"/>
  <c r="E30" i="1"/>
  <c r="F26" i="1"/>
  <c r="E26" i="1"/>
  <c r="F22" i="1"/>
  <c r="F21" i="1"/>
  <c r="F20" i="1"/>
  <c r="F19" i="1"/>
  <c r="F18" i="1"/>
  <c r="F17" i="1"/>
  <c r="F16" i="1"/>
  <c r="F15" i="1"/>
  <c r="F14" i="1"/>
  <c r="F10" i="1"/>
  <c r="F9" i="1"/>
  <c r="E22" i="1"/>
  <c r="E21" i="1"/>
  <c r="E20" i="1"/>
  <c r="E19" i="1"/>
  <c r="E18" i="1"/>
  <c r="E17" i="1"/>
  <c r="E16" i="1"/>
  <c r="E15" i="1"/>
  <c r="E14" i="1"/>
  <c r="E10" i="1"/>
  <c r="E9" i="1"/>
  <c r="C23" i="2"/>
  <c r="G44" i="2" s="1"/>
  <c r="J15" i="3" l="1"/>
  <c r="L12" i="3"/>
  <c r="L13" i="3"/>
  <c r="L11" i="3"/>
  <c r="D24" i="1"/>
  <c r="C24" i="1"/>
  <c r="D12" i="1"/>
  <c r="C12" i="1"/>
  <c r="C42" i="2"/>
  <c r="C34" i="2"/>
  <c r="F24" i="1"/>
  <c r="E24" i="1"/>
  <c r="E12" i="1"/>
  <c r="F12" i="1"/>
  <c r="D42" i="2"/>
  <c r="D34" i="2"/>
  <c r="D23" i="2"/>
  <c r="H44" i="2" s="1"/>
  <c r="H31" i="3"/>
  <c r="H30" i="3"/>
  <c r="B31" i="3"/>
  <c r="B30" i="3"/>
  <c r="B5" i="3"/>
  <c r="A5" i="4"/>
  <c r="C67" i="4"/>
  <c r="C66" i="4"/>
  <c r="A67" i="4"/>
  <c r="A66" i="4"/>
  <c r="E40" i="1"/>
  <c r="E39" i="1"/>
  <c r="A40" i="1"/>
  <c r="A39" i="1"/>
  <c r="D52" i="4"/>
  <c r="D44" i="2" l="1"/>
  <c r="F28" i="1"/>
  <c r="F32" i="1" s="1"/>
  <c r="D28" i="1"/>
  <c r="D32" i="1" s="1"/>
  <c r="E28" i="1"/>
  <c r="E32" i="1" s="1"/>
  <c r="C28" i="1"/>
  <c r="C32" i="1" s="1"/>
  <c r="C44" i="2"/>
  <c r="J25" i="3"/>
  <c r="H25" i="3"/>
  <c r="F25" i="3"/>
  <c r="D25" i="3"/>
  <c r="D45" i="4" l="1"/>
  <c r="D25" i="4"/>
  <c r="L23" i="3"/>
  <c r="L22" i="3"/>
  <c r="L21" i="3"/>
  <c r="D15" i="3"/>
  <c r="F15" i="3"/>
  <c r="H15" i="3"/>
  <c r="L15" i="3" s="1"/>
  <c r="D36" i="4" l="1"/>
  <c r="L25" i="3"/>
  <c r="C52" i="4"/>
  <c r="C45" i="4"/>
  <c r="C25" i="4"/>
  <c r="C36" i="4" l="1"/>
  <c r="D39" i="4"/>
  <c r="D59" i="4" s="1"/>
  <c r="C39" i="4" l="1"/>
  <c r="C59" i="4" l="1"/>
  <c r="G59" i="4" s="1"/>
</calcChain>
</file>

<file path=xl/sharedStrings.xml><?xml version="1.0" encoding="utf-8"?>
<sst xmlns="http://schemas.openxmlformats.org/spreadsheetml/2006/main" count="145" uniqueCount="114">
  <si>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</si>
  <si>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</si>
  <si>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</si>
  <si>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</si>
  <si>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</si>
  <si>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</si>
  <si>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</si>
  <si>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</si>
  <si>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</si>
  <si>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</si>
  <si>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Доходы по дивидендам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</si>
  <si>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</si>
  <si>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</si>
  <si>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</si>
  <si>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</si>
  <si>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</si>
  <si>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</si>
  <si>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</si>
  <si>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</si>
  <si>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</si>
  <si>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</si>
  <si>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</si>
  <si>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</si>
  <si>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</si>
  <si>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</si>
  <si>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</si>
  <si>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</si>
  <si>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</si>
  <si>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</si>
  <si>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</si>
  <si>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</si>
  <si>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</si>
  <si>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</si>
  <si>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</si>
  <si>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</si>
  <si>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</si>
  <si>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</si>
  <si>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</si>
  <si>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</si>
  <si>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</si>
  <si>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</si>
  <si>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</si>
  <si>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</si>
  <si>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</si>
  <si>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</si>
  <si>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</si>
  <si>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</si>
  <si>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</si>
  <si>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</si>
  <si>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</si>
  <si>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</si>
  <si>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</si>
  <si>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</si>
  <si>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</si>
  <si>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</si>
  <si>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</si>
  <si>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</si>
  <si>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</si>
  <si>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</si>
  <si>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</si>
  <si>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</si>
  <si>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</si>
  <si>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</si>
  <si>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</si>
  <si>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</si>
  <si>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</si>
  <si>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</si>
  <si>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</si>
  <si>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</si>
  <si>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</si>
  <si>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</si>
  <si>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</si>
  <si>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</si>
  <si>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</si>
  <si>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</si>
  <si>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</si>
  <si>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</si>
  <si>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</si>
  <si>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</si>
  <si>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</si>
  <si>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</si>
  <si>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</si>
  <si>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</si>
  <si>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</si>
  <si>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</si>
  <si>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</si>
  <si>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</si>
  <si>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</si>
  <si>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</si>
  <si>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</si>
  <si>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Период, закончившийся</t>
  </si>
  <si>
    <t>Прибыль на акцию, в тенге</t>
  </si>
  <si>
    <t>Промежуточный сокращенный</t>
  </si>
  <si>
    <t>Джамышева Н.Н.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</si>
  <si>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</si>
  <si>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</si>
  <si>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</si>
  <si>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</si>
  <si>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Обязательства по текущему налогу на прибыль</t>
  </si>
  <si>
    <t>2023 года</t>
  </si>
  <si>
    <t>Отчет о финансовом положении на 31 марта 2024 года</t>
  </si>
  <si>
    <t>31 декабря
2023 года</t>
  </si>
  <si>
    <t>31 марта 
2024 года</t>
  </si>
  <si>
    <t>Доскалиева И.А.</t>
  </si>
  <si>
    <t>31 марта</t>
  </si>
  <si>
    <t>за период, закончившийся 31 марта 2024 года</t>
  </si>
  <si>
    <t>3 месяца, закончившихся 31 марта 
2024 года</t>
  </si>
  <si>
    <t>3 месяца, закончившихся 31 марта 
2023 года</t>
  </si>
  <si>
    <t>2024 года</t>
  </si>
  <si>
    <t>Чистая прибыль/(убыток) по операциям с финансовыми активами по справедливой стоимости через прибыль или убыток</t>
  </si>
  <si>
    <t>Чистая прибыль по операциям с иностранной валютой</t>
  </si>
  <si>
    <t>Доходы от восстановления/(расходы по формированию) резервов по ожидаемым кредитным убыткам по финансовым активам, оцениваемым по справедливой стоимости через прочий совокупный доход</t>
  </si>
  <si>
    <t xml:space="preserve">Расходы по формированию резервов по ожидаемым кредитным убыткам по дебиторской задолженности </t>
  </si>
  <si>
    <t>Заместитель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</si>
</sst>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164" fontId="32" fillId="0" borderId="0" xfId="0" applyNumberFormat="1" applyFont="1"/>
    <xf numFmtId="14" fontId="9" fillId="0" borderId="0" xfId="1" applyNumberFormat="1" applyFont="1" applyAlignment="1">
      <alignment horizontal="right" wrapTex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3" fontId="3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J51"/>
  <sheetViews>
    <sheetView zoomScaleNormal="100" workbookViewId="0">
      <selection activeCell="C51" sqref="C51"/>
    </sheetView>
  </sheetViews>
  <sheetFormatPr defaultRowHeight="15" outlineLevelRow="1" x14ac:dyDescent="0.25"/>
  <cols>
    <col min="1" max="1" width="47.7109375" customWidth="1"/>
    <col min="2" max="2" width="7.7109375" bestFit="1" customWidth="1"/>
    <col min="3" max="4" width="14.28515625" customWidth="1"/>
    <col min="7" max="8" width="4" customWidth="1"/>
    <col min="9" max="12" width="9.140625" customWidth="1"/>
  </cols>
  <sheetData>
    <row r="1" spans="1:10" x14ac:dyDescent="0.25">
      <c r="A1" s="35" t="s">
        <v>0</v>
      </c>
      <c r="B1" s="14"/>
      <c r="C1" s="10"/>
      <c r="D1" s="10"/>
    </row>
    <row r="2" spans="1:10" x14ac:dyDescent="0.25">
      <c r="A2" s="35" t="s">
        <v>1</v>
      </c>
      <c r="B2" s="14"/>
      <c r="C2" s="10"/>
      <c r="D2" s="10"/>
    </row>
    <row r="3" spans="1:10" x14ac:dyDescent="0.25">
      <c r="A3" s="14"/>
      <c r="B3" s="14"/>
      <c r="C3" s="10"/>
      <c r="D3" s="10"/>
    </row>
    <row r="4" spans="1:10" x14ac:dyDescent="0.25">
      <c r="A4" s="36" t="s">
        <v>92</v>
      </c>
      <c r="B4" s="14"/>
      <c r="C4" s="10"/>
      <c r="D4" s="10"/>
    </row>
    <row r="5" spans="1:10" x14ac:dyDescent="0.25">
      <c r="A5" s="36" t="s">
        <v>100</v>
      </c>
      <c r="B5" s="14"/>
      <c r="C5" s="10"/>
      <c r="D5" s="10"/>
    </row>
    <row r="6" spans="1:10" x14ac:dyDescent="0.25">
      <c r="A6" s="14"/>
      <c r="B6" s="14"/>
      <c r="C6" s="10"/>
      <c r="D6" s="10"/>
    </row>
    <row r="7" spans="1:10" x14ac:dyDescent="0.25">
      <c r="A7" s="37" t="s">
        <v>2</v>
      </c>
      <c r="B7" s="14"/>
      <c r="C7" s="10"/>
      <c r="D7" s="10"/>
    </row>
    <row r="8" spans="1:10" x14ac:dyDescent="0.25">
      <c r="A8" s="38"/>
      <c r="B8" s="14"/>
      <c r="C8" s="39"/>
      <c r="D8" s="39"/>
    </row>
    <row r="9" spans="1:10" ht="26.25" customHeight="1" x14ac:dyDescent="0.25">
      <c r="A9" s="40"/>
      <c r="B9" s="7" t="s">
        <v>3</v>
      </c>
      <c r="C9" s="8" t="s">
        <v>102</v>
      </c>
      <c r="D9" s="8" t="s">
        <v>101</v>
      </c>
      <c r="I9" s="115"/>
      <c r="J9" s="115"/>
    </row>
    <row r="10" spans="1:10" x14ac:dyDescent="0.25">
      <c r="A10" s="41" t="s">
        <v>18</v>
      </c>
      <c r="B10" s="14"/>
      <c r="C10" s="10"/>
      <c r="D10" s="10"/>
      <c r="I10" s="115"/>
      <c r="J10" s="115"/>
    </row>
    <row r="11" spans="1:10" x14ac:dyDescent="0.25">
      <c r="A11" s="42" t="s">
        <v>19</v>
      </c>
      <c r="B11" s="108">
        <v>12</v>
      </c>
      <c r="C11" s="10">
        <v>211876</v>
      </c>
      <c r="D11" s="10">
        <v>321024</v>
      </c>
      <c r="I11" s="115"/>
      <c r="J11" s="115"/>
    </row>
    <row r="12" spans="1:10" hidden="1" outlineLevel="1" x14ac:dyDescent="0.25">
      <c r="A12" s="42" t="s">
        <v>20</v>
      </c>
      <c r="B12" s="108"/>
      <c r="C12" s="10">
        <v>0</v>
      </c>
      <c r="D12" s="10">
        <v>0</v>
      </c>
      <c r="I12" s="115"/>
      <c r="J12" s="115"/>
    </row>
    <row r="13" spans="1:10" ht="31.5" collapsed="1" x14ac:dyDescent="0.25">
      <c r="A13" s="42" t="s">
        <v>21</v>
      </c>
      <c r="B13" s="108">
        <v>13</v>
      </c>
      <c r="C13" s="10">
        <v>53394774</v>
      </c>
      <c r="D13" s="10">
        <v>48920519</v>
      </c>
      <c r="I13" s="115"/>
      <c r="J13" s="115"/>
    </row>
    <row r="14" spans="1:10" ht="31.5" x14ac:dyDescent="0.25">
      <c r="A14" s="42" t="s">
        <v>22</v>
      </c>
      <c r="B14" s="108">
        <v>14</v>
      </c>
      <c r="C14" s="10">
        <v>3069808</v>
      </c>
      <c r="D14" s="10">
        <v>2992196</v>
      </c>
      <c r="I14" s="115"/>
      <c r="J14" s="115"/>
    </row>
    <row r="15" spans="1:10" x14ac:dyDescent="0.25">
      <c r="A15" s="42" t="s">
        <v>23</v>
      </c>
      <c r="B15" s="108"/>
      <c r="C15" s="10">
        <v>30520</v>
      </c>
      <c r="D15" s="10">
        <v>30520</v>
      </c>
      <c r="I15" s="115"/>
      <c r="J15" s="115"/>
    </row>
    <row r="16" spans="1:10" x14ac:dyDescent="0.25">
      <c r="A16" s="42" t="s">
        <v>24</v>
      </c>
      <c r="B16" s="108"/>
      <c r="C16" s="10">
        <v>177026</v>
      </c>
      <c r="D16" s="10">
        <v>186400</v>
      </c>
      <c r="I16" s="115"/>
      <c r="J16" s="115"/>
    </row>
    <row r="17" spans="1:10" x14ac:dyDescent="0.25">
      <c r="A17" s="42" t="s">
        <v>25</v>
      </c>
      <c r="B17" s="108"/>
      <c r="C17" s="10">
        <v>295286</v>
      </c>
      <c r="D17" s="10">
        <v>308768</v>
      </c>
      <c r="I17" s="115"/>
      <c r="J17" s="115"/>
    </row>
    <row r="18" spans="1:10" x14ac:dyDescent="0.25">
      <c r="A18" s="42" t="s">
        <v>26</v>
      </c>
      <c r="B18" s="108">
        <v>15</v>
      </c>
      <c r="C18" s="10">
        <v>1157206</v>
      </c>
      <c r="D18" s="10">
        <v>1807177</v>
      </c>
      <c r="I18" s="115"/>
      <c r="J18" s="115"/>
    </row>
    <row r="19" spans="1:10" x14ac:dyDescent="0.25">
      <c r="A19" s="43" t="s">
        <v>27</v>
      </c>
      <c r="B19" s="108"/>
      <c r="C19" s="10">
        <v>23290</v>
      </c>
      <c r="D19" s="10">
        <v>0</v>
      </c>
      <c r="I19" s="115"/>
      <c r="J19" s="115"/>
    </row>
    <row r="20" spans="1:10" x14ac:dyDescent="0.25">
      <c r="A20" s="43" t="s">
        <v>28</v>
      </c>
      <c r="B20" s="108"/>
      <c r="C20" s="10">
        <v>131420</v>
      </c>
      <c r="D20" s="10">
        <v>134542</v>
      </c>
      <c r="I20" s="115"/>
      <c r="J20" s="115"/>
    </row>
    <row r="21" spans="1:10" x14ac:dyDescent="0.25">
      <c r="A21" s="44" t="s">
        <v>29</v>
      </c>
      <c r="B21" s="109">
        <v>16</v>
      </c>
      <c r="C21" s="12">
        <v>151354</v>
      </c>
      <c r="D21" s="12">
        <v>109927</v>
      </c>
      <c r="I21" s="115"/>
      <c r="J21" s="115"/>
    </row>
    <row r="22" spans="1:10" x14ac:dyDescent="0.25">
      <c r="A22" s="43"/>
      <c r="B22" s="108"/>
      <c r="C22" s="10"/>
      <c r="D22" s="10"/>
      <c r="I22" s="115"/>
      <c r="J22" s="115"/>
    </row>
    <row r="23" spans="1:10" x14ac:dyDescent="0.25">
      <c r="A23" s="45" t="s">
        <v>30</v>
      </c>
      <c r="B23" s="110"/>
      <c r="C23" s="16">
        <f>SUM(C11:C21)</f>
        <v>58642560</v>
      </c>
      <c r="D23" s="16">
        <f>SUM(D11:D21)</f>
        <v>54811073</v>
      </c>
      <c r="I23" s="115"/>
      <c r="J23" s="115"/>
    </row>
    <row r="24" spans="1:10" x14ac:dyDescent="0.25">
      <c r="A24" s="46"/>
      <c r="B24" s="108"/>
      <c r="C24" s="10"/>
      <c r="D24" s="10"/>
      <c r="I24" s="115"/>
      <c r="J24" s="115"/>
    </row>
    <row r="25" spans="1:10" x14ac:dyDescent="0.25">
      <c r="A25" s="47" t="s">
        <v>31</v>
      </c>
      <c r="B25" s="108"/>
      <c r="C25" s="10"/>
      <c r="D25" s="10"/>
      <c r="I25" s="115"/>
      <c r="J25" s="115"/>
    </row>
    <row r="26" spans="1:10" x14ac:dyDescent="0.25">
      <c r="A26" s="47"/>
      <c r="B26" s="108"/>
      <c r="C26" s="10"/>
      <c r="D26" s="10"/>
      <c r="I26" s="115"/>
      <c r="J26" s="115"/>
    </row>
    <row r="27" spans="1:10" x14ac:dyDescent="0.25">
      <c r="A27" s="46" t="s">
        <v>32</v>
      </c>
      <c r="B27" s="108"/>
      <c r="C27" s="10"/>
      <c r="D27" s="10"/>
      <c r="I27" s="115"/>
      <c r="J27" s="115"/>
    </row>
    <row r="28" spans="1:10" x14ac:dyDescent="0.25">
      <c r="A28" s="19"/>
      <c r="B28" s="108"/>
      <c r="C28" s="10"/>
      <c r="D28" s="10"/>
      <c r="I28" s="115"/>
      <c r="J28" s="115"/>
    </row>
    <row r="29" spans="1:10" x14ac:dyDescent="0.25">
      <c r="A29" s="42" t="s">
        <v>33</v>
      </c>
      <c r="B29" s="108">
        <v>17</v>
      </c>
      <c r="C29" s="10">
        <v>8979837</v>
      </c>
      <c r="D29" s="10">
        <v>11534659</v>
      </c>
      <c r="I29" s="115"/>
      <c r="J29" s="115"/>
    </row>
    <row r="30" spans="1:10" x14ac:dyDescent="0.25">
      <c r="A30" s="42" t="s">
        <v>34</v>
      </c>
      <c r="B30" s="108">
        <v>18</v>
      </c>
      <c r="C30" s="10">
        <v>17341601</v>
      </c>
      <c r="D30" s="10">
        <v>12098276</v>
      </c>
      <c r="I30" s="115"/>
      <c r="J30" s="115"/>
    </row>
    <row r="31" spans="1:10" x14ac:dyDescent="0.25">
      <c r="A31" s="42" t="s">
        <v>98</v>
      </c>
      <c r="B31" s="108"/>
      <c r="C31" s="10">
        <v>0</v>
      </c>
      <c r="D31" s="10">
        <v>16279</v>
      </c>
      <c r="I31" s="115"/>
      <c r="J31" s="115"/>
    </row>
    <row r="32" spans="1:10" x14ac:dyDescent="0.25">
      <c r="A32" s="44" t="s">
        <v>35</v>
      </c>
      <c r="B32" s="109"/>
      <c r="C32" s="12">
        <v>1095747</v>
      </c>
      <c r="D32" s="12">
        <v>812708</v>
      </c>
      <c r="I32" s="115"/>
      <c r="J32" s="115"/>
    </row>
    <row r="33" spans="1:10" x14ac:dyDescent="0.25">
      <c r="A33" s="48"/>
      <c r="B33" s="108"/>
      <c r="C33" s="10"/>
      <c r="D33" s="10"/>
      <c r="I33" s="115"/>
      <c r="J33" s="115"/>
    </row>
    <row r="34" spans="1:10" x14ac:dyDescent="0.25">
      <c r="A34" s="49" t="s">
        <v>36</v>
      </c>
      <c r="B34" s="110"/>
      <c r="C34" s="16">
        <f>SUM(C29:C32)</f>
        <v>27417185</v>
      </c>
      <c r="D34" s="16">
        <f>SUM(D29:D32)</f>
        <v>24461922</v>
      </c>
      <c r="I34" s="115"/>
      <c r="J34" s="115"/>
    </row>
    <row r="35" spans="1:10" x14ac:dyDescent="0.25">
      <c r="A35" s="46"/>
      <c r="B35" s="108"/>
      <c r="C35" s="10"/>
      <c r="D35" s="10"/>
      <c r="I35" s="115"/>
      <c r="J35" s="115"/>
    </row>
    <row r="36" spans="1:10" x14ac:dyDescent="0.25">
      <c r="A36" s="46" t="s">
        <v>37</v>
      </c>
      <c r="B36" s="108"/>
      <c r="C36" s="10"/>
      <c r="D36" s="10"/>
      <c r="I36" s="115"/>
      <c r="J36" s="115"/>
    </row>
    <row r="37" spans="1:10" x14ac:dyDescent="0.25">
      <c r="A37" s="43" t="s">
        <v>38</v>
      </c>
      <c r="B37" s="108">
        <v>19</v>
      </c>
      <c r="C37" s="10">
        <v>11240188</v>
      </c>
      <c r="D37" s="10">
        <v>11240188</v>
      </c>
      <c r="I37" s="115"/>
      <c r="J37" s="115"/>
    </row>
    <row r="38" spans="1:10" ht="21" x14ac:dyDescent="0.25">
      <c r="A38" s="43" t="s">
        <v>39</v>
      </c>
      <c r="B38" s="14"/>
      <c r="C38" s="10">
        <v>0</v>
      </c>
      <c r="D38" s="10">
        <v>0</v>
      </c>
      <c r="I38" s="115"/>
      <c r="J38" s="115"/>
    </row>
    <row r="39" spans="1:10" ht="31.5" x14ac:dyDescent="0.25">
      <c r="A39" s="42" t="s">
        <v>40</v>
      </c>
      <c r="B39" s="14"/>
      <c r="C39" s="10">
        <v>-115755</v>
      </c>
      <c r="D39" s="10">
        <v>-220162</v>
      </c>
      <c r="I39" s="115"/>
      <c r="J39" s="115"/>
    </row>
    <row r="40" spans="1:10" x14ac:dyDescent="0.25">
      <c r="A40" s="50" t="s">
        <v>41</v>
      </c>
      <c r="B40" s="111"/>
      <c r="C40" s="12">
        <v>20100942</v>
      </c>
      <c r="D40" s="12">
        <v>19329125</v>
      </c>
      <c r="I40" s="115"/>
      <c r="J40" s="115"/>
    </row>
    <row r="41" spans="1:10" x14ac:dyDescent="0.25">
      <c r="A41" s="51"/>
      <c r="B41" s="14"/>
      <c r="C41" s="10"/>
      <c r="D41" s="10"/>
      <c r="I41" s="115"/>
      <c r="J41" s="115"/>
    </row>
    <row r="42" spans="1:10" x14ac:dyDescent="0.25">
      <c r="A42" s="52" t="s">
        <v>42</v>
      </c>
      <c r="B42" s="33"/>
      <c r="C42" s="16">
        <f>SUM(C37:C40)</f>
        <v>31225375</v>
      </c>
      <c r="D42" s="16">
        <f>SUM(D37:D40)</f>
        <v>30349151</v>
      </c>
      <c r="I42" s="115"/>
      <c r="J42" s="115"/>
    </row>
    <row r="43" spans="1:10" x14ac:dyDescent="0.25">
      <c r="A43" s="51" t="s">
        <v>43</v>
      </c>
      <c r="B43" s="14"/>
      <c r="C43" s="10"/>
      <c r="D43" s="10"/>
      <c r="I43" s="115"/>
      <c r="J43" s="115"/>
    </row>
    <row r="44" spans="1:10" x14ac:dyDescent="0.25">
      <c r="A44" s="52" t="s">
        <v>44</v>
      </c>
      <c r="B44" s="33"/>
      <c r="C44" s="16">
        <f>C34+C42</f>
        <v>58642560</v>
      </c>
      <c r="D44" s="16">
        <f>D42+D34</f>
        <v>54811073</v>
      </c>
      <c r="G44" s="117">
        <f>C23-C44</f>
        <v>0</v>
      </c>
      <c r="H44" s="117">
        <f>D23-D44</f>
        <v>0</v>
      </c>
      <c r="I44" s="115"/>
      <c r="J44" s="115"/>
    </row>
    <row r="45" spans="1:10" x14ac:dyDescent="0.25">
      <c r="A45" s="53" t="s">
        <v>45</v>
      </c>
      <c r="B45" s="54"/>
      <c r="C45" s="55">
        <v>0</v>
      </c>
      <c r="D45" s="55">
        <v>0.85063999891281128</v>
      </c>
    </row>
    <row r="46" spans="1:10" x14ac:dyDescent="0.25">
      <c r="A46" s="14"/>
      <c r="B46" s="14"/>
      <c r="C46" s="10"/>
      <c r="D46" s="10"/>
    </row>
    <row r="47" spans="1:10" x14ac:dyDescent="0.25">
      <c r="A47" s="28" t="s">
        <v>17</v>
      </c>
      <c r="B47" s="10"/>
      <c r="C47" s="14"/>
      <c r="D47" s="56"/>
    </row>
    <row r="48" spans="1:10" x14ac:dyDescent="0.25">
      <c r="A48" s="28"/>
      <c r="B48" s="10"/>
      <c r="C48" s="14"/>
      <c r="D48" s="56"/>
    </row>
    <row r="49" spans="1:4" x14ac:dyDescent="0.25">
      <c r="A49" s="57"/>
      <c r="B49" s="10"/>
      <c r="C49" s="33"/>
      <c r="D49" s="58"/>
    </row>
    <row r="50" spans="1:4" x14ac:dyDescent="0.25">
      <c r="A50" s="34" t="s">
        <v>93</v>
      </c>
      <c r="B50" s="10"/>
      <c r="C50" s="34" t="s">
        <v>103</v>
      </c>
      <c r="D50" s="56"/>
    </row>
    <row r="51" spans="1:4" ht="24" customHeight="1" x14ac:dyDescent="0.25">
      <c r="A51" s="59" t="s">
        <v>94</v>
      </c>
      <c r="B51" s="10"/>
      <c r="C51" s="34" t="s">
        <v>113</v>
      </c>
      <c r="D51" s="56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A1:M42"/>
  <sheetViews>
    <sheetView topLeftCell="A19" zoomScaleNormal="100" workbookViewId="0">
      <selection activeCell="A8" sqref="A8"/>
    </sheetView>
  </sheetViews>
  <sheetFormatPr defaultRowHeight="15" outlineLevelRow="1" x14ac:dyDescent="0.25"/>
  <cols>
    <col min="1" max="1" width="50.28515625" customWidth="1"/>
    <col min="2" max="2" width="7.7109375" bestFit="1" customWidth="1"/>
    <col min="3" max="6" width="15.7109375" customWidth="1"/>
  </cols>
  <sheetData>
    <row r="1" spans="1:13" s="2" customFormat="1" ht="15.75" x14ac:dyDescent="0.2">
      <c r="A1" s="1" t="s">
        <v>0</v>
      </c>
    </row>
    <row r="2" spans="1:13" s="2" customFormat="1" ht="15.75" x14ac:dyDescent="0.2">
      <c r="A2" s="1" t="s">
        <v>1</v>
      </c>
    </row>
    <row r="3" spans="1:13" s="2" customFormat="1" ht="15.75" x14ac:dyDescent="0.2">
      <c r="A3" s="1"/>
    </row>
    <row r="4" spans="1:13" s="2" customFormat="1" ht="21" customHeight="1" x14ac:dyDescent="0.2">
      <c r="A4" s="36" t="s">
        <v>95</v>
      </c>
    </row>
    <row r="5" spans="1:13" s="2" customFormat="1" ht="26.25" customHeight="1" x14ac:dyDescent="0.2">
      <c r="A5" s="130" t="s">
        <v>105</v>
      </c>
    </row>
    <row r="6" spans="1:13" s="2" customFormat="1" ht="12.75" x14ac:dyDescent="0.2">
      <c r="A6" s="4" t="s">
        <v>2</v>
      </c>
    </row>
    <row r="7" spans="1:13" s="2" customFormat="1" ht="12.75" x14ac:dyDescent="0.2">
      <c r="A7" s="5"/>
    </row>
    <row r="8" spans="1:13" s="2" customFormat="1" ht="54" customHeight="1" x14ac:dyDescent="0.2">
      <c r="A8" s="6"/>
      <c r="B8" s="7" t="s">
        <v>3</v>
      </c>
      <c r="C8" s="8" t="s">
        <v>106</v>
      </c>
      <c r="D8" s="8" t="s">
        <v>107</v>
      </c>
      <c r="E8" s="8" t="s">
        <v>106</v>
      </c>
      <c r="F8" s="8" t="s">
        <v>107</v>
      </c>
      <c r="J8" s="118"/>
      <c r="K8" s="118"/>
      <c r="L8" s="118"/>
      <c r="M8" s="118"/>
    </row>
    <row r="9" spans="1:13" s="2" customFormat="1" ht="12.75" x14ac:dyDescent="0.2">
      <c r="A9" s="9" t="s">
        <v>4</v>
      </c>
      <c r="B9" s="10">
        <v>5</v>
      </c>
      <c r="C9" s="10">
        <v>1260211</v>
      </c>
      <c r="D9" s="10">
        <v>1225012</v>
      </c>
      <c r="E9" s="10">
        <f>C9</f>
        <v>1260211</v>
      </c>
      <c r="F9" s="10">
        <f>D9</f>
        <v>1225012</v>
      </c>
      <c r="J9" s="9"/>
    </row>
    <row r="10" spans="1:13" s="2" customFormat="1" ht="12.75" x14ac:dyDescent="0.2">
      <c r="A10" s="11" t="s">
        <v>5</v>
      </c>
      <c r="B10" s="12">
        <v>5</v>
      </c>
      <c r="C10" s="12">
        <v>-692899</v>
      </c>
      <c r="D10" s="12">
        <v>-754650</v>
      </c>
      <c r="E10" s="12">
        <f>C10</f>
        <v>-692899</v>
      </c>
      <c r="F10" s="12">
        <f>D10</f>
        <v>-754650</v>
      </c>
      <c r="J10" s="13"/>
    </row>
    <row r="11" spans="1:13" s="2" customFormat="1" ht="12.75" x14ac:dyDescent="0.2">
      <c r="A11" s="13"/>
      <c r="B11" s="14"/>
      <c r="C11" s="14"/>
      <c r="D11" s="14"/>
      <c r="E11" s="14"/>
      <c r="F11" s="14"/>
      <c r="J11" s="13"/>
    </row>
    <row r="12" spans="1:13" s="96" customFormat="1" ht="12.75" x14ac:dyDescent="0.2">
      <c r="A12" s="15" t="s">
        <v>6</v>
      </c>
      <c r="B12" s="16"/>
      <c r="C12" s="16">
        <f>C9+C10</f>
        <v>567312</v>
      </c>
      <c r="D12" s="16">
        <f>D9+D10</f>
        <v>470362</v>
      </c>
      <c r="E12" s="16">
        <f>E9+E10</f>
        <v>567312</v>
      </c>
      <c r="F12" s="16">
        <f>F9+F10</f>
        <v>470362</v>
      </c>
      <c r="I12" s="2"/>
      <c r="J12" s="119"/>
    </row>
    <row r="13" spans="1:13" s="2" customFormat="1" ht="12.75" x14ac:dyDescent="0.2">
      <c r="A13" s="13"/>
      <c r="B13" s="14"/>
      <c r="C13" s="14"/>
      <c r="D13" s="14"/>
      <c r="E13" s="14"/>
      <c r="F13" s="14"/>
      <c r="J13" s="13"/>
    </row>
    <row r="14" spans="1:13" s="2" customFormat="1" ht="36.75" customHeight="1" x14ac:dyDescent="0.2">
      <c r="A14" s="17" t="s">
        <v>109</v>
      </c>
      <c r="B14" s="10">
        <v>6</v>
      </c>
      <c r="C14" s="10">
        <v>-38128</v>
      </c>
      <c r="D14" s="10">
        <v>358163</v>
      </c>
      <c r="E14" s="10">
        <f t="shared" ref="E14:E22" si="0">C14</f>
        <v>-38128</v>
      </c>
      <c r="F14" s="10">
        <f t="shared" ref="F14:F22" si="1">D14</f>
        <v>358163</v>
      </c>
      <c r="J14" s="13"/>
    </row>
    <row r="15" spans="1:13" s="2" customFormat="1" ht="16.5" customHeight="1" x14ac:dyDescent="0.2">
      <c r="A15" s="17" t="s">
        <v>110</v>
      </c>
      <c r="B15" s="10">
        <v>7</v>
      </c>
      <c r="C15" s="10">
        <v>12960</v>
      </c>
      <c r="D15" s="10">
        <v>146163</v>
      </c>
      <c r="E15" s="10">
        <f t="shared" si="0"/>
        <v>12960</v>
      </c>
      <c r="F15" s="10">
        <f t="shared" si="1"/>
        <v>146163</v>
      </c>
      <c r="J15" s="13"/>
    </row>
    <row r="16" spans="1:13" s="2" customFormat="1" ht="16.5" customHeight="1" x14ac:dyDescent="0.2">
      <c r="A16" s="17" t="s">
        <v>7</v>
      </c>
      <c r="B16" s="10">
        <v>8</v>
      </c>
      <c r="C16" s="10">
        <v>1098590</v>
      </c>
      <c r="D16" s="10">
        <v>527759</v>
      </c>
      <c r="E16" s="10">
        <f t="shared" si="0"/>
        <v>1098590</v>
      </c>
      <c r="F16" s="10">
        <f t="shared" si="1"/>
        <v>527759</v>
      </c>
      <c r="J16" s="13"/>
    </row>
    <row r="17" spans="1:10" s="2" customFormat="1" ht="16.5" customHeight="1" x14ac:dyDescent="0.2">
      <c r="A17" s="17" t="s">
        <v>8</v>
      </c>
      <c r="B17" s="10">
        <v>8</v>
      </c>
      <c r="C17" s="10">
        <v>-56812</v>
      </c>
      <c r="D17" s="10">
        <v>-14571</v>
      </c>
      <c r="E17" s="10">
        <f t="shared" si="0"/>
        <v>-56812</v>
      </c>
      <c r="F17" s="10">
        <f t="shared" si="1"/>
        <v>-14571</v>
      </c>
      <c r="J17" s="13"/>
    </row>
    <row r="18" spans="1:10" s="2" customFormat="1" ht="31.5" hidden="1" outlineLevel="1" x14ac:dyDescent="0.2">
      <c r="A18" s="17" t="s">
        <v>9</v>
      </c>
      <c r="B18" s="10"/>
      <c r="C18" s="10">
        <v>0</v>
      </c>
      <c r="D18" s="10">
        <v>0</v>
      </c>
      <c r="E18" s="10">
        <f t="shared" si="0"/>
        <v>0</v>
      </c>
      <c r="F18" s="10">
        <f t="shared" si="1"/>
        <v>0</v>
      </c>
      <c r="J18" s="13"/>
    </row>
    <row r="19" spans="1:10" s="2" customFormat="1" ht="54" customHeight="1" collapsed="1" x14ac:dyDescent="0.2">
      <c r="A19" s="17" t="s">
        <v>111</v>
      </c>
      <c r="B19" s="10"/>
      <c r="C19" s="10">
        <v>-2457</v>
      </c>
      <c r="D19" s="10">
        <v>5497</v>
      </c>
      <c r="E19" s="10">
        <f t="shared" si="0"/>
        <v>-2457</v>
      </c>
      <c r="F19" s="10">
        <f t="shared" si="1"/>
        <v>5497</v>
      </c>
      <c r="J19" s="13"/>
    </row>
    <row r="20" spans="1:10" s="2" customFormat="1" ht="21.75" customHeight="1" x14ac:dyDescent="0.2">
      <c r="A20" s="17" t="s">
        <v>10</v>
      </c>
      <c r="B20" s="10"/>
      <c r="C20" s="10">
        <v>18406</v>
      </c>
      <c r="D20" s="10">
        <v>20406</v>
      </c>
      <c r="E20" s="10">
        <f t="shared" si="0"/>
        <v>18406</v>
      </c>
      <c r="F20" s="10">
        <f t="shared" si="1"/>
        <v>20406</v>
      </c>
      <c r="J20" s="13"/>
    </row>
    <row r="21" spans="1:10" s="2" customFormat="1" ht="21.75" customHeight="1" x14ac:dyDescent="0.2">
      <c r="A21" s="17" t="s">
        <v>112</v>
      </c>
      <c r="B21" s="10"/>
      <c r="C21" s="10">
        <v>-12060</v>
      </c>
      <c r="D21" s="10">
        <v>291</v>
      </c>
      <c r="E21" s="10">
        <f t="shared" si="0"/>
        <v>-12060</v>
      </c>
      <c r="F21" s="10">
        <f t="shared" si="1"/>
        <v>291</v>
      </c>
      <c r="J21" s="13"/>
    </row>
    <row r="22" spans="1:10" s="2" customFormat="1" ht="21.75" customHeight="1" x14ac:dyDescent="0.2">
      <c r="A22" s="18" t="s">
        <v>11</v>
      </c>
      <c r="B22" s="12"/>
      <c r="C22" s="12">
        <v>660</v>
      </c>
      <c r="D22" s="12">
        <v>338</v>
      </c>
      <c r="E22" s="12">
        <f t="shared" si="0"/>
        <v>660</v>
      </c>
      <c r="F22" s="12">
        <f t="shared" si="1"/>
        <v>338</v>
      </c>
      <c r="J22" s="13"/>
    </row>
    <row r="23" spans="1:10" s="2" customFormat="1" ht="12.75" x14ac:dyDescent="0.2">
      <c r="A23" s="19"/>
      <c r="B23" s="10"/>
      <c r="C23" s="10"/>
      <c r="D23" s="10"/>
      <c r="E23" s="10"/>
      <c r="F23" s="10"/>
      <c r="J23" s="14"/>
    </row>
    <row r="24" spans="1:10" s="2" customFormat="1" ht="12.75" x14ac:dyDescent="0.2">
      <c r="A24" s="20" t="s">
        <v>12</v>
      </c>
      <c r="B24" s="16"/>
      <c r="C24" s="16">
        <f t="shared" ref="C24:D24" si="2">SUM(C14:C22)</f>
        <v>1021159</v>
      </c>
      <c r="D24" s="16">
        <f t="shared" si="2"/>
        <v>1044046</v>
      </c>
      <c r="E24" s="16">
        <f>SUM(E14:E22)</f>
        <v>1021159</v>
      </c>
      <c r="F24" s="16">
        <f>SUM(F14:F22)</f>
        <v>1044046</v>
      </c>
      <c r="J24" s="119"/>
    </row>
    <row r="25" spans="1:10" s="2" customFormat="1" ht="12.75" x14ac:dyDescent="0.2">
      <c r="A25" s="17"/>
      <c r="B25" s="10"/>
      <c r="C25" s="10"/>
      <c r="D25" s="10"/>
      <c r="E25" s="10"/>
      <c r="F25" s="10"/>
      <c r="J25" s="13"/>
    </row>
    <row r="26" spans="1:10" s="2" customFormat="1" ht="12.75" x14ac:dyDescent="0.2">
      <c r="A26" s="11" t="s">
        <v>13</v>
      </c>
      <c r="B26" s="12">
        <v>9</v>
      </c>
      <c r="C26" s="12">
        <v>-804813</v>
      </c>
      <c r="D26" s="12">
        <v>-516655</v>
      </c>
      <c r="E26" s="12">
        <f t="shared" ref="E26" si="3">C26</f>
        <v>-804813</v>
      </c>
      <c r="F26" s="12">
        <f t="shared" ref="F26" si="4">D26</f>
        <v>-516655</v>
      </c>
      <c r="J26" s="13"/>
    </row>
    <row r="27" spans="1:10" s="2" customFormat="1" ht="12.75" x14ac:dyDescent="0.2">
      <c r="A27" s="21"/>
      <c r="B27" s="10"/>
      <c r="C27" s="10"/>
      <c r="D27" s="10"/>
      <c r="E27" s="10"/>
      <c r="F27" s="10"/>
      <c r="J27" s="21"/>
    </row>
    <row r="28" spans="1:10" s="2" customFormat="1" ht="12.75" x14ac:dyDescent="0.2">
      <c r="A28" s="22" t="s">
        <v>14</v>
      </c>
      <c r="B28" s="16"/>
      <c r="C28" s="16">
        <f>C12+C24+C26</f>
        <v>783658</v>
      </c>
      <c r="D28" s="16">
        <f>D12+D24+D26</f>
        <v>997753</v>
      </c>
      <c r="E28" s="16">
        <f>E12+E24+E26</f>
        <v>783658</v>
      </c>
      <c r="F28" s="16">
        <f>F12+F24+F26</f>
        <v>997753</v>
      </c>
      <c r="J28" s="120"/>
    </row>
    <row r="29" spans="1:10" s="2" customFormat="1" ht="12.75" x14ac:dyDescent="0.2">
      <c r="A29" s="9"/>
      <c r="B29" s="10"/>
      <c r="C29" s="10"/>
      <c r="D29" s="10"/>
      <c r="E29" s="10"/>
      <c r="F29" s="10"/>
      <c r="J29" s="9"/>
    </row>
    <row r="30" spans="1:10" s="2" customFormat="1" ht="12.75" x14ac:dyDescent="0.2">
      <c r="A30" s="23" t="s">
        <v>15</v>
      </c>
      <c r="B30" s="12"/>
      <c r="C30" s="12">
        <v>-11841</v>
      </c>
      <c r="D30" s="12">
        <v>-30913</v>
      </c>
      <c r="E30" s="12">
        <f t="shared" ref="E30" si="5">C30</f>
        <v>-11841</v>
      </c>
      <c r="F30" s="12">
        <f t="shared" ref="F30" si="6">D30</f>
        <v>-30913</v>
      </c>
      <c r="J30" s="9"/>
    </row>
    <row r="31" spans="1:10" s="2" customFormat="1" ht="12.75" x14ac:dyDescent="0.2">
      <c r="A31" s="9"/>
      <c r="B31" s="10"/>
      <c r="C31" s="10"/>
      <c r="D31" s="10"/>
      <c r="E31" s="10"/>
      <c r="F31" s="10"/>
      <c r="J31" s="9"/>
    </row>
    <row r="32" spans="1:10" s="2" customFormat="1" ht="12.75" x14ac:dyDescent="0.2">
      <c r="A32" s="22" t="s">
        <v>16</v>
      </c>
      <c r="B32" s="16"/>
      <c r="C32" s="16">
        <f>C28+C30</f>
        <v>771817</v>
      </c>
      <c r="D32" s="16">
        <f>D28+D30</f>
        <v>966840</v>
      </c>
      <c r="E32" s="16">
        <f>E28+E30</f>
        <v>771817</v>
      </c>
      <c r="F32" s="16">
        <f>F28+F30</f>
        <v>966840</v>
      </c>
      <c r="J32" s="120"/>
    </row>
    <row r="33" spans="1:10" s="2" customFormat="1" ht="12.75" x14ac:dyDescent="0.2">
      <c r="A33" s="21"/>
      <c r="B33" s="10"/>
      <c r="C33" s="10"/>
      <c r="D33" s="10"/>
      <c r="E33" s="10"/>
      <c r="F33" s="10"/>
      <c r="J33" s="21"/>
    </row>
    <row r="34" spans="1:10" s="2" customFormat="1" ht="13.5" thickBot="1" x14ac:dyDescent="0.25">
      <c r="A34" s="24" t="s">
        <v>91</v>
      </c>
      <c r="B34" s="25">
        <v>10</v>
      </c>
      <c r="C34" s="25">
        <v>127.41533661885313</v>
      </c>
      <c r="D34" s="25">
        <v>159.61069017211588</v>
      </c>
      <c r="E34" s="25">
        <f t="shared" ref="E34" si="7">C34</f>
        <v>127.41533661885313</v>
      </c>
      <c r="F34" s="25">
        <f t="shared" ref="F34" si="8">D34</f>
        <v>159.61069017211588</v>
      </c>
      <c r="J34" s="28"/>
    </row>
    <row r="35" spans="1:10" s="2" customFormat="1" ht="15.75" x14ac:dyDescent="0.25">
      <c r="A35" s="26"/>
      <c r="B35" s="27"/>
      <c r="C35" s="27"/>
      <c r="D35" s="27"/>
      <c r="E35" s="27"/>
      <c r="F35" s="27"/>
    </row>
    <row r="36" spans="1:10" s="2" customFormat="1" ht="12.75" x14ac:dyDescent="0.2">
      <c r="A36" s="28" t="s">
        <v>17</v>
      </c>
      <c r="B36" s="29"/>
      <c r="C36" s="29"/>
      <c r="D36" s="29"/>
      <c r="E36" s="29"/>
      <c r="F36" s="29"/>
    </row>
    <row r="37" spans="1:10" s="2" customFormat="1" ht="12.75" x14ac:dyDescent="0.2">
      <c r="A37" s="31"/>
      <c r="B37" s="29"/>
      <c r="C37" s="29"/>
      <c r="D37" s="29"/>
      <c r="E37" s="29"/>
      <c r="F37" s="29"/>
    </row>
    <row r="38" spans="1:10" s="2" customFormat="1" ht="12.75" x14ac:dyDescent="0.2">
      <c r="A38" s="32"/>
      <c r="B38" s="29"/>
      <c r="C38" s="29"/>
      <c r="D38" s="29"/>
      <c r="E38" s="33"/>
      <c r="F38" s="33"/>
    </row>
    <row r="39" spans="1:10" s="2" customFormat="1" ht="12.75" x14ac:dyDescent="0.2">
      <c r="A39" s="34" t="str">
        <f>Ф1!A50</f>
        <v>Джамышева Н.Н.</v>
      </c>
      <c r="B39" s="29"/>
      <c r="C39" s="29"/>
      <c r="D39" s="29"/>
      <c r="E39" s="34" t="str">
        <f>Ф1!C50</f>
        <v>Доскалиева И.А.</v>
      </c>
      <c r="F39" s="29"/>
    </row>
    <row r="40" spans="1:10" s="2" customFormat="1" ht="21.75" x14ac:dyDescent="0.2">
      <c r="A40" s="59" t="str">
        <f>Ф1!A51</f>
        <v>Член Правления - заместитель председателя Правления</v>
      </c>
      <c r="B40" s="29"/>
      <c r="C40" s="29"/>
      <c r="D40" s="29"/>
      <c r="E40" s="34" t="str">
        <f>Ф1!C51</f>
        <v>Заместитель главного бухгалтера</v>
      </c>
      <c r="F40" s="29"/>
    </row>
    <row r="41" spans="1:10" x14ac:dyDescent="0.25">
      <c r="A41" s="31"/>
      <c r="B41" s="29"/>
      <c r="C41" s="29"/>
      <c r="D41" s="29"/>
      <c r="E41" s="30"/>
      <c r="F41" s="2"/>
    </row>
    <row r="42" spans="1:10" ht="15.75" x14ac:dyDescent="0.25">
      <c r="A42" s="26"/>
      <c r="B42" s="27"/>
      <c r="C42" s="27"/>
      <c r="D42" s="27"/>
      <c r="E42" s="2"/>
      <c r="F42" s="2"/>
    </row>
  </sheetData>
  <pageMargins left="0.70866141732283461" right="0.70866141732283461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</sheetPr>
  <dimension ref="A1:J67"/>
  <sheetViews>
    <sheetView topLeftCell="A43" zoomScaleNormal="100" workbookViewId="0">
      <selection activeCell="B11" sqref="B11"/>
    </sheetView>
  </sheetViews>
  <sheetFormatPr defaultRowHeight="15" x14ac:dyDescent="0.25"/>
  <cols>
    <col min="1" max="1" width="78.140625" customWidth="1"/>
    <col min="2" max="2" width="7.7109375" bestFit="1" customWidth="1"/>
    <col min="3" max="3" width="16.140625" customWidth="1"/>
    <col min="4" max="4" width="15.5703125" bestFit="1" customWidth="1"/>
    <col min="5" max="5" width="3.5703125" customWidth="1"/>
    <col min="7" max="8" width="3" customWidth="1"/>
  </cols>
  <sheetData>
    <row r="1" spans="1:10" x14ac:dyDescent="0.25">
      <c r="A1" s="35" t="s">
        <v>0</v>
      </c>
    </row>
    <row r="2" spans="1:10" x14ac:dyDescent="0.25">
      <c r="A2" s="35" t="s">
        <v>1</v>
      </c>
    </row>
    <row r="4" spans="1:10" x14ac:dyDescent="0.25">
      <c r="A4" s="36" t="s">
        <v>96</v>
      </c>
    </row>
    <row r="5" spans="1:10" x14ac:dyDescent="0.25">
      <c r="A5" s="3" t="str">
        <f>Ф2!A5</f>
        <v>за период, закончившийся 31 марта 2024 года</v>
      </c>
    </row>
    <row r="6" spans="1:10" x14ac:dyDescent="0.25">
      <c r="A6" s="37" t="s">
        <v>2</v>
      </c>
    </row>
    <row r="7" spans="1:10" ht="21" x14ac:dyDescent="0.25">
      <c r="A7" s="131"/>
      <c r="B7" s="133" t="s">
        <v>3</v>
      </c>
      <c r="C7" s="107" t="s">
        <v>90</v>
      </c>
      <c r="D7" s="107" t="s">
        <v>90</v>
      </c>
      <c r="E7" s="135"/>
      <c r="I7" s="107"/>
      <c r="J7" s="107"/>
    </row>
    <row r="8" spans="1:10" x14ac:dyDescent="0.25">
      <c r="A8" s="131"/>
      <c r="B8" s="133"/>
      <c r="C8" s="112" t="s">
        <v>104</v>
      </c>
      <c r="D8" s="112" t="s">
        <v>104</v>
      </c>
      <c r="E8" s="135"/>
      <c r="I8" s="112"/>
      <c r="J8" s="112"/>
    </row>
    <row r="9" spans="1:10" ht="15.75" thickBot="1" x14ac:dyDescent="0.3">
      <c r="A9" s="132"/>
      <c r="B9" s="134"/>
      <c r="C9" s="113" t="s">
        <v>108</v>
      </c>
      <c r="D9" s="113" t="s">
        <v>99</v>
      </c>
      <c r="E9" s="135"/>
      <c r="I9" s="112"/>
      <c r="J9" s="112"/>
    </row>
    <row r="10" spans="1:10" ht="15.75" x14ac:dyDescent="0.25">
      <c r="A10" s="62" t="s">
        <v>55</v>
      </c>
      <c r="B10" s="97"/>
      <c r="C10" s="97"/>
      <c r="D10" s="97"/>
      <c r="E10" s="82"/>
      <c r="I10" s="62"/>
    </row>
    <row r="11" spans="1:10" ht="21" x14ac:dyDescent="0.25">
      <c r="A11" s="87" t="s">
        <v>56</v>
      </c>
      <c r="B11" s="97"/>
      <c r="C11" s="123">
        <v>1592288</v>
      </c>
      <c r="D11" s="123">
        <v>858921</v>
      </c>
      <c r="E11" s="82"/>
      <c r="I11" s="83"/>
    </row>
    <row r="12" spans="1:10" ht="21" x14ac:dyDescent="0.25">
      <c r="A12" s="87" t="s">
        <v>57</v>
      </c>
      <c r="B12" s="97"/>
      <c r="C12" s="123">
        <v>60061</v>
      </c>
      <c r="D12" s="123">
        <v>125346</v>
      </c>
      <c r="E12" s="82"/>
      <c r="I12" s="83"/>
    </row>
    <row r="13" spans="1:10" ht="15.75" x14ac:dyDescent="0.25">
      <c r="A13" s="83" t="s">
        <v>58</v>
      </c>
      <c r="B13" s="97"/>
      <c r="C13" s="123">
        <v>2044</v>
      </c>
      <c r="D13" s="123">
        <v>5413</v>
      </c>
      <c r="E13" s="82"/>
      <c r="I13" s="83"/>
    </row>
    <row r="14" spans="1:10" ht="15.75" x14ac:dyDescent="0.25">
      <c r="A14" s="83" t="s">
        <v>59</v>
      </c>
      <c r="B14" s="97"/>
      <c r="C14" s="123">
        <v>0</v>
      </c>
      <c r="D14" s="123">
        <v>0</v>
      </c>
      <c r="E14" s="82"/>
      <c r="I14" s="83"/>
    </row>
    <row r="15" spans="1:10" ht="15.75" x14ac:dyDescent="0.25">
      <c r="A15" s="83" t="s">
        <v>60</v>
      </c>
      <c r="B15" s="97"/>
      <c r="C15" s="123">
        <v>18406</v>
      </c>
      <c r="D15" s="123">
        <v>7170</v>
      </c>
      <c r="E15" s="82"/>
      <c r="I15" s="83"/>
    </row>
    <row r="16" spans="1:10" ht="15.75" x14ac:dyDescent="0.25">
      <c r="A16" s="83" t="s">
        <v>61</v>
      </c>
      <c r="B16" s="97"/>
      <c r="C16" s="123">
        <v>517574</v>
      </c>
      <c r="D16" s="123">
        <v>725876</v>
      </c>
      <c r="E16" s="82"/>
      <c r="I16" s="83"/>
    </row>
    <row r="17" spans="1:9" ht="21" x14ac:dyDescent="0.25">
      <c r="A17" s="87" t="s">
        <v>62</v>
      </c>
      <c r="B17" s="97"/>
      <c r="C17" s="123">
        <v>-539</v>
      </c>
      <c r="D17" s="123">
        <v>16094753</v>
      </c>
      <c r="E17" s="82"/>
      <c r="I17" s="83"/>
    </row>
    <row r="18" spans="1:9" ht="21" x14ac:dyDescent="0.25">
      <c r="A18" s="87" t="s">
        <v>63</v>
      </c>
      <c r="B18" s="97"/>
      <c r="C18" s="123">
        <v>0</v>
      </c>
      <c r="D18" s="123">
        <v>0</v>
      </c>
      <c r="E18" s="82"/>
      <c r="I18" s="83"/>
    </row>
    <row r="19" spans="1:9" ht="15.75" x14ac:dyDescent="0.25">
      <c r="A19" s="83" t="s">
        <v>64</v>
      </c>
      <c r="B19" s="97"/>
      <c r="C19" s="123">
        <v>-248216</v>
      </c>
      <c r="D19" s="123">
        <v>-122666</v>
      </c>
      <c r="E19" s="82"/>
      <c r="I19" s="83"/>
    </row>
    <row r="20" spans="1:9" ht="15.75" x14ac:dyDescent="0.25">
      <c r="A20" s="83" t="s">
        <v>65</v>
      </c>
      <c r="B20" s="97"/>
      <c r="C20" s="123">
        <v>-399397</v>
      </c>
      <c r="D20" s="123">
        <v>-560662</v>
      </c>
      <c r="E20" s="82"/>
      <c r="I20" s="83"/>
    </row>
    <row r="21" spans="1:9" ht="15.75" x14ac:dyDescent="0.25">
      <c r="A21" s="83" t="s">
        <v>66</v>
      </c>
      <c r="B21" s="97"/>
      <c r="C21" s="123">
        <v>-56812</v>
      </c>
      <c r="D21" s="123">
        <v>-321357</v>
      </c>
      <c r="E21" s="82"/>
      <c r="I21" s="83"/>
    </row>
    <row r="22" spans="1:9" ht="15.75" x14ac:dyDescent="0.25">
      <c r="A22" s="83" t="s">
        <v>67</v>
      </c>
      <c r="B22" s="97"/>
      <c r="C22" s="123">
        <v>-767179</v>
      </c>
      <c r="D22" s="123">
        <v>-536370</v>
      </c>
      <c r="E22" s="82"/>
      <c r="I22" s="83"/>
    </row>
    <row r="23" spans="1:9" ht="16.5" thickBot="1" x14ac:dyDescent="0.3">
      <c r="A23" s="83" t="s">
        <v>68</v>
      </c>
      <c r="B23" s="97"/>
      <c r="C23" s="123">
        <v>-338278</v>
      </c>
      <c r="D23" s="123">
        <v>11644</v>
      </c>
      <c r="E23" s="82"/>
      <c r="I23" s="83"/>
    </row>
    <row r="24" spans="1:9" ht="15.75" x14ac:dyDescent="0.25">
      <c r="A24" s="84"/>
      <c r="B24" s="99"/>
      <c r="C24" s="124"/>
      <c r="D24" s="124"/>
      <c r="E24" s="82"/>
      <c r="I24" s="83"/>
    </row>
    <row r="25" spans="1:9" ht="21" x14ac:dyDescent="0.25">
      <c r="A25" s="87" t="s">
        <v>69</v>
      </c>
      <c r="B25" s="97"/>
      <c r="C25" s="123">
        <f>SUM(C11:C24)</f>
        <v>379952</v>
      </c>
      <c r="D25" s="123">
        <f>SUM(D11:D23)</f>
        <v>16288068</v>
      </c>
      <c r="E25" s="82"/>
      <c r="I25" s="83"/>
    </row>
    <row r="26" spans="1:9" ht="15.75" x14ac:dyDescent="0.25">
      <c r="A26" s="87"/>
      <c r="B26" s="97"/>
      <c r="C26" s="123"/>
      <c r="D26" s="123"/>
      <c r="E26" s="82"/>
      <c r="I26" s="83"/>
    </row>
    <row r="27" spans="1:9" ht="15.75" x14ac:dyDescent="0.25">
      <c r="A27" s="87" t="s">
        <v>70</v>
      </c>
      <c r="B27" s="97"/>
      <c r="C27" s="123"/>
      <c r="D27" s="123"/>
      <c r="E27" s="82"/>
      <c r="I27" s="83"/>
    </row>
    <row r="28" spans="1:9" ht="15.75" x14ac:dyDescent="0.25">
      <c r="A28" s="87" t="s">
        <v>71</v>
      </c>
      <c r="B28" s="97"/>
      <c r="C28" s="123"/>
      <c r="D28" s="123"/>
      <c r="E28" s="82"/>
      <c r="I28" s="83"/>
    </row>
    <row r="29" spans="1:9" ht="15.75" x14ac:dyDescent="0.25">
      <c r="A29" s="87" t="s">
        <v>20</v>
      </c>
      <c r="B29" s="97"/>
      <c r="C29" s="123">
        <v>0</v>
      </c>
      <c r="D29" s="123">
        <v>0</v>
      </c>
      <c r="E29" s="82"/>
      <c r="I29" s="83"/>
    </row>
    <row r="30" spans="1:9" ht="21" x14ac:dyDescent="0.25">
      <c r="A30" s="87" t="s">
        <v>21</v>
      </c>
      <c r="B30" s="97"/>
      <c r="C30" s="123">
        <v>-4733677</v>
      </c>
      <c r="D30" s="123">
        <v>-18112723</v>
      </c>
      <c r="E30" s="82"/>
      <c r="I30" s="83"/>
    </row>
    <row r="31" spans="1:9" ht="21" x14ac:dyDescent="0.25">
      <c r="A31" s="87" t="s">
        <v>72</v>
      </c>
      <c r="B31" s="97"/>
      <c r="C31" s="123">
        <v>48120</v>
      </c>
      <c r="D31" s="123">
        <v>-20345</v>
      </c>
      <c r="E31" s="82"/>
      <c r="I31" s="83"/>
    </row>
    <row r="32" spans="1:9" x14ac:dyDescent="0.25">
      <c r="A32" s="83" t="s">
        <v>26</v>
      </c>
      <c r="B32" s="97"/>
      <c r="C32" s="123">
        <v>1219148</v>
      </c>
      <c r="D32" s="123">
        <v>833045</v>
      </c>
      <c r="E32" s="95"/>
      <c r="I32" s="83"/>
    </row>
    <row r="33" spans="1:9" ht="15.75" x14ac:dyDescent="0.25">
      <c r="A33" s="83" t="s">
        <v>29</v>
      </c>
      <c r="B33" s="97"/>
      <c r="C33" s="123">
        <v>-41427</v>
      </c>
      <c r="D33" s="123">
        <v>183714</v>
      </c>
      <c r="E33" s="82"/>
      <c r="I33" s="83"/>
    </row>
    <row r="34" spans="1:9" ht="15.75" x14ac:dyDescent="0.25">
      <c r="A34" s="83" t="s">
        <v>34</v>
      </c>
      <c r="B34" s="97"/>
      <c r="C34" s="123">
        <v>5230697</v>
      </c>
      <c r="D34" s="123">
        <v>1977493</v>
      </c>
      <c r="E34" s="82"/>
      <c r="I34" s="83"/>
    </row>
    <row r="35" spans="1:9" ht="15.75" thickBot="1" x14ac:dyDescent="0.3">
      <c r="A35" s="83" t="s">
        <v>35</v>
      </c>
      <c r="B35" s="97"/>
      <c r="C35" s="123">
        <v>269327</v>
      </c>
      <c r="D35" s="123">
        <v>-281637</v>
      </c>
      <c r="E35" s="95"/>
      <c r="I35" s="83"/>
    </row>
    <row r="36" spans="1:9" ht="16.5" thickBot="1" x14ac:dyDescent="0.3">
      <c r="A36" s="85" t="s">
        <v>73</v>
      </c>
      <c r="B36" s="102"/>
      <c r="C36" s="125">
        <f>SUM(C25:C35)</f>
        <v>2372140</v>
      </c>
      <c r="D36" s="125">
        <f>SUM(D25:D35)</f>
        <v>867615</v>
      </c>
      <c r="E36" s="82"/>
      <c r="I36" s="83"/>
    </row>
    <row r="37" spans="1:9" ht="16.5" thickBot="1" x14ac:dyDescent="0.3">
      <c r="A37" s="86" t="s">
        <v>74</v>
      </c>
      <c r="B37" s="103"/>
      <c r="C37" s="114">
        <v>-48288</v>
      </c>
      <c r="D37" s="114">
        <v>-196693</v>
      </c>
      <c r="E37" s="82"/>
      <c r="I37" s="83"/>
    </row>
    <row r="38" spans="1:9" ht="15.75" x14ac:dyDescent="0.25">
      <c r="A38" s="83"/>
      <c r="B38" s="97"/>
      <c r="C38" s="123"/>
      <c r="D38" s="123"/>
      <c r="E38" s="82"/>
      <c r="I38" s="83"/>
    </row>
    <row r="39" spans="1:9" ht="15.75" thickBot="1" x14ac:dyDescent="0.3">
      <c r="A39" s="86" t="s">
        <v>75</v>
      </c>
      <c r="B39" s="103"/>
      <c r="C39" s="114">
        <f>SUM(C36:C37)</f>
        <v>2323852</v>
      </c>
      <c r="D39" s="114">
        <f>SUM(D36:D37)</f>
        <v>670922</v>
      </c>
      <c r="E39" s="94"/>
      <c r="I39" s="83"/>
    </row>
    <row r="40" spans="1:9" ht="15.75" x14ac:dyDescent="0.25">
      <c r="A40" s="83"/>
      <c r="B40" s="97"/>
      <c r="C40" s="123"/>
      <c r="D40" s="123"/>
      <c r="E40" s="82"/>
      <c r="I40" s="83"/>
    </row>
    <row r="41" spans="1:9" ht="15.75" x14ac:dyDescent="0.25">
      <c r="A41" s="62" t="s">
        <v>76</v>
      </c>
      <c r="B41" s="97"/>
      <c r="C41" s="123"/>
      <c r="D41" s="123"/>
      <c r="E41" s="82"/>
      <c r="I41" s="62"/>
    </row>
    <row r="42" spans="1:9" ht="15.75" x14ac:dyDescent="0.25">
      <c r="A42" s="83" t="s">
        <v>77</v>
      </c>
      <c r="B42" s="97"/>
      <c r="C42" s="123">
        <v>0</v>
      </c>
      <c r="D42" s="123">
        <v>-8096</v>
      </c>
      <c r="E42" s="82"/>
      <c r="I42" s="83"/>
    </row>
    <row r="43" spans="1:9" ht="16.5" thickBot="1" x14ac:dyDescent="0.3">
      <c r="A43" s="83" t="s">
        <v>78</v>
      </c>
      <c r="B43" s="97"/>
      <c r="C43" s="123">
        <v>0</v>
      </c>
      <c r="D43" s="123">
        <v>0</v>
      </c>
      <c r="E43" s="82"/>
      <c r="I43" s="83"/>
    </row>
    <row r="44" spans="1:9" ht="15.75" x14ac:dyDescent="0.25">
      <c r="A44" s="84"/>
      <c r="B44" s="99"/>
      <c r="C44" s="124"/>
      <c r="D44" s="124"/>
      <c r="E44" s="82"/>
      <c r="I44" s="83"/>
    </row>
    <row r="45" spans="1:9" ht="16.5" thickBot="1" x14ac:dyDescent="0.3">
      <c r="A45" s="86" t="s">
        <v>79</v>
      </c>
      <c r="B45" s="103"/>
      <c r="C45" s="114">
        <f>SUM(C42:C44)</f>
        <v>0</v>
      </c>
      <c r="D45" s="114">
        <f>SUM(D42:D44)</f>
        <v>-8096</v>
      </c>
      <c r="E45" s="82"/>
      <c r="I45" s="83"/>
    </row>
    <row r="46" spans="1:9" x14ac:dyDescent="0.25">
      <c r="C46" s="116"/>
      <c r="D46" s="116"/>
    </row>
    <row r="47" spans="1:9" x14ac:dyDescent="0.25">
      <c r="A47" s="61" t="s">
        <v>80</v>
      </c>
      <c r="B47" s="100"/>
      <c r="C47" s="126"/>
      <c r="D47" s="126"/>
      <c r="I47" s="62"/>
    </row>
    <row r="48" spans="1:9" x14ac:dyDescent="0.25">
      <c r="A48" s="87" t="s">
        <v>81</v>
      </c>
      <c r="B48" s="100"/>
      <c r="C48" s="126">
        <v>0</v>
      </c>
      <c r="D48" s="126">
        <v>0</v>
      </c>
      <c r="I48" s="83"/>
    </row>
    <row r="49" spans="1:9" x14ac:dyDescent="0.25">
      <c r="A49" s="87" t="s">
        <v>82</v>
      </c>
      <c r="B49" s="100"/>
      <c r="C49" s="126">
        <v>0</v>
      </c>
      <c r="D49" s="126">
        <v>450517</v>
      </c>
      <c r="I49" s="83"/>
    </row>
    <row r="50" spans="1:9" ht="15.75" thickBot="1" x14ac:dyDescent="0.3">
      <c r="A50" s="88" t="s">
        <v>83</v>
      </c>
      <c r="B50" s="88"/>
      <c r="C50" s="127">
        <v>-2433000</v>
      </c>
      <c r="D50" s="127">
        <v>-2272881</v>
      </c>
      <c r="I50" s="83"/>
    </row>
    <row r="51" spans="1:9" x14ac:dyDescent="0.25">
      <c r="A51" s="87"/>
      <c r="B51" s="100"/>
      <c r="C51" s="126"/>
      <c r="D51" s="126"/>
      <c r="I51" s="83"/>
    </row>
    <row r="52" spans="1:9" ht="15.75" thickBot="1" x14ac:dyDescent="0.3">
      <c r="A52" s="88" t="s">
        <v>84</v>
      </c>
      <c r="B52" s="104"/>
      <c r="C52" s="127">
        <f>SUM(C48:C51)</f>
        <v>-2433000</v>
      </c>
      <c r="D52" s="127">
        <f>SUM(D48:D51)</f>
        <v>-1822364</v>
      </c>
      <c r="I52" s="83"/>
    </row>
    <row r="53" spans="1:9" x14ac:dyDescent="0.25">
      <c r="A53" s="87"/>
      <c r="B53" s="100"/>
      <c r="C53" s="126"/>
      <c r="D53" s="126"/>
      <c r="I53" s="83"/>
    </row>
    <row r="54" spans="1:9" x14ac:dyDescent="0.25">
      <c r="A54" s="87" t="s">
        <v>85</v>
      </c>
      <c r="B54" s="100"/>
      <c r="C54" s="126">
        <v>-109148</v>
      </c>
      <c r="D54" s="126">
        <v>-1159538</v>
      </c>
      <c r="I54" s="83"/>
    </row>
    <row r="55" spans="1:9" ht="21" x14ac:dyDescent="0.25">
      <c r="A55" s="89" t="s">
        <v>86</v>
      </c>
      <c r="B55" s="100"/>
      <c r="C55" s="126">
        <v>0</v>
      </c>
      <c r="D55" s="126">
        <v>8112</v>
      </c>
      <c r="I55" s="121"/>
    </row>
    <row r="56" spans="1:9" ht="15.75" thickBot="1" x14ac:dyDescent="0.3">
      <c r="A56" s="90" t="s">
        <v>87</v>
      </c>
      <c r="B56" s="104"/>
      <c r="C56" s="127">
        <v>-109148</v>
      </c>
      <c r="D56" s="127">
        <v>-1151426</v>
      </c>
      <c r="E56" s="94"/>
      <c r="I56" s="121"/>
    </row>
    <row r="57" spans="1:9" x14ac:dyDescent="0.25">
      <c r="A57" s="87"/>
      <c r="B57" s="100"/>
      <c r="C57" s="126"/>
      <c r="D57" s="126"/>
      <c r="I57" s="83"/>
    </row>
    <row r="58" spans="1:9" ht="15.75" thickBot="1" x14ac:dyDescent="0.3">
      <c r="A58" s="91" t="s">
        <v>88</v>
      </c>
      <c r="B58" s="105">
        <v>12</v>
      </c>
      <c r="C58" s="128">
        <f>Ф1!D11</f>
        <v>321024</v>
      </c>
      <c r="D58" s="128">
        <v>1318743</v>
      </c>
      <c r="I58" s="62"/>
    </row>
    <row r="59" spans="1:9" ht="15.75" thickBot="1" x14ac:dyDescent="0.3">
      <c r="A59" s="92" t="s">
        <v>89</v>
      </c>
      <c r="B59" s="106">
        <v>12</v>
      </c>
      <c r="C59" s="129">
        <f>C58+C56</f>
        <v>211876</v>
      </c>
      <c r="D59" s="129">
        <f>D58+D56</f>
        <v>167317</v>
      </c>
      <c r="G59" s="122">
        <f>C59-Ф1!C11</f>
        <v>0</v>
      </c>
      <c r="H59" s="122">
        <f>D59-167317</f>
        <v>0</v>
      </c>
      <c r="I59" s="62"/>
    </row>
    <row r="60" spans="1:9" ht="15.75" thickTop="1" x14ac:dyDescent="0.25"/>
    <row r="61" spans="1:9" x14ac:dyDescent="0.25">
      <c r="A61" s="93"/>
      <c r="C61" s="101" t="b">
        <v>0</v>
      </c>
      <c r="D61" s="98"/>
    </row>
    <row r="63" spans="1:9" x14ac:dyDescent="0.25">
      <c r="A63" s="28" t="s">
        <v>17</v>
      </c>
      <c r="B63" s="10"/>
      <c r="C63" s="14"/>
      <c r="D63" s="56"/>
    </row>
    <row r="64" spans="1:9" x14ac:dyDescent="0.25">
      <c r="A64" s="28"/>
      <c r="B64" s="10"/>
      <c r="C64" s="14"/>
      <c r="D64" s="56"/>
    </row>
    <row r="65" spans="1:4" x14ac:dyDescent="0.25">
      <c r="A65" s="57"/>
      <c r="B65" s="10"/>
      <c r="C65" s="33"/>
      <c r="D65" s="58"/>
    </row>
    <row r="66" spans="1:4" x14ac:dyDescent="0.25">
      <c r="A66" s="34" t="str">
        <f>Ф1!A50</f>
        <v>Джамышева Н.Н.</v>
      </c>
      <c r="B66" s="10"/>
      <c r="C66" s="34" t="str">
        <f>Ф1!C50</f>
        <v>Доскалиева И.А.</v>
      </c>
      <c r="D66" s="56"/>
    </row>
    <row r="67" spans="1:4" x14ac:dyDescent="0.25">
      <c r="A67" s="59" t="str">
        <f>Ф1!A51</f>
        <v>Член Правления - заместитель председателя Правления</v>
      </c>
      <c r="B67" s="10"/>
      <c r="C67" s="34" t="str">
        <f>Ф1!C51</f>
        <v>Заместитель главного бухгалтера</v>
      </c>
      <c r="D67" s="56"/>
    </row>
  </sheetData>
  <mergeCells count="3">
    <mergeCell ref="A7:A9"/>
    <mergeCell ref="B7:B9"/>
    <mergeCell ref="E7:E9"/>
  </mergeCells>
  <phoneticPr fontId="33" type="noConversion"/>
  <pageMargins left="0.70866141732283461" right="0.70866141732283461" top="0.74803149606299213" bottom="0.74803149606299213" header="0.31496062992125984" footer="0.31496062992125984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2"/>
  <sheetViews>
    <sheetView tabSelected="1" workbookViewId="0">
      <selection activeCell="I17" sqref="I17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97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36" t="str">
        <f>Ф2!A5</f>
        <v>за период, закончившийся 31 марта 2024 года</v>
      </c>
      <c r="C5" s="136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2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46</v>
      </c>
      <c r="E8" s="73"/>
      <c r="F8" s="73" t="s">
        <v>47</v>
      </c>
      <c r="G8" s="73"/>
      <c r="H8" s="73" t="s">
        <v>48</v>
      </c>
      <c r="I8" s="73"/>
      <c r="J8" s="73" t="s">
        <v>49</v>
      </c>
      <c r="K8" s="73"/>
      <c r="L8" s="74" t="s">
        <v>50</v>
      </c>
    </row>
    <row r="9" spans="1:12" ht="15.75" thickBot="1" x14ac:dyDescent="0.3">
      <c r="A9" s="60"/>
      <c r="B9" s="75">
        <v>45292</v>
      </c>
      <c r="C9" s="76"/>
      <c r="D9" s="77">
        <v>11240188</v>
      </c>
      <c r="E9" s="77"/>
      <c r="F9" s="77">
        <v>0</v>
      </c>
      <c r="G9" s="77"/>
      <c r="H9" s="77">
        <v>-220162</v>
      </c>
      <c r="I9" s="77"/>
      <c r="J9" s="77">
        <v>19329125</v>
      </c>
      <c r="K9" s="77">
        <v>0</v>
      </c>
      <c r="L9" s="77">
        <v>27085953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51</v>
      </c>
      <c r="C11" s="60"/>
      <c r="D11" s="63"/>
      <c r="E11" s="63"/>
      <c r="F11" s="63"/>
      <c r="G11" s="63"/>
      <c r="H11" s="63"/>
      <c r="I11" s="63"/>
      <c r="J11" s="66">
        <v>771817</v>
      </c>
      <c r="K11" s="63"/>
      <c r="L11" s="66">
        <f>SUM(D11:J11)</f>
        <v>771817</v>
      </c>
    </row>
    <row r="12" spans="1:12" x14ac:dyDescent="0.25">
      <c r="A12" s="60"/>
      <c r="B12" s="67" t="s">
        <v>52</v>
      </c>
      <c r="C12" s="60"/>
      <c r="D12" s="63"/>
      <c r="E12" s="63"/>
      <c r="F12" s="63"/>
      <c r="G12" s="63"/>
      <c r="H12" s="66">
        <v>104407</v>
      </c>
      <c r="I12" s="63"/>
      <c r="J12" s="63"/>
      <c r="K12" s="63"/>
      <c r="L12" s="66">
        <f t="shared" ref="L12:L13" si="0">SUM(D12:J12)</f>
        <v>104407</v>
      </c>
    </row>
    <row r="13" spans="1:12" x14ac:dyDescent="0.25">
      <c r="A13" s="60"/>
      <c r="B13" s="79" t="s">
        <v>54</v>
      </c>
      <c r="C13" s="72"/>
      <c r="D13" s="80"/>
      <c r="E13" s="80"/>
      <c r="F13" s="80"/>
      <c r="G13" s="80"/>
      <c r="H13" s="80"/>
      <c r="I13" s="80"/>
      <c r="J13" s="81">
        <v>0</v>
      </c>
      <c r="K13" s="80"/>
      <c r="L13" s="80">
        <f t="shared" si="0"/>
        <v>0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45382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-115755</v>
      </c>
      <c r="I15" s="77"/>
      <c r="J15" s="77">
        <f>J9+J11+J12+J13</f>
        <v>20100942</v>
      </c>
      <c r="K15" s="77">
        <v>0</v>
      </c>
      <c r="L15" s="77">
        <f>D15+F15+H15+J15</f>
        <v>31225375</v>
      </c>
    </row>
    <row r="16" spans="1:12" x14ac:dyDescent="0.25">
      <c r="A16" s="60"/>
      <c r="B16" s="64"/>
      <c r="C16" s="60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5">
      <c r="A17" s="60"/>
      <c r="B17" s="70"/>
      <c r="C17" s="60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73.5" x14ac:dyDescent="0.25">
      <c r="A18" s="60"/>
      <c r="B18" s="71"/>
      <c r="C18" s="72"/>
      <c r="D18" s="73" t="s">
        <v>46</v>
      </c>
      <c r="E18" s="73"/>
      <c r="F18" s="73" t="s">
        <v>47</v>
      </c>
      <c r="G18" s="73"/>
      <c r="H18" s="73" t="s">
        <v>48</v>
      </c>
      <c r="I18" s="73"/>
      <c r="J18" s="73" t="s">
        <v>49</v>
      </c>
      <c r="K18" s="73"/>
      <c r="L18" s="74" t="s">
        <v>50</v>
      </c>
    </row>
    <row r="19" spans="1:12" ht="15.75" thickBot="1" x14ac:dyDescent="0.3">
      <c r="A19" s="60"/>
      <c r="B19" s="75">
        <v>44927</v>
      </c>
      <c r="C19" s="76"/>
      <c r="D19" s="77">
        <v>11240188</v>
      </c>
      <c r="E19" s="77"/>
      <c r="F19" s="77">
        <v>0</v>
      </c>
      <c r="G19" s="77"/>
      <c r="H19" s="77">
        <v>-141585</v>
      </c>
      <c r="I19" s="77"/>
      <c r="J19" s="77">
        <v>13446947</v>
      </c>
      <c r="K19" s="78"/>
      <c r="L19" s="77">
        <f>D19+F19+H19+J19</f>
        <v>24545550</v>
      </c>
    </row>
    <row r="20" spans="1:12" x14ac:dyDescent="0.25">
      <c r="A20" s="60"/>
      <c r="B20" s="60"/>
      <c r="C20" s="60"/>
      <c r="D20" s="66"/>
      <c r="E20" s="63"/>
      <c r="F20" s="66"/>
      <c r="G20" s="63"/>
      <c r="H20" s="66"/>
      <c r="I20" s="63"/>
      <c r="J20" s="66"/>
      <c r="K20" s="63"/>
      <c r="L20" s="66"/>
    </row>
    <row r="21" spans="1:12" x14ac:dyDescent="0.25">
      <c r="A21" s="60"/>
      <c r="B21" s="67" t="s">
        <v>51</v>
      </c>
      <c r="C21" s="60"/>
      <c r="D21" s="63"/>
      <c r="E21" s="63"/>
      <c r="F21" s="63"/>
      <c r="G21" s="63"/>
      <c r="H21" s="63"/>
      <c r="I21" s="63"/>
      <c r="J21" s="66">
        <v>5882178</v>
      </c>
      <c r="K21" s="63"/>
      <c r="L21" s="66">
        <f t="shared" ref="L21:L23" si="1">D21+F21+H21+J21</f>
        <v>5882178</v>
      </c>
    </row>
    <row r="22" spans="1:12" x14ac:dyDescent="0.25">
      <c r="A22" s="60"/>
      <c r="B22" s="67" t="s">
        <v>52</v>
      </c>
      <c r="C22" s="60"/>
      <c r="D22" s="63"/>
      <c r="E22" s="63"/>
      <c r="F22" s="63"/>
      <c r="G22" s="63"/>
      <c r="H22" s="66">
        <v>-78577</v>
      </c>
      <c r="I22" s="63"/>
      <c r="J22" s="63"/>
      <c r="K22" s="63"/>
      <c r="L22" s="66">
        <f t="shared" si="1"/>
        <v>-78577</v>
      </c>
    </row>
    <row r="23" spans="1:12" x14ac:dyDescent="0.25">
      <c r="A23" s="60"/>
      <c r="B23" s="79" t="s">
        <v>53</v>
      </c>
      <c r="C23" s="72"/>
      <c r="D23" s="80"/>
      <c r="E23" s="80"/>
      <c r="F23" s="80"/>
      <c r="G23" s="80"/>
      <c r="H23" s="80"/>
      <c r="I23" s="80"/>
      <c r="J23" s="81">
        <v>0</v>
      </c>
      <c r="K23" s="80"/>
      <c r="L23" s="81">
        <f t="shared" si="1"/>
        <v>0</v>
      </c>
    </row>
    <row r="24" spans="1:12" x14ac:dyDescent="0.25">
      <c r="A24" s="60"/>
      <c r="B24" s="67"/>
      <c r="C24" s="60"/>
      <c r="D24" s="63"/>
      <c r="E24" s="63"/>
      <c r="F24" s="63"/>
      <c r="G24" s="63"/>
      <c r="H24" s="63"/>
      <c r="I24" s="63"/>
      <c r="J24" s="66"/>
      <c r="K24" s="63"/>
      <c r="L24" s="66"/>
    </row>
    <row r="25" spans="1:12" ht="15.75" thickBot="1" x14ac:dyDescent="0.3">
      <c r="A25" s="60"/>
      <c r="B25" s="75">
        <v>45657</v>
      </c>
      <c r="C25" s="76"/>
      <c r="D25" s="77">
        <f>D19+D22+D23</f>
        <v>11240188</v>
      </c>
      <c r="E25" s="77"/>
      <c r="F25" s="77">
        <f>F19+F22+F23</f>
        <v>0</v>
      </c>
      <c r="G25" s="77"/>
      <c r="H25" s="77">
        <f>H19+H22+H23+H21</f>
        <v>-220162</v>
      </c>
      <c r="I25" s="77"/>
      <c r="J25" s="77">
        <f>J19+J22+J23+J21</f>
        <v>19329125</v>
      </c>
      <c r="K25" s="77">
        <v>0</v>
      </c>
      <c r="L25" s="77">
        <f>D25+F25+H25+J25</f>
        <v>30349151</v>
      </c>
    </row>
    <row r="26" spans="1:12" x14ac:dyDescent="0.25">
      <c r="A26" s="60"/>
      <c r="B26" s="60"/>
      <c r="C26" s="60"/>
      <c r="D26" s="68">
        <v>0</v>
      </c>
      <c r="E26" s="69"/>
      <c r="F26" s="68">
        <v>0</v>
      </c>
      <c r="G26" s="69"/>
      <c r="H26" s="68">
        <v>0</v>
      </c>
      <c r="I26" s="69"/>
      <c r="J26" s="68">
        <v>-4.1130000725388527E-2</v>
      </c>
      <c r="K26" s="69"/>
      <c r="L26" s="68">
        <v>0.18042000010609627</v>
      </c>
    </row>
    <row r="27" spans="1:12" x14ac:dyDescent="0.25">
      <c r="A27" s="60"/>
      <c r="B27" s="28" t="s">
        <v>17</v>
      </c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28"/>
      <c r="C28" s="60"/>
      <c r="D28" s="60"/>
      <c r="E28" s="60"/>
      <c r="F28" s="60"/>
      <c r="G28" s="60"/>
      <c r="H28" s="14"/>
      <c r="I28" s="60"/>
      <c r="J28" s="60"/>
      <c r="K28" s="60"/>
      <c r="L28" s="60"/>
    </row>
    <row r="29" spans="1:12" x14ac:dyDescent="0.25">
      <c r="A29" s="60"/>
      <c r="B29" s="57"/>
      <c r="C29" s="60"/>
      <c r="D29" s="60"/>
      <c r="E29" s="60"/>
      <c r="F29" s="60"/>
      <c r="G29" s="60"/>
      <c r="H29" s="33"/>
      <c r="I29" s="60"/>
      <c r="J29" s="60"/>
      <c r="K29" s="60"/>
      <c r="L29" s="60"/>
    </row>
    <row r="30" spans="1:12" x14ac:dyDescent="0.25">
      <c r="A30" s="60"/>
      <c r="B30" s="34" t="str">
        <f>Ф1!A50</f>
        <v>Джамышева Н.Н.</v>
      </c>
      <c r="C30" s="60"/>
      <c r="D30" s="60"/>
      <c r="E30" s="60"/>
      <c r="F30" s="60"/>
      <c r="G30" s="60"/>
      <c r="H30" s="34" t="str">
        <f>Ф1!C50</f>
        <v>Доскалиева И.А.</v>
      </c>
      <c r="I30" s="60"/>
      <c r="J30" s="60"/>
      <c r="K30" s="60"/>
      <c r="L30" s="60"/>
    </row>
    <row r="31" spans="1:12" ht="26.25" customHeight="1" x14ac:dyDescent="0.25">
      <c r="A31" s="60"/>
      <c r="B31" s="59" t="str">
        <f>Ф1!A51</f>
        <v>Член Правления - заместитель председателя Правления</v>
      </c>
      <c r="C31" s="60"/>
      <c r="D31" s="60"/>
      <c r="E31" s="60"/>
      <c r="F31" s="60"/>
      <c r="G31" s="60"/>
      <c r="H31" s="34" t="str">
        <f>Ф1!C51</f>
        <v>Заместитель главного бухгалтера</v>
      </c>
      <c r="I31" s="60"/>
      <c r="J31" s="60"/>
      <c r="K31" s="60"/>
      <c r="L31" s="60"/>
    </row>
    <row r="32" spans="1:12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Akylbayeva Gaukhar</cp:lastModifiedBy>
  <cp:lastPrinted>2024-05-03T13:39:51Z</cp:lastPrinted>
  <dcterms:created xsi:type="dcterms:W3CDTF">2021-08-12T10:42:32Z</dcterms:created>
  <dcterms:modified xsi:type="dcterms:W3CDTF">2024-05-03T13:39:54Z</dcterms:modified>
</cp:coreProperties>
</file>