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Z:\Finance\Reports\Отчеты\KASE\2021\3 кв 2021\"/>
    </mc:Choice>
  </mc:AlternateContent>
  <xr:revisionPtr revIDLastSave="0" documentId="13_ncr:1_{07E3FC0E-1A50-495B-87FE-E23DB58451B4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xlnm._FilterDatabase" hidden="1">#N/A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B5" i="3"/>
  <c r="K45" i="4"/>
  <c r="J45" i="4"/>
  <c r="I45" i="4"/>
  <c r="H45" i="4"/>
  <c r="G45" i="4"/>
  <c r="F45" i="4"/>
  <c r="E45" i="4"/>
  <c r="D45" i="4"/>
  <c r="C45" i="4"/>
  <c r="B45" i="4"/>
  <c r="K22" i="4"/>
  <c r="J22" i="4"/>
  <c r="I22" i="4"/>
  <c r="H22" i="4"/>
  <c r="G22" i="4"/>
  <c r="F22" i="4"/>
  <c r="E22" i="4"/>
  <c r="D22" i="4"/>
  <c r="C22" i="4"/>
  <c r="B22" i="4"/>
  <c r="E33" i="6" l="1"/>
  <c r="E15" i="4"/>
  <c r="E20" i="6" l="1"/>
  <c r="C24" i="6"/>
  <c r="E24" i="6"/>
  <c r="C31" i="6"/>
  <c r="E31" i="6"/>
  <c r="E32" i="6" s="1"/>
  <c r="C32" i="6" l="1"/>
  <c r="C20" i="6"/>
  <c r="C33" i="6" s="1"/>
  <c r="K36" i="4" l="1"/>
  <c r="J36" i="4"/>
  <c r="I36" i="4"/>
  <c r="H36" i="4"/>
  <c r="H40" i="4" s="1"/>
  <c r="H47" i="4" s="1"/>
  <c r="G36" i="4"/>
  <c r="F36" i="4"/>
  <c r="E36" i="4"/>
  <c r="D36" i="4"/>
  <c r="D40" i="4" s="1"/>
  <c r="D47" i="4" s="1"/>
  <c r="C36" i="4"/>
  <c r="K39" i="4"/>
  <c r="J39" i="4"/>
  <c r="J40" i="4" s="1"/>
  <c r="J47" i="4" s="1"/>
  <c r="I39" i="4"/>
  <c r="I40" i="4" s="1"/>
  <c r="I47" i="4" s="1"/>
  <c r="H39" i="4"/>
  <c r="G39" i="4"/>
  <c r="F39" i="4"/>
  <c r="F40" i="4" s="1"/>
  <c r="F47" i="4" s="1"/>
  <c r="E39" i="4"/>
  <c r="E40" i="4" s="1"/>
  <c r="E47" i="4" s="1"/>
  <c r="D39" i="4"/>
  <c r="C39" i="4"/>
  <c r="B39" i="4"/>
  <c r="L46" i="4"/>
  <c r="L45" i="4"/>
  <c r="L44" i="4"/>
  <c r="L38" i="4"/>
  <c r="L35" i="4"/>
  <c r="L34" i="4"/>
  <c r="L33" i="4"/>
  <c r="L32" i="4"/>
  <c r="L27" i="4"/>
  <c r="B36" i="4"/>
  <c r="B40" i="4" l="1"/>
  <c r="B47" i="4" s="1"/>
  <c r="L39" i="4"/>
  <c r="C40" i="4"/>
  <c r="C47" i="4" s="1"/>
  <c r="G40" i="4"/>
  <c r="G47" i="4" s="1"/>
  <c r="L36" i="4"/>
  <c r="L23" i="4" l="1"/>
  <c r="L22" i="4"/>
  <c r="L21" i="4"/>
  <c r="L20" i="4"/>
  <c r="L19" i="4"/>
  <c r="L15" i="4"/>
  <c r="L14" i="4"/>
  <c r="L13" i="4"/>
  <c r="L12" i="4"/>
  <c r="L11" i="4"/>
  <c r="L6" i="4"/>
  <c r="J16" i="4"/>
  <c r="J24" i="4" s="1"/>
  <c r="I16" i="4"/>
  <c r="I24" i="4" s="1"/>
  <c r="H16" i="4"/>
  <c r="H24" i="4" s="1"/>
  <c r="G16" i="4"/>
  <c r="G24" i="4" s="1"/>
  <c r="F16" i="4"/>
  <c r="F24" i="4" s="1"/>
  <c r="D16" i="4"/>
  <c r="D24" i="4" s="1"/>
  <c r="C16" i="4"/>
  <c r="C24" i="4" s="1"/>
  <c r="B16" i="4"/>
  <c r="E16" i="4"/>
  <c r="E24" i="4" s="1"/>
  <c r="B24" i="4" l="1"/>
  <c r="D48" i="3"/>
  <c r="B48" i="3"/>
  <c r="D39" i="3"/>
  <c r="B39" i="3"/>
  <c r="D25" i="3"/>
  <c r="D27" i="3" s="1"/>
  <c r="B25" i="3"/>
  <c r="B27" i="3" s="1"/>
  <c r="A3" i="3"/>
  <c r="A3" i="4" s="1"/>
  <c r="D50" i="3" l="1"/>
  <c r="D54" i="3" s="1"/>
  <c r="B50" i="3"/>
  <c r="B54" i="3" s="1"/>
  <c r="E29" i="5" l="1"/>
  <c r="E30" i="5" s="1"/>
  <c r="E13" i="5"/>
  <c r="E9" i="5"/>
  <c r="C29" i="5"/>
  <c r="C30" i="5" s="1"/>
  <c r="C13" i="5"/>
  <c r="C9" i="5"/>
  <c r="E21" i="5" l="1"/>
  <c r="E23" i="5" s="1"/>
  <c r="C21" i="5"/>
  <c r="C23" i="5" s="1"/>
  <c r="C31" i="5" l="1"/>
  <c r="K8" i="4"/>
  <c r="E31" i="5"/>
  <c r="K29" i="4"/>
  <c r="K16" i="4" l="1"/>
  <c r="L8" i="4"/>
  <c r="L29" i="4"/>
  <c r="K40" i="4"/>
  <c r="K24" i="4" l="1"/>
  <c r="L16" i="4"/>
  <c r="L24" i="4" s="1"/>
  <c r="K47" i="4"/>
  <c r="L47" i="4" s="1"/>
  <c r="L40" i="4"/>
  <c r="A2" i="3" l="1"/>
</calcChain>
</file>

<file path=xl/sharedStrings.xml><?xml version="1.0" encoding="utf-8"?>
<sst xmlns="http://schemas.openxmlformats.org/spreadsheetml/2006/main" count="188" uniqueCount="152">
  <si>
    <t>Инвестиционное имущество</t>
  </si>
  <si>
    <t>Текущий налоговый актив</t>
  </si>
  <si>
    <t>Прочие обязательства</t>
  </si>
  <si>
    <t>Адрес</t>
  </si>
  <si>
    <t>Телефон</t>
  </si>
  <si>
    <t>Адрес электронной почты</t>
  </si>
  <si>
    <t>Исполнитель</t>
  </si>
  <si>
    <t>Касымбаева Ш.К.</t>
  </si>
  <si>
    <t>Главный бухгалтер</t>
  </si>
  <si>
    <t xml:space="preserve">Руководитель или лицо, исполняющее его обязанности </t>
  </si>
  <si>
    <t>Айдосов Н.Г.</t>
  </si>
  <si>
    <t>Дата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</si>
  <si>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</si>
  <si>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</si>
  <si>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</si>
  <si>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</si>
  <si>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</si>
  <si>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</si>
  <si>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</si>
  <si>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</si>
  <si>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</si>
  <si>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Остаток по состоянию на 1 января 2020 года</t>
  </si>
  <si>
    <t>Всего совокупного дохода</t>
  </si>
  <si>
    <t>Прибыль за период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</si>
  <si>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</si>
  <si>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</si>
  <si>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</si>
  <si>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</si>
  <si>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</si>
  <si>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</si>
  <si>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</si>
  <si>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Выпуск акций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</si>
  <si>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</si>
  <si>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</si>
  <si>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</si>
  <si>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</si>
  <si>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Прочий совокупный доход, не подлежащий реклассификации в состав 
 прибыли или убытка в последующих периодах:</t>
  </si>
  <si>
    <t>Резерв переоценка основных средств, за вычетом подоходного налога</t>
  </si>
  <si>
    <t>Итого прочий совокупный доход, не подлежащий реклассификации 
 в состав прибыли или убытка в последующих периодах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</si>
  <si>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</si>
  <si>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</si>
  <si>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</si>
  <si>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</si>
  <si>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</si>
  <si>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</si>
  <si>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</si>
  <si>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</si>
  <si>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</si>
  <si>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</si>
  <si>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>Приобретения инвестиционных ценных бумаг, оцениваемых по амортизированной стоимости</t>
  </si>
  <si>
    <t>Погашение инвестиционных ценных бумаг, оцениваемых по амортизированной стоимости</t>
  </si>
  <si>
    <t>Приобретение инвестиционных ценных бумаг, оцениваемых по справедливой стоимости
 через прочий совокупный доход</t>
  </si>
  <si>
    <t>Продажа и погашение инвестиционных ценных бумаг, оцениваемых по справедливой стоимости 
 через прочий совокупный доход</t>
  </si>
  <si>
    <t>Поступления от продажи долгосрочных активов, предназначенных для продажи</t>
  </si>
  <si>
    <t xml:space="preserve">Приобретение основных средств и нематериальных активов </t>
  </si>
  <si>
    <t>Поступления от продажи основных средств и инвестиционной собственности</t>
  </si>
  <si>
    <t>Погашение субординированного долга</t>
  </si>
  <si>
    <t>Размещение субординированного долга</t>
  </si>
  <si>
    <t>Погашение выпущенных долговых ценных бумаг</t>
  </si>
  <si>
    <t>Платежи в отношении обязательств по аренде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</si>
  <si>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</si>
  <si>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</si>
  <si>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</si>
  <si>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</si>
  <si>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</si>
  <si>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</si>
  <si>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</si>
  <si>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</si>
  <si>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</si>
  <si>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</si>
  <si>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Приобретенное право требования к МФРК по векселю</t>
  </si>
  <si>
    <t>Приобретение инвестиций в дочерние и ассоциированные компании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</si>
  <si>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</si>
  <si>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</si>
  <si>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</si>
  <si>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</si>
  <si>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</si>
  <si>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</si>
  <si>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</si>
  <si>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</si>
  <si>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</si>
  <si>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</si>
  <si>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</si>
  <si>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</si>
  <si>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</si>
  <si>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</si>
  <si>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</si>
  <si>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</si>
  <si>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</si>
  <si>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</si>
  <si>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</si>
  <si>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</si>
  <si>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</si>
  <si>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</si>
  <si>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</si>
  <si>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</si>
  <si>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</si>
  <si>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</si>
  <si>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</si>
  <si>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</si>
  <si>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</si>
  <si>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</si>
  <si>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</si>
  <si>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Всего активов </t>
  </si>
  <si>
    <t xml:space="preserve">ОБЯЗАТЕЛЬСТВА </t>
  </si>
  <si>
    <t>Всего обязательств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</si>
  <si>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</si>
  <si>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</si>
  <si>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</si>
  <si>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>Резерв по переоценке инвестиционной собственности, переведенной из категории основных средств</t>
  </si>
  <si>
    <t xml:space="preserve">Нераспределенная прибыль </t>
  </si>
  <si>
    <t xml:space="preserve">Всего собственного капитала </t>
  </si>
  <si>
    <t xml:space="preserve">Всего обязательств и собственного капитала </t>
  </si>
  <si>
    <t>2020 года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</si>
  <si>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</si>
  <si>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</si>
  <si>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</si>
  <si>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</si>
  <si>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</si>
  <si>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</si>
  <si>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</si>
  <si>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</si>
  <si>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>2021 года</t>
  </si>
  <si>
    <t xml:space="preserve">Финансовые активы, оцениваемые по справедливой стоимости через прочий совокупный доход </t>
  </si>
  <si>
    <t>Остаток по состоянию на 1 января 2021 года</t>
  </si>
  <si>
    <t>Дивиденды полученные</t>
  </si>
  <si>
    <t>s.kassymbayeva@jusaninvest.com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</si>
  <si>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</si>
  <si>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</si>
  <si>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Прочие доходы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</si>
  <si>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</si>
  <si>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</si>
  <si>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</si>
  <si>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</si>
  <si>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</si>
  <si>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</si>
  <si>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</si>
  <si>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</si>
  <si>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</si>
  <si>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г. Нур-Султан, ул. Сыганак 24</t>
  </si>
  <si>
    <t>+77172644 000 вн. 201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</si>
  <si>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</si>
  <si>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</si>
  <si>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</si>
  <si>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</si>
  <si>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30 сентября</t>
  </si>
  <si>
    <t>по состоянию на 30 сентября 2021 года</t>
  </si>
  <si>
    <t>за девять месяцев, закончившиеся 30 сентября 2021 года</t>
  </si>
  <si>
    <t>за девять месяцев, закончившиеся
30 сентября 2021 года</t>
  </si>
  <si>
    <t>за девять месяцев, закончившиеся
30 сентября 2020 года</t>
  </si>
  <si>
    <t>Остаток на 30 сентября 2021 года*</t>
  </si>
  <si>
    <t>Остаток на 30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</si>
</sst>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6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11" fillId="0" borderId="0" xfId="0" applyFont="1" applyFill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6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65" fontId="18" fillId="0" borderId="3" xfId="0" applyNumberFormat="1" applyFont="1" applyBorder="1"/>
    <xf numFmtId="165" fontId="18" fillId="0" borderId="4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4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3" xfId="0" applyNumberFormat="1" applyFont="1" applyBorder="1" applyAlignment="1" applyProtection="1">
      <alignment horizontal="right"/>
      <protection locked="0"/>
    </xf>
    <xf numFmtId="165" fontId="18" fillId="0" borderId="4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0" fontId="12" fillId="0" borderId="0" xfId="2" quotePrefix="1" applyFont="1" applyAlignment="1">
      <alignment vertical="top" wrapText="1"/>
    </xf>
    <xf numFmtId="0" fontId="12" fillId="0" borderId="1" xfId="9" quotePrefix="1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12" fillId="0" borderId="0" xfId="2" quotePrefix="1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165" fontId="11" fillId="0" borderId="0" xfId="0" applyNumberFormat="1" applyFont="1" applyAlignment="1">
      <alignment vertical="top"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3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3" xfId="13" applyNumberFormat="1" applyFont="1" applyBorder="1" applyAlignment="1">
      <alignment horizontal="center" vertical="center" wrapText="1"/>
    </xf>
    <xf numFmtId="164" fontId="18" fillId="0" borderId="3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3" xfId="11" applyFont="1" applyBorder="1" applyAlignment="1">
      <alignment vertical="center" wrapText="1"/>
    </xf>
    <xf numFmtId="165" fontId="20" fillId="0" borderId="3" xfId="11" applyNumberFormat="1" applyFont="1" applyBorder="1" applyAlignment="1">
      <alignment horizontal="right" vertical="center"/>
    </xf>
    <xf numFmtId="0" fontId="18" fillId="0" borderId="4" xfId="11" applyFont="1" applyBorder="1" applyAlignment="1">
      <alignment vertical="center" wrapText="1"/>
    </xf>
    <xf numFmtId="165" fontId="18" fillId="0" borderId="4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3" xfId="11" applyFont="1" applyBorder="1" applyAlignment="1">
      <alignment vertical="center" wrapText="1"/>
    </xf>
    <xf numFmtId="165" fontId="18" fillId="0" borderId="3" xfId="11" applyNumberFormat="1" applyFont="1" applyBorder="1" applyAlignment="1">
      <alignment horizontal="right" vertical="center"/>
    </xf>
    <xf numFmtId="165" fontId="19" fillId="0" borderId="0" xfId="11" applyNumberFormat="1" applyFont="1" applyAlignment="1" applyProtection="1">
      <alignment horizontal="right" vertical="center"/>
      <protection locked="0"/>
    </xf>
    <xf numFmtId="165" fontId="20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>
      <alignment horizontal="right" vertical="center"/>
    </xf>
    <xf numFmtId="0" fontId="19" fillId="0" borderId="3" xfId="11" applyFont="1" applyBorder="1" applyAlignment="1">
      <alignment vertical="center" wrapText="1"/>
    </xf>
    <xf numFmtId="165" fontId="19" fillId="0" borderId="3" xfId="11" applyNumberFormat="1" applyFont="1" applyBorder="1" applyAlignment="1">
      <alignment horizontal="right" vertical="center"/>
    </xf>
    <xf numFmtId="0" fontId="18" fillId="0" borderId="5" xfId="11" applyFont="1" applyBorder="1" applyAlignment="1">
      <alignment vertical="center" wrapText="1"/>
    </xf>
    <xf numFmtId="165" fontId="18" fillId="0" borderId="5" xfId="11" applyNumberFormat="1" applyFont="1" applyBorder="1" applyAlignment="1" applyProtection="1">
      <alignment horizontal="right" vertical="center"/>
      <protection locked="0"/>
    </xf>
    <xf numFmtId="0" fontId="12" fillId="0" borderId="0" xfId="2" quotePrefix="1" applyFont="1" applyAlignment="1">
      <alignment horizontal="left" vertical="top" wrapText="1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4" fontId="11" fillId="0" borderId="6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167" fontId="10" fillId="0" borderId="0" xfId="14" applyNumberFormat="1" applyFont="1" applyFill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7" xfId="14" applyNumberFormat="1" applyFont="1" applyFill="1" applyBorder="1" applyAlignment="1">
      <alignment vertical="center" wrapText="1"/>
    </xf>
    <xf numFmtId="167" fontId="10" fillId="0" borderId="6" xfId="0" applyNumberFormat="1" applyFont="1" applyFill="1" applyBorder="1" applyAlignment="1">
      <alignment vertical="center" wrapText="1"/>
    </xf>
    <xf numFmtId="167" fontId="10" fillId="0" borderId="0" xfId="0" applyNumberFormat="1" applyFont="1" applyFill="1" applyBorder="1" applyAlignment="1">
      <alignment vertical="center" wrapText="1"/>
    </xf>
    <xf numFmtId="166" fontId="11" fillId="0" borderId="0" xfId="14" applyNumberFormat="1" applyFont="1" applyFill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7" fontId="10" fillId="0" borderId="7" xfId="0" applyNumberFormat="1" applyFont="1" applyFill="1" applyBorder="1" applyAlignment="1">
      <alignment vertical="center" wrapText="1"/>
    </xf>
    <xf numFmtId="166" fontId="10" fillId="0" borderId="7" xfId="0" applyNumberFormat="1" applyFont="1" applyFill="1" applyBorder="1" applyAlignment="1">
      <alignment vertical="center" wrapText="1"/>
    </xf>
    <xf numFmtId="166" fontId="11" fillId="0" borderId="6" xfId="14" applyNumberFormat="1" applyFont="1" applyFill="1" applyBorder="1" applyAlignment="1">
      <alignment vertical="center" wrapText="1"/>
    </xf>
    <xf numFmtId="167" fontId="10" fillId="0" borderId="8" xfId="0" applyNumberFormat="1" applyFont="1" applyFill="1" applyBorder="1" applyAlignment="1">
      <alignment vertical="center" wrapText="1"/>
    </xf>
    <xf numFmtId="166" fontId="10" fillId="0" borderId="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166" fontId="11" fillId="0" borderId="0" xfId="0" applyNumberFormat="1" applyFont="1" applyFill="1" applyAlignment="1">
      <alignment vertical="center" wrapText="1"/>
    </xf>
    <xf numFmtId="166" fontId="11" fillId="0" borderId="0" xfId="0" applyNumberFormat="1" applyFont="1" applyFill="1" applyBorder="1" applyAlignment="1">
      <alignment vertical="center" wrapText="1"/>
    </xf>
    <xf numFmtId="166" fontId="11" fillId="0" borderId="6" xfId="0" applyNumberFormat="1" applyFont="1" applyFill="1" applyBorder="1" applyAlignment="1">
      <alignment vertical="center" wrapText="1"/>
    </xf>
    <xf numFmtId="166" fontId="14" fillId="0" borderId="6" xfId="0" applyNumberFormat="1" applyFont="1" applyFill="1" applyBorder="1" applyAlignment="1">
      <alignment vertical="center" wrapText="1"/>
    </xf>
    <xf numFmtId="166" fontId="14" fillId="0" borderId="0" xfId="0" applyNumberFormat="1" applyFont="1" applyFill="1" applyBorder="1" applyAlignment="1">
      <alignment vertical="center" wrapText="1"/>
    </xf>
    <xf numFmtId="166" fontId="10" fillId="0" borderId="6" xfId="0" applyNumberFormat="1" applyFont="1" applyFill="1" applyBorder="1" applyAlignment="1">
      <alignment vertical="center" wrapText="1"/>
    </xf>
    <xf numFmtId="166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15" fillId="0" borderId="0" xfId="0" applyFont="1" applyFill="1"/>
    <xf numFmtId="167" fontId="3" fillId="0" borderId="8" xfId="14" applyNumberFormat="1" applyFont="1" applyFill="1" applyBorder="1" applyAlignment="1">
      <alignment vertical="center" wrapText="1"/>
    </xf>
    <xf numFmtId="167" fontId="3" fillId="0" borderId="6" xfId="14" applyNumberFormat="1" applyFont="1" applyFill="1" applyBorder="1" applyAlignment="1">
      <alignment vertical="center" wrapText="1"/>
    </xf>
    <xf numFmtId="14" fontId="12" fillId="0" borderId="0" xfId="2" quotePrefix="1" applyNumberFormat="1" applyFont="1" applyAlignment="1">
      <alignment horizontal="left" vertical="top" wrapText="1"/>
    </xf>
    <xf numFmtId="0" fontId="16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/>
    </xf>
    <xf numFmtId="165" fontId="9" fillId="0" borderId="0" xfId="0" applyNumberFormat="1" applyFont="1" applyBorder="1" applyProtection="1">
      <protection locked="0"/>
    </xf>
    <xf numFmtId="165" fontId="18" fillId="0" borderId="0" xfId="0" applyNumberFormat="1" applyFont="1" applyBorder="1"/>
    <xf numFmtId="165" fontId="18" fillId="0" borderId="0" xfId="0" applyNumberFormat="1" applyFont="1" applyBorder="1" applyProtection="1">
      <protection locked="0"/>
    </xf>
    <xf numFmtId="165" fontId="16" fillId="0" borderId="0" xfId="0" applyNumberFormat="1" applyFont="1" applyBorder="1" applyAlignment="1" applyProtection="1">
      <alignment vertical="center"/>
      <protection locked="0"/>
    </xf>
    <xf numFmtId="165" fontId="17" fillId="0" borderId="0" xfId="0" applyNumberFormat="1" applyFont="1" applyBorder="1" applyAlignment="1" applyProtection="1">
      <alignment vertic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165" fontId="18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wrapText="1"/>
    </xf>
    <xf numFmtId="0" fontId="12" fillId="0" borderId="0" xfId="9" quotePrefix="1" applyFont="1" applyBorder="1" applyAlignment="1">
      <alignment horizontal="left" vertical="top" wrapText="1"/>
    </xf>
    <xf numFmtId="0" fontId="11" fillId="0" borderId="0" xfId="0" applyFont="1" applyBorder="1" applyAlignment="1">
      <alignment wrapText="1"/>
    </xf>
    <xf numFmtId="0" fontId="12" fillId="0" borderId="0" xfId="2" quotePrefix="1" applyFont="1" applyBorder="1" applyAlignment="1">
      <alignment horizontal="left" vertical="top" wrapText="1"/>
    </xf>
    <xf numFmtId="14" fontId="12" fillId="0" borderId="0" xfId="2" quotePrefix="1" applyNumberFormat="1" applyFont="1" applyBorder="1" applyAlignment="1">
      <alignment horizontal="left" vertical="top" wrapText="1"/>
    </xf>
    <xf numFmtId="0" fontId="11" fillId="0" borderId="0" xfId="0" applyFont="1" applyBorder="1" applyProtection="1">
      <protection locked="0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 applyFill="1"/>
    <xf numFmtId="166" fontId="21" fillId="0" borderId="0" xfId="0" applyNumberFormat="1" applyFont="1" applyFill="1"/>
    <xf numFmtId="167" fontId="12" fillId="0" borderId="9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7" xfId="14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164" fontId="18" fillId="0" borderId="0" xfId="12" applyNumberFormat="1" applyFont="1" applyAlignment="1">
      <alignment horizontal="center" vertical="center" wrapText="1"/>
    </xf>
    <xf numFmtId="0" fontId="12" fillId="0" borderId="1" xfId="6" quotePrefix="1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14" fontId="12" fillId="0" borderId="0" xfId="2" quotePrefix="1" applyNumberFormat="1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2" fillId="0" borderId="0" xfId="2" quotePrefix="1" applyFont="1" applyAlignment="1">
      <alignment horizontal="left" vertical="top" wrapText="1"/>
    </xf>
  </cellXfs>
  <cellStyles count="16"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dimension ref="A1:E33"/>
  <sheetViews>
    <sheetView zoomScaleNormal="100" workbookViewId="0">
      <selection activeCell="J20" sqref="J20"/>
    </sheetView>
  </sheetViews>
  <sheetFormatPr defaultColWidth="9.140625" defaultRowHeight="12.75" x14ac:dyDescent="0.2"/>
  <cols>
    <col min="1" max="1" width="68.5703125" style="99" customWidth="1"/>
    <col min="2" max="2" width="9.140625" style="98"/>
    <col min="3" max="3" width="11.5703125" style="98" customWidth="1"/>
    <col min="4" max="4" width="6.7109375" style="98" customWidth="1"/>
    <col min="5" max="5" width="12.140625" style="98" bestFit="1" customWidth="1"/>
    <col min="6" max="16384" width="9.140625" style="6"/>
  </cols>
  <sheetData>
    <row r="1" spans="1:5" x14ac:dyDescent="0.2">
      <c r="A1" s="131" t="s">
        <v>118</v>
      </c>
      <c r="B1" s="131"/>
      <c r="C1" s="131"/>
      <c r="D1" s="131"/>
      <c r="E1" s="131"/>
    </row>
    <row r="2" spans="1:5" x14ac:dyDescent="0.2">
      <c r="A2" s="131" t="s">
        <v>114</v>
      </c>
      <c r="B2" s="131"/>
      <c r="C2" s="131"/>
      <c r="D2" s="131"/>
      <c r="E2" s="131"/>
    </row>
    <row r="3" spans="1:5" x14ac:dyDescent="0.2">
      <c r="A3" s="131" t="s">
        <v>146</v>
      </c>
      <c r="B3" s="131"/>
      <c r="C3" s="131"/>
      <c r="D3" s="131"/>
      <c r="E3" s="131"/>
    </row>
    <row r="4" spans="1:5" x14ac:dyDescent="0.2">
      <c r="C4" s="100"/>
      <c r="E4" s="100"/>
    </row>
    <row r="5" spans="1:5" ht="21" customHeight="1" x14ac:dyDescent="0.2">
      <c r="A5" s="131"/>
      <c r="B5" s="131" t="s">
        <v>72</v>
      </c>
      <c r="C5" s="66" t="s">
        <v>145</v>
      </c>
      <c r="D5" s="66"/>
      <c r="E5" s="66" t="s">
        <v>96</v>
      </c>
    </row>
    <row r="6" spans="1:5" x14ac:dyDescent="0.2">
      <c r="A6" s="131"/>
      <c r="B6" s="131"/>
      <c r="C6" s="66" t="s">
        <v>122</v>
      </c>
      <c r="D6" s="66"/>
      <c r="E6" s="66" t="s">
        <v>113</v>
      </c>
    </row>
    <row r="7" spans="1:5" ht="13.5" thickBot="1" x14ac:dyDescent="0.25">
      <c r="A7" s="131"/>
      <c r="B7" s="131"/>
      <c r="C7" s="68" t="s">
        <v>73</v>
      </c>
      <c r="D7" s="66"/>
      <c r="E7" s="68" t="s">
        <v>73</v>
      </c>
    </row>
    <row r="8" spans="1:5" x14ac:dyDescent="0.2">
      <c r="A8" s="72" t="s">
        <v>97</v>
      </c>
      <c r="B8" s="69"/>
      <c r="C8" s="1"/>
      <c r="D8" s="69"/>
      <c r="E8" s="1"/>
    </row>
    <row r="9" spans="1:5" x14ac:dyDescent="0.2">
      <c r="A9" s="1" t="s">
        <v>98</v>
      </c>
      <c r="B9" s="69">
        <v>13</v>
      </c>
      <c r="C9" s="2">
        <v>260391</v>
      </c>
      <c r="D9" s="69"/>
      <c r="E9" s="2">
        <v>130739</v>
      </c>
    </row>
    <row r="10" spans="1:5" x14ac:dyDescent="0.2">
      <c r="A10" s="1" t="s">
        <v>117</v>
      </c>
      <c r="B10" s="69">
        <v>14</v>
      </c>
      <c r="C10" s="2">
        <v>118035</v>
      </c>
      <c r="D10" s="69"/>
      <c r="E10" s="2">
        <v>355125</v>
      </c>
    </row>
    <row r="11" spans="1:5" ht="25.5" x14ac:dyDescent="0.2">
      <c r="A11" s="1" t="s">
        <v>99</v>
      </c>
      <c r="B11" s="69">
        <v>15</v>
      </c>
      <c r="C11" s="2">
        <v>8846408</v>
      </c>
      <c r="D11" s="69"/>
      <c r="E11" s="2">
        <v>8192418</v>
      </c>
    </row>
    <row r="12" spans="1:5" ht="25.5" x14ac:dyDescent="0.2">
      <c r="A12" s="1" t="s">
        <v>123</v>
      </c>
      <c r="B12" s="69">
        <v>16</v>
      </c>
      <c r="C12" s="2">
        <v>316005</v>
      </c>
      <c r="D12" s="69"/>
      <c r="E12" s="2">
        <v>379473</v>
      </c>
    </row>
    <row r="13" spans="1:5" x14ac:dyDescent="0.2">
      <c r="A13" s="1" t="s">
        <v>0</v>
      </c>
      <c r="B13" s="69">
        <v>18</v>
      </c>
      <c r="C13" s="2">
        <v>44776</v>
      </c>
      <c r="D13" s="69"/>
      <c r="E13" s="2">
        <v>44776</v>
      </c>
    </row>
    <row r="14" spans="1:5" x14ac:dyDescent="0.2">
      <c r="A14" s="1" t="s">
        <v>68</v>
      </c>
      <c r="B14" s="69"/>
      <c r="C14" s="2">
        <v>181314</v>
      </c>
      <c r="D14" s="69"/>
      <c r="E14" s="2">
        <v>55148</v>
      </c>
    </row>
    <row r="15" spans="1:5" x14ac:dyDescent="0.2">
      <c r="A15" s="1" t="s">
        <v>100</v>
      </c>
      <c r="B15" s="69"/>
      <c r="C15" s="2">
        <v>18548</v>
      </c>
      <c r="D15" s="69"/>
      <c r="E15" s="2">
        <v>24731</v>
      </c>
    </row>
    <row r="16" spans="1:5" x14ac:dyDescent="0.2">
      <c r="A16" s="1" t="s">
        <v>101</v>
      </c>
      <c r="B16" s="69">
        <v>17</v>
      </c>
      <c r="C16" s="2">
        <v>69613</v>
      </c>
      <c r="D16" s="69"/>
      <c r="E16" s="2">
        <v>65763</v>
      </c>
    </row>
    <row r="17" spans="1:5" x14ac:dyDescent="0.2">
      <c r="A17" s="1" t="s">
        <v>1</v>
      </c>
      <c r="B17" s="69"/>
      <c r="C17" s="2">
        <v>10945</v>
      </c>
      <c r="D17" s="69"/>
      <c r="E17" s="2">
        <v>31036</v>
      </c>
    </row>
    <row r="18" spans="1:5" x14ac:dyDescent="0.2">
      <c r="A18" s="1" t="s">
        <v>120</v>
      </c>
      <c r="B18" s="69"/>
      <c r="C18" s="2">
        <v>22118</v>
      </c>
      <c r="D18" s="69"/>
      <c r="E18" s="2">
        <v>22118</v>
      </c>
    </row>
    <row r="19" spans="1:5" ht="13.5" thickBot="1" x14ac:dyDescent="0.25">
      <c r="A19" s="1" t="s">
        <v>102</v>
      </c>
      <c r="B19" s="69"/>
      <c r="C19" s="3">
        <v>25649</v>
      </c>
      <c r="D19" s="69"/>
      <c r="E19" s="3">
        <v>18836</v>
      </c>
    </row>
    <row r="20" spans="1:5" ht="13.5" thickBot="1" x14ac:dyDescent="0.25">
      <c r="A20" s="72" t="s">
        <v>103</v>
      </c>
      <c r="B20" s="66"/>
      <c r="C20" s="101">
        <f>SUM(C9:C19)</f>
        <v>9913802</v>
      </c>
      <c r="D20" s="66"/>
      <c r="E20" s="101">
        <f>SUM(E9:E19)</f>
        <v>9320163</v>
      </c>
    </row>
    <row r="21" spans="1:5" ht="13.5" thickTop="1" x14ac:dyDescent="0.2">
      <c r="A21" s="72"/>
      <c r="B21" s="69"/>
      <c r="C21" s="128"/>
      <c r="D21" s="69"/>
      <c r="E21" s="128"/>
    </row>
    <row r="22" spans="1:5" x14ac:dyDescent="0.2">
      <c r="A22" s="72" t="s">
        <v>104</v>
      </c>
      <c r="B22" s="69"/>
      <c r="C22" s="129"/>
      <c r="D22" s="69"/>
      <c r="E22" s="129"/>
    </row>
    <row r="23" spans="1:5" x14ac:dyDescent="0.2">
      <c r="A23" s="1" t="s">
        <v>69</v>
      </c>
      <c r="B23" s="69">
        <v>19</v>
      </c>
      <c r="C23" s="81">
        <v>2464086</v>
      </c>
      <c r="D23" s="69"/>
      <c r="E23" s="2">
        <v>2674282</v>
      </c>
    </row>
    <row r="24" spans="1:5" ht="13.5" thickBot="1" x14ac:dyDescent="0.25">
      <c r="A24" s="72" t="s">
        <v>105</v>
      </c>
      <c r="B24" s="69"/>
      <c r="C24" s="102">
        <f>SUM(C23:C23)</f>
        <v>2464086</v>
      </c>
      <c r="D24" s="69"/>
      <c r="E24" s="102">
        <f>SUM(E23:E23)</f>
        <v>2674282</v>
      </c>
    </row>
    <row r="25" spans="1:5" x14ac:dyDescent="0.2">
      <c r="A25" s="72"/>
      <c r="B25" s="69"/>
      <c r="C25" s="130"/>
      <c r="D25" s="69"/>
      <c r="E25" s="130"/>
    </row>
    <row r="26" spans="1:5" x14ac:dyDescent="0.2">
      <c r="A26" s="72" t="s">
        <v>106</v>
      </c>
      <c r="B26" s="69"/>
      <c r="C26" s="129"/>
      <c r="D26" s="69"/>
      <c r="E26" s="129"/>
    </row>
    <row r="27" spans="1:5" x14ac:dyDescent="0.2">
      <c r="A27" s="1" t="s">
        <v>107</v>
      </c>
      <c r="B27" s="69">
        <v>20</v>
      </c>
      <c r="C27" s="2">
        <v>3004263</v>
      </c>
      <c r="D27" s="69"/>
      <c r="E27" s="2">
        <v>3000000</v>
      </c>
    </row>
    <row r="28" spans="1:5" ht="25.5" x14ac:dyDescent="0.2">
      <c r="A28" s="1" t="s">
        <v>108</v>
      </c>
      <c r="B28" s="69"/>
      <c r="C28" s="2">
        <v>48167</v>
      </c>
      <c r="D28" s="69"/>
      <c r="E28" s="2">
        <v>83676</v>
      </c>
    </row>
    <row r="29" spans="1:5" ht="25.5" x14ac:dyDescent="0.2">
      <c r="A29" s="1" t="s">
        <v>109</v>
      </c>
      <c r="B29" s="69"/>
      <c r="C29" s="2">
        <v>21120</v>
      </c>
      <c r="D29" s="69"/>
      <c r="E29" s="2">
        <v>21120</v>
      </c>
    </row>
    <row r="30" spans="1:5" ht="13.5" thickBot="1" x14ac:dyDescent="0.25">
      <c r="A30" s="1" t="s">
        <v>110</v>
      </c>
      <c r="B30" s="69"/>
      <c r="C30" s="3">
        <v>4376166</v>
      </c>
      <c r="D30" s="69"/>
      <c r="E30" s="3">
        <v>3541085</v>
      </c>
    </row>
    <row r="31" spans="1:5" ht="13.5" thickBot="1" x14ac:dyDescent="0.25">
      <c r="A31" s="72" t="s">
        <v>111</v>
      </c>
      <c r="B31" s="69"/>
      <c r="C31" s="102">
        <f>SUM(C27:C30)</f>
        <v>7449716</v>
      </c>
      <c r="D31" s="69"/>
      <c r="E31" s="102">
        <f>SUM(E27:E30)</f>
        <v>6645881</v>
      </c>
    </row>
    <row r="32" spans="1:5" ht="13.5" thickBot="1" x14ac:dyDescent="0.25">
      <c r="A32" s="72" t="s">
        <v>112</v>
      </c>
      <c r="B32" s="69"/>
      <c r="C32" s="101">
        <f>C31+C24</f>
        <v>9913802</v>
      </c>
      <c r="D32" s="69"/>
      <c r="E32" s="101">
        <f>E31+E24</f>
        <v>9320163</v>
      </c>
    </row>
    <row r="33" spans="3:5" ht="13.5" thickTop="1" x14ac:dyDescent="0.2">
      <c r="C33" s="127">
        <f>C32-C20</f>
        <v>0</v>
      </c>
      <c r="D33" s="126"/>
      <c r="E33" s="127">
        <f>E32-E20</f>
        <v>0</v>
      </c>
    </row>
  </sheetData>
  <mergeCells count="9">
    <mergeCell ref="E21:E22"/>
    <mergeCell ref="E25:E26"/>
    <mergeCell ref="C21:C22"/>
    <mergeCell ref="C25:C26"/>
    <mergeCell ref="A1:E1"/>
    <mergeCell ref="A2:E2"/>
    <mergeCell ref="A3:E3"/>
    <mergeCell ref="A5:A7"/>
    <mergeCell ref="B5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dimension ref="A1:E32"/>
  <sheetViews>
    <sheetView zoomScaleNormal="100" workbookViewId="0">
      <selection sqref="A1:E1"/>
    </sheetView>
  </sheetViews>
  <sheetFormatPr defaultColWidth="9.140625" defaultRowHeight="12.75" x14ac:dyDescent="0.2"/>
  <cols>
    <col min="1" max="1" width="68.5703125" style="98" customWidth="1"/>
    <col min="2" max="2" width="9.140625" style="98"/>
    <col min="3" max="3" width="20.5703125" style="98" customWidth="1"/>
    <col min="4" max="4" width="6.7109375" style="98" customWidth="1"/>
    <col min="5" max="5" width="21.28515625" style="98" customWidth="1"/>
    <col min="6" max="16384" width="9.140625" style="6"/>
  </cols>
  <sheetData>
    <row r="1" spans="1:5" x14ac:dyDescent="0.2">
      <c r="A1" s="133" t="s">
        <v>119</v>
      </c>
      <c r="B1" s="133"/>
      <c r="C1" s="133"/>
      <c r="D1" s="133"/>
      <c r="E1" s="133"/>
    </row>
    <row r="2" spans="1:5" x14ac:dyDescent="0.2">
      <c r="A2" s="131" t="s">
        <v>114</v>
      </c>
      <c r="B2" s="131"/>
      <c r="C2" s="131"/>
      <c r="D2" s="131"/>
      <c r="E2" s="131"/>
    </row>
    <row r="3" spans="1:5" x14ac:dyDescent="0.2">
      <c r="A3" s="131" t="s">
        <v>147</v>
      </c>
      <c r="B3" s="131"/>
      <c r="C3" s="131"/>
      <c r="D3" s="131"/>
      <c r="E3" s="131"/>
    </row>
    <row r="4" spans="1:5" x14ac:dyDescent="0.2">
      <c r="A4" s="96"/>
      <c r="B4" s="96"/>
      <c r="C4" s="96"/>
      <c r="D4" s="97"/>
      <c r="E4" s="96"/>
    </row>
    <row r="5" spans="1:5" ht="48.6" customHeight="1" x14ac:dyDescent="0.2">
      <c r="A5" s="132"/>
      <c r="B5" s="131" t="s">
        <v>72</v>
      </c>
      <c r="C5" s="66" t="s">
        <v>148</v>
      </c>
      <c r="D5" s="67"/>
      <c r="E5" s="66" t="s">
        <v>149</v>
      </c>
    </row>
    <row r="6" spans="1:5" ht="13.5" thickBot="1" x14ac:dyDescent="0.25">
      <c r="A6" s="132"/>
      <c r="B6" s="131"/>
      <c r="C6" s="68" t="s">
        <v>73</v>
      </c>
      <c r="D6" s="67"/>
      <c r="E6" s="68" t="s">
        <v>73</v>
      </c>
    </row>
    <row r="7" spans="1:5" x14ac:dyDescent="0.2">
      <c r="A7" s="1" t="s">
        <v>74</v>
      </c>
      <c r="B7" s="69">
        <v>5</v>
      </c>
      <c r="C7" s="4">
        <v>1388243</v>
      </c>
      <c r="D7" s="5"/>
      <c r="E7" s="4">
        <v>196866</v>
      </c>
    </row>
    <row r="8" spans="1:5" ht="13.5" thickBot="1" x14ac:dyDescent="0.25">
      <c r="A8" s="1" t="s">
        <v>75</v>
      </c>
      <c r="B8" s="69">
        <v>5</v>
      </c>
      <c r="C8" s="70">
        <v>-515925</v>
      </c>
      <c r="D8" s="71"/>
      <c r="E8" s="70">
        <v>-20695</v>
      </c>
    </row>
    <row r="9" spans="1:5" ht="13.5" thickBot="1" x14ac:dyDescent="0.25">
      <c r="A9" s="72" t="s">
        <v>76</v>
      </c>
      <c r="B9" s="69"/>
      <c r="C9" s="73">
        <f>SUM(C7:C8)</f>
        <v>872318</v>
      </c>
      <c r="D9" s="74"/>
      <c r="E9" s="73">
        <f>SUM(E7:E8)</f>
        <v>176171</v>
      </c>
    </row>
    <row r="10" spans="1:5" x14ac:dyDescent="0.2">
      <c r="A10" s="1" t="s">
        <v>77</v>
      </c>
      <c r="B10" s="69">
        <v>6</v>
      </c>
      <c r="C10" s="75">
        <v>23963</v>
      </c>
      <c r="D10" s="5"/>
      <c r="E10" s="75">
        <v>64861</v>
      </c>
    </row>
    <row r="11" spans="1:5" x14ac:dyDescent="0.2">
      <c r="A11" s="1" t="s">
        <v>78</v>
      </c>
      <c r="B11" s="69">
        <v>6</v>
      </c>
      <c r="C11" s="4">
        <v>224335</v>
      </c>
      <c r="D11" s="5"/>
      <c r="E11" s="4">
        <v>131674</v>
      </c>
    </row>
    <row r="12" spans="1:5" ht="13.5" thickBot="1" x14ac:dyDescent="0.25">
      <c r="A12" s="1" t="s">
        <v>79</v>
      </c>
      <c r="B12" s="69">
        <v>6</v>
      </c>
      <c r="C12" s="70">
        <v>-18776</v>
      </c>
      <c r="D12" s="71"/>
      <c r="E12" s="70">
        <v>-39096</v>
      </c>
    </row>
    <row r="13" spans="1:5" ht="13.5" thickBot="1" x14ac:dyDescent="0.25">
      <c r="A13" s="72" t="s">
        <v>80</v>
      </c>
      <c r="B13" s="69"/>
      <c r="C13" s="76">
        <f>SUM(C10:C12)</f>
        <v>229522</v>
      </c>
      <c r="D13" s="77"/>
      <c r="E13" s="76">
        <f>SUM(E10:E12)</f>
        <v>157439</v>
      </c>
    </row>
    <row r="14" spans="1:5" x14ac:dyDescent="0.2">
      <c r="A14" s="1" t="s">
        <v>81</v>
      </c>
      <c r="B14" s="69">
        <v>7</v>
      </c>
      <c r="C14" s="4">
        <v>113285</v>
      </c>
      <c r="D14" s="5"/>
      <c r="E14" s="4">
        <v>294123</v>
      </c>
    </row>
    <row r="15" spans="1:5" ht="25.5" x14ac:dyDescent="0.2">
      <c r="A15" s="1" t="s">
        <v>82</v>
      </c>
      <c r="B15" s="69">
        <v>8</v>
      </c>
      <c r="C15" s="78">
        <v>91041</v>
      </c>
      <c r="D15" s="79"/>
      <c r="E15" s="78">
        <v>-12453</v>
      </c>
    </row>
    <row r="16" spans="1:5" ht="25.5" x14ac:dyDescent="0.2">
      <c r="A16" s="1" t="s">
        <v>127</v>
      </c>
      <c r="B16" s="69">
        <v>9</v>
      </c>
      <c r="C16" s="78">
        <v>0</v>
      </c>
      <c r="D16" s="79"/>
      <c r="E16" s="78">
        <v>58893</v>
      </c>
    </row>
    <row r="17" spans="1:5" ht="25.5" x14ac:dyDescent="0.2">
      <c r="A17" s="1" t="s">
        <v>83</v>
      </c>
      <c r="B17" s="69"/>
      <c r="C17" s="2">
        <v>45904</v>
      </c>
      <c r="D17" s="80"/>
      <c r="E17" s="81">
        <v>204125</v>
      </c>
    </row>
    <row r="18" spans="1:5" x14ac:dyDescent="0.2">
      <c r="A18" s="1" t="s">
        <v>129</v>
      </c>
      <c r="B18" s="69"/>
      <c r="C18" s="2">
        <v>5317</v>
      </c>
      <c r="D18" s="80"/>
      <c r="E18" s="2">
        <v>7987</v>
      </c>
    </row>
    <row r="19" spans="1:5" x14ac:dyDescent="0.2">
      <c r="A19" s="1" t="s">
        <v>128</v>
      </c>
      <c r="B19" s="69">
        <v>10</v>
      </c>
      <c r="C19" s="78">
        <v>22261</v>
      </c>
      <c r="D19" s="79"/>
      <c r="E19" s="78">
        <v>-40206</v>
      </c>
    </row>
    <row r="20" spans="1:5" ht="13.5" thickBot="1" x14ac:dyDescent="0.25">
      <c r="A20" s="1" t="s">
        <v>84</v>
      </c>
      <c r="B20" s="69">
        <v>11</v>
      </c>
      <c r="C20" s="78">
        <v>-522870</v>
      </c>
      <c r="D20" s="79"/>
      <c r="E20" s="78">
        <v>-467156</v>
      </c>
    </row>
    <row r="21" spans="1:5" x14ac:dyDescent="0.2">
      <c r="A21" s="72" t="s">
        <v>85</v>
      </c>
      <c r="B21" s="69"/>
      <c r="C21" s="82">
        <f>C9+C13+SUM(C14:C20)</f>
        <v>856778</v>
      </c>
      <c r="D21" s="77"/>
      <c r="E21" s="83">
        <f>E9+E13+SUM(E14:E20)</f>
        <v>378923</v>
      </c>
    </row>
    <row r="22" spans="1:5" ht="13.5" thickBot="1" x14ac:dyDescent="0.25">
      <c r="A22" s="1" t="s">
        <v>86</v>
      </c>
      <c r="B22" s="69">
        <v>12</v>
      </c>
      <c r="C22" s="84">
        <v>-21697</v>
      </c>
      <c r="D22" s="79"/>
      <c r="E22" s="84">
        <v>-84</v>
      </c>
    </row>
    <row r="23" spans="1:5" ht="13.5" thickBot="1" x14ac:dyDescent="0.25">
      <c r="A23" s="72" t="s">
        <v>87</v>
      </c>
      <c r="B23" s="69"/>
      <c r="C23" s="85">
        <f>SUM(C21:C22)</f>
        <v>835081</v>
      </c>
      <c r="D23" s="77"/>
      <c r="E23" s="86">
        <f>SUM(E21:E22)</f>
        <v>378839</v>
      </c>
    </row>
    <row r="24" spans="1:5" ht="13.5" thickTop="1" x14ac:dyDescent="0.2">
      <c r="A24" s="72" t="s">
        <v>88</v>
      </c>
      <c r="B24" s="69"/>
      <c r="C24" s="72"/>
      <c r="D24" s="87"/>
      <c r="E24" s="72"/>
    </row>
    <row r="25" spans="1:5" ht="25.5" x14ac:dyDescent="0.2">
      <c r="A25" s="88" t="s">
        <v>89</v>
      </c>
      <c r="B25" s="69"/>
      <c r="C25" s="72"/>
      <c r="D25" s="87"/>
      <c r="E25" s="72"/>
    </row>
    <row r="26" spans="1:5" x14ac:dyDescent="0.2">
      <c r="A26" s="1" t="s">
        <v>90</v>
      </c>
      <c r="B26" s="69"/>
      <c r="C26" s="72"/>
      <c r="D26" s="87"/>
      <c r="E26" s="72"/>
    </row>
    <row r="27" spans="1:5" x14ac:dyDescent="0.2">
      <c r="A27" s="1" t="s">
        <v>91</v>
      </c>
      <c r="B27" s="69"/>
      <c r="C27" s="89">
        <v>70</v>
      </c>
      <c r="D27" s="90"/>
      <c r="E27" s="89">
        <v>-30582</v>
      </c>
    </row>
    <row r="28" spans="1:5" ht="13.5" thickBot="1" x14ac:dyDescent="0.25">
      <c r="A28" s="1" t="s">
        <v>92</v>
      </c>
      <c r="B28" s="69"/>
      <c r="C28" s="91">
        <v>-35579</v>
      </c>
      <c r="D28" s="90"/>
      <c r="E28" s="91">
        <v>25145</v>
      </c>
    </row>
    <row r="29" spans="1:5" ht="26.25" thickBot="1" x14ac:dyDescent="0.25">
      <c r="A29" s="88" t="s">
        <v>93</v>
      </c>
      <c r="B29" s="69"/>
      <c r="C29" s="92">
        <f>SUM(C27:C28)</f>
        <v>-35509</v>
      </c>
      <c r="D29" s="93"/>
      <c r="E29" s="92">
        <f>SUM(E27:E28)</f>
        <v>-5437</v>
      </c>
    </row>
    <row r="30" spans="1:5" ht="13.5" thickBot="1" x14ac:dyDescent="0.25">
      <c r="A30" s="72" t="s">
        <v>94</v>
      </c>
      <c r="B30" s="69"/>
      <c r="C30" s="94">
        <f>SUM(C29)</f>
        <v>-35509</v>
      </c>
      <c r="D30" s="95"/>
      <c r="E30" s="94">
        <f>SUM(E29)</f>
        <v>-5437</v>
      </c>
    </row>
    <row r="31" spans="1:5" ht="13.5" thickBot="1" x14ac:dyDescent="0.25">
      <c r="A31" s="72" t="s">
        <v>95</v>
      </c>
      <c r="B31" s="69"/>
      <c r="C31" s="86">
        <f>C23+C30</f>
        <v>799572</v>
      </c>
      <c r="D31" s="77"/>
      <c r="E31" s="86">
        <f>E23+E30</f>
        <v>373402</v>
      </c>
    </row>
    <row r="32" spans="1:5" ht="13.5" thickTop="1" x14ac:dyDescent="0.2"/>
  </sheetData>
  <mergeCells count="5">
    <mergeCell ref="A5:A6"/>
    <mergeCell ref="A1:E1"/>
    <mergeCell ref="A2:E2"/>
    <mergeCell ref="A3:E3"/>
    <mergeCell ref="B5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dimension ref="A1:G68"/>
  <sheetViews>
    <sheetView zoomScaleNormal="100" workbookViewId="0">
      <selection sqref="A1:D1"/>
    </sheetView>
  </sheetViews>
  <sheetFormatPr defaultColWidth="9.140625" defaultRowHeight="12.75" x14ac:dyDescent="0.2"/>
  <cols>
    <col min="1" max="1" width="68.5703125" style="8" customWidth="1"/>
    <col min="2" max="2" width="21.7109375" style="8" customWidth="1"/>
    <col min="3" max="3" width="6.7109375" style="120" customWidth="1"/>
    <col min="4" max="4" width="21.140625" style="8" customWidth="1"/>
    <col min="5" max="6" width="9.140625" style="8"/>
    <col min="7" max="7" width="9.5703125" style="8" bestFit="1" customWidth="1"/>
    <col min="8" max="16384" width="9.140625" style="8"/>
  </cols>
  <sheetData>
    <row r="1" spans="1:4" x14ac:dyDescent="0.2">
      <c r="A1" s="134" t="s">
        <v>142</v>
      </c>
      <c r="B1" s="134"/>
      <c r="C1" s="134"/>
      <c r="D1" s="134"/>
    </row>
    <row r="2" spans="1:4" x14ac:dyDescent="0.2">
      <c r="A2" s="134" t="str">
        <f>Ф4!A2</f>
        <v>АО «First Heartland Jusan Invest»</v>
      </c>
      <c r="B2" s="134"/>
      <c r="C2" s="134"/>
      <c r="D2" s="134"/>
    </row>
    <row r="3" spans="1:4" x14ac:dyDescent="0.2">
      <c r="A3" s="135" t="str">
        <f>ОПИУ_МСФО!A3</f>
        <v>за девять месяцев, закончившиеся 30 сентября 2021 года</v>
      </c>
      <c r="B3" s="134"/>
      <c r="C3" s="134"/>
      <c r="D3" s="134"/>
    </row>
    <row r="4" spans="1:4" x14ac:dyDescent="0.2">
      <c r="A4" s="9"/>
      <c r="B4" s="9"/>
      <c r="C4" s="105"/>
      <c r="D4" s="9"/>
    </row>
    <row r="5" spans="1:4" ht="51" x14ac:dyDescent="0.2">
      <c r="A5" s="104"/>
      <c r="B5" s="10" t="str">
        <f>ОПИУ_МСФО!C5</f>
        <v>за девять месяцев, закончившиеся
30 сентября 2021 года</v>
      </c>
      <c r="C5" s="106"/>
      <c r="D5" s="10" t="str">
        <f>ОПИУ_МСФО!E5</f>
        <v>за девять месяцев, закончившиеся
30 сентября 2020 года</v>
      </c>
    </row>
    <row r="6" spans="1:4" ht="12.75" customHeight="1" x14ac:dyDescent="0.2">
      <c r="A6" s="121" t="s">
        <v>39</v>
      </c>
      <c r="B6" s="11"/>
      <c r="C6" s="107"/>
      <c r="D6" s="11"/>
    </row>
    <row r="7" spans="1:4" x14ac:dyDescent="0.2">
      <c r="A7" s="13" t="s">
        <v>40</v>
      </c>
      <c r="B7" s="12">
        <v>179336</v>
      </c>
      <c r="C7" s="108"/>
      <c r="D7" s="12">
        <v>492013</v>
      </c>
    </row>
    <row r="8" spans="1:4" x14ac:dyDescent="0.2">
      <c r="A8" s="13" t="s">
        <v>41</v>
      </c>
      <c r="B8" s="12">
        <v>-19046</v>
      </c>
      <c r="C8" s="108"/>
      <c r="D8" s="12">
        <v>-38997</v>
      </c>
    </row>
    <row r="9" spans="1:4" x14ac:dyDescent="0.2">
      <c r="A9" s="13" t="s">
        <v>42</v>
      </c>
      <c r="B9" s="12">
        <v>1236404</v>
      </c>
      <c r="C9" s="108"/>
      <c r="D9" s="12">
        <v>156918</v>
      </c>
    </row>
    <row r="10" spans="1:4" x14ac:dyDescent="0.2">
      <c r="A10" s="13" t="s">
        <v>43</v>
      </c>
      <c r="B10" s="12">
        <v>-523386</v>
      </c>
      <c r="C10" s="108"/>
      <c r="D10" s="12">
        <v>-21291</v>
      </c>
    </row>
    <row r="11" spans="1:4" ht="25.5" customHeight="1" x14ac:dyDescent="0.2">
      <c r="A11" s="13" t="s">
        <v>141</v>
      </c>
      <c r="B11" s="12">
        <v>-4128</v>
      </c>
      <c r="C11" s="108"/>
      <c r="D11" s="12">
        <v>265</v>
      </c>
    </row>
    <row r="12" spans="1:4" x14ac:dyDescent="0.2">
      <c r="A12" s="13" t="s">
        <v>121</v>
      </c>
      <c r="B12" s="12">
        <v>46112</v>
      </c>
      <c r="C12" s="108"/>
      <c r="D12" s="12">
        <v>-19261</v>
      </c>
    </row>
    <row r="13" spans="1:4" x14ac:dyDescent="0.2">
      <c r="A13" s="13" t="s">
        <v>125</v>
      </c>
      <c r="B13" s="12">
        <v>119468</v>
      </c>
      <c r="C13" s="108"/>
      <c r="D13" s="12">
        <v>254411</v>
      </c>
    </row>
    <row r="14" spans="1:4" x14ac:dyDescent="0.2">
      <c r="A14" s="13" t="s">
        <v>137</v>
      </c>
      <c r="B14" s="12">
        <v>118035</v>
      </c>
      <c r="C14" s="108"/>
      <c r="D14" s="12">
        <v>255005</v>
      </c>
    </row>
    <row r="15" spans="1:4" x14ac:dyDescent="0.2">
      <c r="A15" s="13" t="s">
        <v>44</v>
      </c>
      <c r="B15" s="12">
        <v>5414</v>
      </c>
      <c r="C15" s="108"/>
      <c r="D15" s="12">
        <v>7446</v>
      </c>
    </row>
    <row r="16" spans="1:4" ht="25.5" x14ac:dyDescent="0.2">
      <c r="A16" s="13" t="s">
        <v>45</v>
      </c>
      <c r="B16" s="12">
        <v>-497766</v>
      </c>
      <c r="C16" s="108"/>
      <c r="D16" s="12">
        <v>-398332</v>
      </c>
    </row>
    <row r="17" spans="1:4" x14ac:dyDescent="0.2">
      <c r="A17" s="122"/>
      <c r="B17" s="12"/>
      <c r="C17" s="108"/>
      <c r="D17" s="12"/>
    </row>
    <row r="18" spans="1:4" x14ac:dyDescent="0.2">
      <c r="A18" s="121" t="s">
        <v>130</v>
      </c>
      <c r="B18" s="12"/>
      <c r="C18" s="108"/>
      <c r="D18" s="12"/>
    </row>
    <row r="19" spans="1:4" x14ac:dyDescent="0.2">
      <c r="A19" s="13" t="s">
        <v>46</v>
      </c>
      <c r="B19" s="12">
        <v>0</v>
      </c>
      <c r="C19" s="108"/>
      <c r="D19" s="12">
        <v>100</v>
      </c>
    </row>
    <row r="20" spans="1:4" ht="25.5" x14ac:dyDescent="0.2">
      <c r="A20" s="13" t="s">
        <v>47</v>
      </c>
      <c r="B20" s="12">
        <v>-283521</v>
      </c>
      <c r="C20" s="108"/>
      <c r="D20" s="12">
        <v>-3324155</v>
      </c>
    </row>
    <row r="21" spans="1:4" x14ac:dyDescent="0.2">
      <c r="A21" s="123"/>
      <c r="B21" s="12"/>
      <c r="C21" s="108"/>
      <c r="D21" s="12"/>
    </row>
    <row r="22" spans="1:4" x14ac:dyDescent="0.2">
      <c r="A22" s="121" t="s">
        <v>131</v>
      </c>
      <c r="B22" s="12"/>
      <c r="C22" s="108"/>
      <c r="D22" s="12"/>
    </row>
    <row r="23" spans="1:4" ht="12.75" customHeight="1" x14ac:dyDescent="0.2">
      <c r="A23" s="13" t="s">
        <v>138</v>
      </c>
      <c r="B23" s="12">
        <v>2216</v>
      </c>
      <c r="C23" s="108"/>
      <c r="D23" s="12">
        <v>1652871</v>
      </c>
    </row>
    <row r="24" spans="1:4" ht="12.75" customHeight="1" x14ac:dyDescent="0.2">
      <c r="A24" s="13" t="s">
        <v>2</v>
      </c>
      <c r="B24" s="12">
        <v>-234578</v>
      </c>
      <c r="C24" s="108"/>
      <c r="D24" s="12">
        <v>0</v>
      </c>
    </row>
    <row r="25" spans="1:4" ht="38.25" x14ac:dyDescent="0.2">
      <c r="A25" s="14" t="s">
        <v>132</v>
      </c>
      <c r="B25" s="15">
        <f>SUM(B7:B24)</f>
        <v>144560</v>
      </c>
      <c r="C25" s="109"/>
      <c r="D25" s="15">
        <f>SUM(D7:D24)</f>
        <v>-983007</v>
      </c>
    </row>
    <row r="26" spans="1:4" x14ac:dyDescent="0.2">
      <c r="A26" s="13" t="s">
        <v>48</v>
      </c>
      <c r="B26" s="12">
        <v>-1358</v>
      </c>
      <c r="C26" s="108"/>
      <c r="D26" s="12">
        <v>-3763</v>
      </c>
    </row>
    <row r="27" spans="1:4" ht="25.5" x14ac:dyDescent="0.2">
      <c r="A27" s="14" t="s">
        <v>133</v>
      </c>
      <c r="B27" s="15">
        <f>B25+B26</f>
        <v>143202</v>
      </c>
      <c r="C27" s="109"/>
      <c r="D27" s="15">
        <f>D25+D26</f>
        <v>-986770</v>
      </c>
    </row>
    <row r="28" spans="1:4" x14ac:dyDescent="0.2">
      <c r="A28" s="123"/>
      <c r="B28" s="17"/>
      <c r="C28" s="110"/>
      <c r="D28" s="17"/>
    </row>
    <row r="29" spans="1:4" ht="25.5" x14ac:dyDescent="0.2">
      <c r="A29" s="121" t="s">
        <v>115</v>
      </c>
      <c r="B29" s="18"/>
      <c r="C29" s="111"/>
      <c r="D29" s="18"/>
    </row>
    <row r="30" spans="1:4" ht="26.25" customHeight="1" x14ac:dyDescent="0.2">
      <c r="A30" s="13" t="s">
        <v>49</v>
      </c>
      <c r="B30" s="12">
        <v>0</v>
      </c>
      <c r="C30" s="108"/>
      <c r="D30" s="12">
        <v>0</v>
      </c>
    </row>
    <row r="31" spans="1:4" ht="27" customHeight="1" x14ac:dyDescent="0.2">
      <c r="A31" s="13" t="s">
        <v>50</v>
      </c>
      <c r="B31" s="12">
        <v>0</v>
      </c>
      <c r="C31" s="108"/>
      <c r="D31" s="12">
        <v>0</v>
      </c>
    </row>
    <row r="32" spans="1:4" ht="38.25" x14ac:dyDescent="0.2">
      <c r="A32" s="13" t="s">
        <v>51</v>
      </c>
      <c r="B32" s="12">
        <v>0</v>
      </c>
      <c r="C32" s="108"/>
      <c r="D32" s="12">
        <v>-916686</v>
      </c>
    </row>
    <row r="33" spans="1:4" ht="38.25" x14ac:dyDescent="0.2">
      <c r="A33" s="13" t="s">
        <v>52</v>
      </c>
      <c r="B33" s="12">
        <v>0</v>
      </c>
      <c r="C33" s="108"/>
      <c r="D33" s="12">
        <v>1971339</v>
      </c>
    </row>
    <row r="34" spans="1:4" ht="25.5" x14ac:dyDescent="0.2">
      <c r="A34" s="13" t="s">
        <v>53</v>
      </c>
      <c r="B34" s="12">
        <v>0</v>
      </c>
      <c r="C34" s="108"/>
      <c r="D34" s="12">
        <v>13196</v>
      </c>
    </row>
    <row r="35" spans="1:4" x14ac:dyDescent="0.2">
      <c r="A35" s="13" t="s">
        <v>54</v>
      </c>
      <c r="B35" s="12">
        <v>-17605</v>
      </c>
      <c r="C35" s="108"/>
      <c r="D35" s="12">
        <v>-18050</v>
      </c>
    </row>
    <row r="36" spans="1:4" x14ac:dyDescent="0.2">
      <c r="A36" s="13" t="s">
        <v>70</v>
      </c>
      <c r="B36" s="12">
        <v>0</v>
      </c>
      <c r="C36" s="108"/>
      <c r="D36" s="12">
        <v>0</v>
      </c>
    </row>
    <row r="37" spans="1:4" ht="12.75" customHeight="1" x14ac:dyDescent="0.2">
      <c r="A37" s="13" t="s">
        <v>71</v>
      </c>
      <c r="B37" s="12">
        <v>0</v>
      </c>
      <c r="C37" s="108"/>
      <c r="D37" s="12">
        <v>0</v>
      </c>
    </row>
    <row r="38" spans="1:4" ht="25.5" x14ac:dyDescent="0.2">
      <c r="A38" s="13" t="s">
        <v>55</v>
      </c>
      <c r="B38" s="12">
        <v>0</v>
      </c>
      <c r="C38" s="108"/>
      <c r="D38" s="12">
        <v>0</v>
      </c>
    </row>
    <row r="39" spans="1:4" ht="26.25" thickBot="1" x14ac:dyDescent="0.25">
      <c r="A39" s="19" t="s">
        <v>134</v>
      </c>
      <c r="B39" s="16">
        <f>SUM(B30:B38)</f>
        <v>-17605</v>
      </c>
      <c r="C39" s="109"/>
      <c r="D39" s="16">
        <f>SUM(D30:D38)</f>
        <v>1049799</v>
      </c>
    </row>
    <row r="40" spans="1:4" x14ac:dyDescent="0.2">
      <c r="A40" s="122"/>
      <c r="B40" s="20"/>
      <c r="C40" s="112"/>
      <c r="D40" s="20"/>
    </row>
    <row r="41" spans="1:4" x14ac:dyDescent="0.2">
      <c r="A41" s="121" t="s">
        <v>116</v>
      </c>
      <c r="B41" s="18"/>
      <c r="C41" s="111"/>
      <c r="D41" s="18"/>
    </row>
    <row r="42" spans="1:4" x14ac:dyDescent="0.2">
      <c r="A42" s="13" t="s">
        <v>56</v>
      </c>
      <c r="B42" s="12">
        <v>0</v>
      </c>
      <c r="C42" s="108"/>
      <c r="D42" s="12">
        <v>0</v>
      </c>
    </row>
    <row r="43" spans="1:4" x14ac:dyDescent="0.2">
      <c r="A43" s="13" t="s">
        <v>57</v>
      </c>
      <c r="B43" s="12">
        <v>0</v>
      </c>
      <c r="C43" s="108"/>
      <c r="D43" s="12">
        <v>0</v>
      </c>
    </row>
    <row r="44" spans="1:4" x14ac:dyDescent="0.2">
      <c r="A44" s="13" t="s">
        <v>58</v>
      </c>
      <c r="B44" s="12">
        <v>0</v>
      </c>
      <c r="C44" s="108"/>
      <c r="D44" s="12">
        <v>0</v>
      </c>
    </row>
    <row r="45" spans="1:4" ht="12.75" customHeight="1" x14ac:dyDescent="0.2">
      <c r="A45" s="13" t="s">
        <v>59</v>
      </c>
      <c r="B45" s="12">
        <v>0</v>
      </c>
      <c r="C45" s="108"/>
      <c r="D45" s="12">
        <v>0</v>
      </c>
    </row>
    <row r="46" spans="1:4" x14ac:dyDescent="0.2">
      <c r="A46" s="13" t="s">
        <v>60</v>
      </c>
      <c r="B46" s="12">
        <v>4263</v>
      </c>
      <c r="C46" s="108"/>
      <c r="D46" s="12">
        <v>0</v>
      </c>
    </row>
    <row r="47" spans="1:4" x14ac:dyDescent="0.2">
      <c r="A47" s="13" t="s">
        <v>61</v>
      </c>
      <c r="B47" s="12">
        <v>0</v>
      </c>
      <c r="C47" s="108"/>
      <c r="D47" s="12">
        <v>0</v>
      </c>
    </row>
    <row r="48" spans="1:4" ht="26.25" thickBot="1" x14ac:dyDescent="0.25">
      <c r="A48" s="19" t="s">
        <v>135</v>
      </c>
      <c r="B48" s="16">
        <f>SUM(B42:B47)</f>
        <v>4263</v>
      </c>
      <c r="C48" s="109"/>
      <c r="D48" s="16">
        <f>SUM(D42:D47)</f>
        <v>0</v>
      </c>
    </row>
    <row r="49" spans="1:7" x14ac:dyDescent="0.2">
      <c r="A49" s="123"/>
      <c r="B49" s="18"/>
      <c r="C49" s="111"/>
      <c r="D49" s="18"/>
    </row>
    <row r="50" spans="1:7" x14ac:dyDescent="0.2">
      <c r="A50" s="121" t="s">
        <v>136</v>
      </c>
      <c r="B50" s="21">
        <f>B48+B39+B27</f>
        <v>129860</v>
      </c>
      <c r="C50" s="109"/>
      <c r="D50" s="21">
        <f>D48+D39+D27</f>
        <v>63029</v>
      </c>
    </row>
    <row r="51" spans="1:7" ht="25.5" x14ac:dyDescent="0.2">
      <c r="A51" s="13" t="s">
        <v>62</v>
      </c>
      <c r="B51" s="12">
        <v>-208</v>
      </c>
      <c r="C51" s="108"/>
      <c r="D51" s="12">
        <v>-51811</v>
      </c>
    </row>
    <row r="52" spans="1:7" ht="25.5" x14ac:dyDescent="0.2">
      <c r="A52" s="13" t="s">
        <v>63</v>
      </c>
      <c r="B52" s="12">
        <v>0</v>
      </c>
      <c r="C52" s="108"/>
      <c r="D52" s="12">
        <v>0</v>
      </c>
    </row>
    <row r="53" spans="1:7" x14ac:dyDescent="0.2">
      <c r="A53" s="124" t="s">
        <v>64</v>
      </c>
      <c r="B53" s="22">
        <v>130739</v>
      </c>
      <c r="C53" s="113"/>
      <c r="D53" s="22">
        <v>127196</v>
      </c>
    </row>
    <row r="54" spans="1:7" ht="13.5" thickBot="1" x14ac:dyDescent="0.25">
      <c r="A54" s="19" t="s">
        <v>65</v>
      </c>
      <c r="B54" s="23">
        <f>SUM(B50:B53)</f>
        <v>260391</v>
      </c>
      <c r="C54" s="114"/>
      <c r="D54" s="23">
        <f>SUM(D50:D53)</f>
        <v>138414</v>
      </c>
      <c r="G54" s="125"/>
    </row>
    <row r="55" spans="1:7" x14ac:dyDescent="0.2">
      <c r="A55" s="7"/>
      <c r="B55" s="24"/>
      <c r="C55" s="115"/>
      <c r="D55" s="24"/>
    </row>
    <row r="56" spans="1:7" ht="25.5" x14ac:dyDescent="0.2">
      <c r="A56" s="25" t="s">
        <v>3</v>
      </c>
      <c r="B56" s="26" t="s">
        <v>139</v>
      </c>
      <c r="C56" s="116"/>
      <c r="D56" s="27"/>
    </row>
    <row r="57" spans="1:7" x14ac:dyDescent="0.2">
      <c r="A57" s="7"/>
      <c r="B57" s="7"/>
      <c r="C57" s="117"/>
      <c r="D57" s="7"/>
    </row>
    <row r="58" spans="1:7" ht="15.75" customHeight="1" x14ac:dyDescent="0.2">
      <c r="A58" s="25" t="s">
        <v>4</v>
      </c>
      <c r="B58" s="63" t="s">
        <v>140</v>
      </c>
      <c r="C58" s="118"/>
      <c r="D58" s="29"/>
    </row>
    <row r="59" spans="1:7" x14ac:dyDescent="0.2">
      <c r="A59" s="7"/>
      <c r="B59" s="7"/>
      <c r="C59" s="117"/>
      <c r="D59" s="7"/>
    </row>
    <row r="60" spans="1:7" ht="25.5" x14ac:dyDescent="0.2">
      <c r="A60" s="25" t="s">
        <v>5</v>
      </c>
      <c r="B60" s="26" t="s">
        <v>126</v>
      </c>
      <c r="C60" s="116"/>
      <c r="D60" s="27"/>
    </row>
    <row r="61" spans="1:7" x14ac:dyDescent="0.2">
      <c r="A61" s="7"/>
      <c r="B61" s="7"/>
      <c r="C61" s="117"/>
      <c r="D61" s="7"/>
    </row>
    <row r="62" spans="1:7" x14ac:dyDescent="0.2">
      <c r="A62" s="25" t="s">
        <v>6</v>
      </c>
      <c r="B62" s="28" t="s">
        <v>7</v>
      </c>
      <c r="C62" s="118"/>
      <c r="D62" s="29"/>
    </row>
    <row r="63" spans="1:7" x14ac:dyDescent="0.2">
      <c r="A63" s="7"/>
      <c r="B63" s="7"/>
      <c r="C63" s="117"/>
      <c r="D63" s="24"/>
    </row>
    <row r="64" spans="1:7" x14ac:dyDescent="0.2">
      <c r="A64" s="25" t="s">
        <v>8</v>
      </c>
      <c r="B64" s="28" t="s">
        <v>7</v>
      </c>
      <c r="C64" s="118"/>
      <c r="D64" s="30"/>
    </row>
    <row r="65" spans="1:4" x14ac:dyDescent="0.2">
      <c r="A65" s="7"/>
      <c r="B65" s="7"/>
      <c r="C65" s="117"/>
      <c r="D65" s="24"/>
    </row>
    <row r="66" spans="1:4" x14ac:dyDescent="0.2">
      <c r="A66" s="25" t="s">
        <v>9</v>
      </c>
      <c r="B66" s="28" t="s">
        <v>10</v>
      </c>
      <c r="C66" s="118"/>
      <c r="D66" s="30"/>
    </row>
    <row r="67" spans="1:4" x14ac:dyDescent="0.2">
      <c r="A67" s="7"/>
      <c r="B67" s="7"/>
      <c r="C67" s="117"/>
      <c r="D67" s="7"/>
    </row>
    <row r="68" spans="1:4" x14ac:dyDescent="0.2">
      <c r="A68" s="25" t="s">
        <v>11</v>
      </c>
      <c r="B68" s="103"/>
      <c r="C68" s="119"/>
      <c r="D68" s="7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dimension ref="A1:L61"/>
  <sheetViews>
    <sheetView tabSelected="1" topLeftCell="A19" zoomScale="90" zoomScaleNormal="90" workbookViewId="0">
      <selection activeCell="A48" sqref="A48"/>
    </sheetView>
  </sheetViews>
  <sheetFormatPr defaultColWidth="9.140625" defaultRowHeight="12.75" x14ac:dyDescent="0.25"/>
  <cols>
    <col min="1" max="1" width="72.42578125" style="64" customWidth="1"/>
    <col min="2" max="2" width="18" style="65" customWidth="1"/>
    <col min="3" max="3" width="18.28515625" style="65" customWidth="1"/>
    <col min="4" max="4" width="21" style="65" customWidth="1"/>
    <col min="5" max="5" width="18.140625" style="65" customWidth="1"/>
    <col min="6" max="6" width="20.7109375" style="65" customWidth="1"/>
    <col min="7" max="7" width="15.42578125" style="65" customWidth="1"/>
    <col min="8" max="8" width="16.28515625" style="65" customWidth="1"/>
    <col min="9" max="9" width="18.42578125" style="65" customWidth="1"/>
    <col min="10" max="10" width="19.85546875" style="32" customWidth="1"/>
    <col min="11" max="11" width="19.5703125" style="32" customWidth="1"/>
    <col min="12" max="12" width="14.140625" style="32" customWidth="1"/>
    <col min="13" max="16384" width="9.140625" style="32"/>
  </cols>
  <sheetData>
    <row r="1" spans="1:12" s="31" customFormat="1" x14ac:dyDescent="0.25">
      <c r="A1" s="136" t="s">
        <v>143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25">
      <c r="A2" s="137" t="s">
        <v>114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x14ac:dyDescent="0.25">
      <c r="A3" s="138" t="str">
        <f>ДДС!A3</f>
        <v>за девять месяцев, закончившиеся 30 сентября 2021 года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x14ac:dyDescent="0.25">
      <c r="A4" s="33"/>
      <c r="B4" s="34"/>
      <c r="C4" s="34"/>
      <c r="D4" s="34"/>
      <c r="E4" s="34"/>
      <c r="F4" s="34"/>
      <c r="G4" s="34"/>
      <c r="H4" s="32"/>
      <c r="I4" s="32"/>
      <c r="J4" s="35"/>
      <c r="L4" s="36"/>
    </row>
    <row r="5" spans="1:12" ht="71.25" customHeight="1" x14ac:dyDescent="0.25">
      <c r="A5" s="37"/>
      <c r="B5" s="38" t="s">
        <v>12</v>
      </c>
      <c r="C5" s="39" t="s">
        <v>13</v>
      </c>
      <c r="D5" s="39" t="s">
        <v>14</v>
      </c>
      <c r="E5" s="38" t="s">
        <v>15</v>
      </c>
      <c r="F5" s="38" t="s">
        <v>144</v>
      </c>
      <c r="G5" s="38" t="s">
        <v>16</v>
      </c>
      <c r="H5" s="38" t="s">
        <v>17</v>
      </c>
      <c r="I5" s="38" t="s">
        <v>18</v>
      </c>
      <c r="J5" s="38" t="s">
        <v>66</v>
      </c>
      <c r="K5" s="38" t="s">
        <v>19</v>
      </c>
      <c r="L5" s="38" t="s">
        <v>20</v>
      </c>
    </row>
    <row r="6" spans="1:12" x14ac:dyDescent="0.25">
      <c r="A6" s="40" t="s">
        <v>124</v>
      </c>
      <c r="B6" s="41">
        <v>3000000</v>
      </c>
      <c r="C6" s="41"/>
      <c r="D6" s="41"/>
      <c r="E6" s="41">
        <v>83676</v>
      </c>
      <c r="F6" s="41"/>
      <c r="G6" s="41">
        <v>21120</v>
      </c>
      <c r="H6" s="41"/>
      <c r="I6" s="41"/>
      <c r="J6" s="41"/>
      <c r="K6" s="41">
        <v>3541085</v>
      </c>
      <c r="L6" s="42">
        <f>SUM(B6:K6)</f>
        <v>6645881</v>
      </c>
    </row>
    <row r="7" spans="1:12" s="31" customFormat="1" x14ac:dyDescent="0.25">
      <c r="A7" s="40" t="s">
        <v>22</v>
      </c>
    </row>
    <row r="8" spans="1:12" x14ac:dyDescent="0.25">
      <c r="A8" s="13" t="s">
        <v>23</v>
      </c>
      <c r="B8" s="43"/>
      <c r="C8" s="43"/>
      <c r="D8" s="43"/>
      <c r="E8" s="43"/>
      <c r="F8" s="43"/>
      <c r="G8" s="43"/>
      <c r="H8" s="43"/>
      <c r="I8" s="43"/>
      <c r="J8" s="43"/>
      <c r="K8" s="43">
        <f>ОПИУ_МСФО!C23</f>
        <v>835081</v>
      </c>
      <c r="L8" s="42">
        <f t="shared" ref="L8:L16" si="0">SUM(B8:K8)</f>
        <v>835081</v>
      </c>
    </row>
    <row r="9" spans="1:12" s="31" customFormat="1" x14ac:dyDescent="0.25">
      <c r="A9" s="44" t="s">
        <v>24</v>
      </c>
    </row>
    <row r="10" spans="1:12" ht="25.5" x14ac:dyDescent="0.25">
      <c r="A10" s="45" t="s">
        <v>35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1"/>
    </row>
    <row r="11" spans="1:12" ht="25.5" x14ac:dyDescent="0.25">
      <c r="A11" s="47" t="s">
        <v>25</v>
      </c>
      <c r="B11" s="43"/>
      <c r="C11" s="43"/>
      <c r="D11" s="43"/>
      <c r="E11" s="43">
        <v>70</v>
      </c>
      <c r="F11" s="43"/>
      <c r="G11" s="43"/>
      <c r="H11" s="43"/>
      <c r="I11" s="43"/>
      <c r="J11" s="43"/>
      <c r="K11" s="43"/>
      <c r="L11" s="42">
        <f t="shared" si="0"/>
        <v>70</v>
      </c>
    </row>
    <row r="12" spans="1:12" ht="25.5" x14ac:dyDescent="0.25">
      <c r="A12" s="47" t="s">
        <v>26</v>
      </c>
      <c r="B12" s="43"/>
      <c r="C12" s="43"/>
      <c r="D12" s="43"/>
      <c r="E12" s="43">
        <v>-35579</v>
      </c>
      <c r="F12" s="43"/>
      <c r="G12" s="43"/>
      <c r="H12" s="43"/>
      <c r="I12" s="43"/>
      <c r="J12" s="43"/>
      <c r="K12" s="43"/>
      <c r="L12" s="42">
        <f t="shared" si="0"/>
        <v>-35579</v>
      </c>
    </row>
    <row r="13" spans="1:12" ht="25.5" x14ac:dyDescent="0.25">
      <c r="A13" s="47" t="s">
        <v>27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2">
        <f t="shared" si="0"/>
        <v>0</v>
      </c>
    </row>
    <row r="14" spans="1:12" ht="25.5" x14ac:dyDescent="0.25">
      <c r="A14" s="47" t="s">
        <v>28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2">
        <f t="shared" si="0"/>
        <v>0</v>
      </c>
    </row>
    <row r="15" spans="1:12" ht="25.5" x14ac:dyDescent="0.25">
      <c r="A15" s="48" t="s">
        <v>29</v>
      </c>
      <c r="B15" s="49">
        <v>0</v>
      </c>
      <c r="C15" s="49">
        <v>0</v>
      </c>
      <c r="D15" s="49">
        <v>0</v>
      </c>
      <c r="E15" s="49">
        <f>SUM(E11:E14)</f>
        <v>-35509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f t="shared" si="0"/>
        <v>-35509</v>
      </c>
    </row>
    <row r="16" spans="1:12" ht="13.5" thickBot="1" x14ac:dyDescent="0.3">
      <c r="A16" s="50" t="s">
        <v>23</v>
      </c>
      <c r="B16" s="51">
        <f t="shared" ref="B16:D16" si="1">B15+B8</f>
        <v>0</v>
      </c>
      <c r="C16" s="51">
        <f t="shared" si="1"/>
        <v>0</v>
      </c>
      <c r="D16" s="51">
        <f t="shared" si="1"/>
        <v>0</v>
      </c>
      <c r="E16" s="51">
        <f>E15+E8</f>
        <v>-35509</v>
      </c>
      <c r="F16" s="51">
        <f t="shared" ref="F16:K16" si="2">F15+F8</f>
        <v>0</v>
      </c>
      <c r="G16" s="51">
        <f t="shared" si="2"/>
        <v>0</v>
      </c>
      <c r="H16" s="51">
        <f t="shared" si="2"/>
        <v>0</v>
      </c>
      <c r="I16" s="51">
        <f t="shared" si="2"/>
        <v>0</v>
      </c>
      <c r="J16" s="51">
        <f t="shared" si="2"/>
        <v>0</v>
      </c>
      <c r="K16" s="51">
        <f t="shared" si="2"/>
        <v>835081</v>
      </c>
      <c r="L16" s="51">
        <f t="shared" si="0"/>
        <v>799572</v>
      </c>
    </row>
    <row r="17" spans="1:12" x14ac:dyDescent="0.25">
      <c r="A17" s="52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x14ac:dyDescent="0.25">
      <c r="A18" s="44" t="s">
        <v>30</v>
      </c>
      <c r="B18" s="32"/>
      <c r="C18" s="32"/>
      <c r="D18" s="32"/>
      <c r="E18" s="32"/>
      <c r="F18" s="32"/>
      <c r="G18" s="32"/>
      <c r="H18" s="32"/>
      <c r="I18" s="32"/>
    </row>
    <row r="19" spans="1:12" x14ac:dyDescent="0.25">
      <c r="A19" s="47" t="s">
        <v>31</v>
      </c>
      <c r="B19" s="43">
        <v>4263</v>
      </c>
      <c r="C19" s="43"/>
      <c r="D19" s="43"/>
      <c r="E19" s="43"/>
      <c r="F19" s="43"/>
      <c r="G19" s="43"/>
      <c r="H19" s="43"/>
      <c r="I19" s="43"/>
      <c r="J19" s="43"/>
      <c r="K19" s="43"/>
      <c r="L19" s="42">
        <f t="shared" ref="L19:L23" si="3">SUM(B19:K19)</f>
        <v>4263</v>
      </c>
    </row>
    <row r="20" spans="1:12" s="53" customFormat="1" x14ac:dyDescent="0.25">
      <c r="A20" s="47" t="s">
        <v>32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2">
        <f t="shared" si="3"/>
        <v>0</v>
      </c>
    </row>
    <row r="21" spans="1:12" s="53" customFormat="1" x14ac:dyDescent="0.25">
      <c r="A21" s="47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2">
        <f t="shared" si="3"/>
        <v>0</v>
      </c>
    </row>
    <row r="22" spans="1:12" s="53" customFormat="1" x14ac:dyDescent="0.25">
      <c r="A22" s="54" t="s">
        <v>33</v>
      </c>
      <c r="B22" s="55">
        <f>SUM(B19:B21)</f>
        <v>4263</v>
      </c>
      <c r="C22" s="55">
        <f t="shared" ref="C22:K22" si="4">SUM(C19:C21)</f>
        <v>0</v>
      </c>
      <c r="D22" s="55">
        <f t="shared" si="4"/>
        <v>0</v>
      </c>
      <c r="E22" s="55">
        <f t="shared" si="4"/>
        <v>0</v>
      </c>
      <c r="F22" s="55">
        <f t="shared" si="4"/>
        <v>0</v>
      </c>
      <c r="G22" s="55">
        <f t="shared" si="4"/>
        <v>0</v>
      </c>
      <c r="H22" s="55">
        <f t="shared" si="4"/>
        <v>0</v>
      </c>
      <c r="I22" s="55">
        <f t="shared" si="4"/>
        <v>0</v>
      </c>
      <c r="J22" s="55">
        <f t="shared" si="4"/>
        <v>0</v>
      </c>
      <c r="K22" s="55">
        <f t="shared" si="4"/>
        <v>0</v>
      </c>
      <c r="L22" s="55">
        <f t="shared" si="3"/>
        <v>4263</v>
      </c>
    </row>
    <row r="23" spans="1:12" s="53" customFormat="1" x14ac:dyDescent="0.25">
      <c r="A23" s="47" t="s">
        <v>34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>
        <f t="shared" si="3"/>
        <v>0</v>
      </c>
    </row>
    <row r="24" spans="1:12" s="53" customFormat="1" ht="13.5" thickBot="1" x14ac:dyDescent="0.3">
      <c r="A24" s="50" t="s">
        <v>150</v>
      </c>
      <c r="B24" s="51">
        <f>SUM(B22:B23,B16,B6)</f>
        <v>3004263</v>
      </c>
      <c r="C24" s="51">
        <f t="shared" ref="C24:L24" si="5">SUM(C22:C23,C16,C6)</f>
        <v>0</v>
      </c>
      <c r="D24" s="51">
        <f t="shared" si="5"/>
        <v>0</v>
      </c>
      <c r="E24" s="51">
        <f t="shared" si="5"/>
        <v>48167</v>
      </c>
      <c r="F24" s="51">
        <f t="shared" si="5"/>
        <v>0</v>
      </c>
      <c r="G24" s="51">
        <f t="shared" si="5"/>
        <v>21120</v>
      </c>
      <c r="H24" s="51">
        <f t="shared" si="5"/>
        <v>0</v>
      </c>
      <c r="I24" s="51">
        <f t="shared" si="5"/>
        <v>0</v>
      </c>
      <c r="J24" s="51">
        <f t="shared" si="5"/>
        <v>0</v>
      </c>
      <c r="K24" s="51">
        <f t="shared" si="5"/>
        <v>4376166</v>
      </c>
      <c r="L24" s="51">
        <f t="shared" si="5"/>
        <v>7449716</v>
      </c>
    </row>
    <row r="25" spans="1:12" s="53" customFormat="1" x14ac:dyDescent="0.25">
      <c r="A25" s="52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s="53" customFormat="1" x14ac:dyDescent="0.25">
      <c r="A26" s="52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s="53" customFormat="1" x14ac:dyDescent="0.25">
      <c r="A27" s="44" t="s">
        <v>21</v>
      </c>
      <c r="B27" s="41">
        <v>3000000</v>
      </c>
      <c r="C27" s="41"/>
      <c r="D27" s="41"/>
      <c r="E27" s="41">
        <v>69431</v>
      </c>
      <c r="F27" s="41"/>
      <c r="G27" s="41">
        <v>21120</v>
      </c>
      <c r="H27" s="41"/>
      <c r="I27" s="43"/>
      <c r="J27" s="43"/>
      <c r="K27" s="41">
        <v>2999707</v>
      </c>
      <c r="L27" s="41">
        <f t="shared" ref="L27" si="6">SUM(B27:K27)</f>
        <v>6090258</v>
      </c>
    </row>
    <row r="28" spans="1:12" s="53" customFormat="1" x14ac:dyDescent="0.25">
      <c r="A28" s="40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1"/>
      <c r="L28" s="41"/>
    </row>
    <row r="29" spans="1:12" s="53" customFormat="1" x14ac:dyDescent="0.25">
      <c r="A29" s="47" t="s">
        <v>23</v>
      </c>
      <c r="B29" s="43"/>
      <c r="C29" s="43"/>
      <c r="D29" s="43"/>
      <c r="E29" s="43"/>
      <c r="F29" s="43"/>
      <c r="G29" s="43"/>
      <c r="H29" s="43"/>
      <c r="I29" s="43"/>
      <c r="J29" s="43"/>
      <c r="K29" s="43">
        <f>ОПИУ_МСФО!E23</f>
        <v>378839</v>
      </c>
      <c r="L29" s="42">
        <f t="shared" ref="L29" si="7">SUM(B29:K29)</f>
        <v>378839</v>
      </c>
    </row>
    <row r="30" spans="1:12" s="53" customFormat="1" x14ac:dyDescent="0.25">
      <c r="A30" s="44" t="s">
        <v>24</v>
      </c>
      <c r="B30" s="43"/>
      <c r="C30" s="43"/>
      <c r="D30" s="43"/>
      <c r="E30" s="43"/>
      <c r="F30" s="43"/>
      <c r="G30" s="43"/>
      <c r="H30" s="43"/>
      <c r="I30" s="43"/>
      <c r="J30" s="43"/>
      <c r="K30" s="41"/>
      <c r="L30" s="41"/>
    </row>
    <row r="31" spans="1:12" s="53" customFormat="1" ht="25.5" x14ac:dyDescent="0.25">
      <c r="A31" s="45" t="s">
        <v>35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2" s="53" customFormat="1" ht="37.5" customHeight="1" x14ac:dyDescent="0.25">
      <c r="A32" s="47" t="s">
        <v>25</v>
      </c>
      <c r="B32" s="43"/>
      <c r="C32" s="43"/>
      <c r="D32" s="43"/>
      <c r="E32" s="43">
        <v>-30582</v>
      </c>
      <c r="F32" s="43"/>
      <c r="G32" s="43"/>
      <c r="H32" s="43"/>
      <c r="I32" s="43"/>
      <c r="J32" s="43"/>
      <c r="K32" s="43"/>
      <c r="L32" s="42">
        <f t="shared" ref="L32:L36" si="8">SUM(B32:K32)</f>
        <v>-30582</v>
      </c>
    </row>
    <row r="33" spans="1:12" s="53" customFormat="1" ht="25.5" x14ac:dyDescent="0.25">
      <c r="A33" s="47" t="s">
        <v>26</v>
      </c>
      <c r="B33" s="43"/>
      <c r="C33" s="43"/>
      <c r="D33" s="43"/>
      <c r="E33" s="43">
        <v>25145</v>
      </c>
      <c r="F33" s="43"/>
      <c r="G33" s="43"/>
      <c r="H33" s="43"/>
      <c r="I33" s="43"/>
      <c r="J33" s="43"/>
      <c r="K33" s="43"/>
      <c r="L33" s="42">
        <f t="shared" si="8"/>
        <v>25145</v>
      </c>
    </row>
    <row r="34" spans="1:12" s="53" customFormat="1" ht="25.5" x14ac:dyDescent="0.25">
      <c r="A34" s="47" t="s">
        <v>27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2">
        <f t="shared" si="8"/>
        <v>0</v>
      </c>
    </row>
    <row r="35" spans="1:12" s="53" customFormat="1" ht="25.5" x14ac:dyDescent="0.25">
      <c r="A35" s="47" t="s">
        <v>28</v>
      </c>
      <c r="B35" s="43"/>
      <c r="C35" s="43"/>
      <c r="D35" s="43"/>
      <c r="E35" s="43"/>
      <c r="F35" s="56"/>
      <c r="G35" s="43"/>
      <c r="H35" s="43"/>
      <c r="I35" s="43"/>
      <c r="J35" s="43"/>
      <c r="K35" s="43"/>
      <c r="L35" s="57">
        <f t="shared" si="8"/>
        <v>0</v>
      </c>
    </row>
    <row r="36" spans="1:12" s="53" customFormat="1" ht="25.5" x14ac:dyDescent="0.25">
      <c r="A36" s="48" t="s">
        <v>29</v>
      </c>
      <c r="B36" s="49">
        <f>SUM(B32:B35)</f>
        <v>0</v>
      </c>
      <c r="C36" s="49">
        <f t="shared" ref="C36:K36" si="9">SUM(C32:C35)</f>
        <v>0</v>
      </c>
      <c r="D36" s="49">
        <f t="shared" si="9"/>
        <v>0</v>
      </c>
      <c r="E36" s="49">
        <f t="shared" si="9"/>
        <v>-5437</v>
      </c>
      <c r="F36" s="49">
        <f t="shared" si="9"/>
        <v>0</v>
      </c>
      <c r="G36" s="49">
        <f t="shared" si="9"/>
        <v>0</v>
      </c>
      <c r="H36" s="49">
        <f t="shared" si="9"/>
        <v>0</v>
      </c>
      <c r="I36" s="49">
        <f t="shared" si="9"/>
        <v>0</v>
      </c>
      <c r="J36" s="49">
        <f t="shared" si="9"/>
        <v>0</v>
      </c>
      <c r="K36" s="49">
        <f t="shared" si="9"/>
        <v>0</v>
      </c>
      <c r="L36" s="49">
        <f t="shared" si="8"/>
        <v>-5437</v>
      </c>
    </row>
    <row r="37" spans="1:12" s="53" customFormat="1" ht="25.5" x14ac:dyDescent="0.25">
      <c r="A37" s="45" t="s">
        <v>36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s="53" customFormat="1" x14ac:dyDescent="0.25">
      <c r="A38" s="47" t="s">
        <v>37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58">
        <f t="shared" ref="L38:L40" si="10">SUM(B38:K38)</f>
        <v>0</v>
      </c>
    </row>
    <row r="39" spans="1:12" s="53" customFormat="1" ht="25.5" x14ac:dyDescent="0.25">
      <c r="A39" s="59" t="s">
        <v>38</v>
      </c>
      <c r="B39" s="60">
        <f>B38</f>
        <v>0</v>
      </c>
      <c r="C39" s="60">
        <f t="shared" ref="C39:K39" si="11">C38</f>
        <v>0</v>
      </c>
      <c r="D39" s="60">
        <f t="shared" si="11"/>
        <v>0</v>
      </c>
      <c r="E39" s="60">
        <f t="shared" si="11"/>
        <v>0</v>
      </c>
      <c r="F39" s="60">
        <f t="shared" si="11"/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49">
        <f t="shared" si="10"/>
        <v>0</v>
      </c>
    </row>
    <row r="40" spans="1:12" s="53" customFormat="1" ht="20.25" customHeight="1" thickBot="1" x14ac:dyDescent="0.3">
      <c r="A40" s="50" t="s">
        <v>23</v>
      </c>
      <c r="B40" s="51">
        <f>SUM(B29,B36,B39)</f>
        <v>0</v>
      </c>
      <c r="C40" s="51">
        <f t="shared" ref="C40:K40" si="12">SUM(C29,C36,C39)</f>
        <v>0</v>
      </c>
      <c r="D40" s="51">
        <f t="shared" si="12"/>
        <v>0</v>
      </c>
      <c r="E40" s="51">
        <f t="shared" si="12"/>
        <v>-5437</v>
      </c>
      <c r="F40" s="51">
        <f t="shared" si="12"/>
        <v>0</v>
      </c>
      <c r="G40" s="51">
        <f t="shared" si="12"/>
        <v>0</v>
      </c>
      <c r="H40" s="51">
        <f t="shared" si="12"/>
        <v>0</v>
      </c>
      <c r="I40" s="51">
        <f t="shared" si="12"/>
        <v>0</v>
      </c>
      <c r="J40" s="51">
        <f t="shared" si="12"/>
        <v>0</v>
      </c>
      <c r="K40" s="51">
        <f t="shared" si="12"/>
        <v>378839</v>
      </c>
      <c r="L40" s="51">
        <f t="shared" si="10"/>
        <v>373402</v>
      </c>
    </row>
    <row r="41" spans="1:12" s="53" customFormat="1" x14ac:dyDescent="0.25">
      <c r="A41" s="5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s="53" customFormat="1" x14ac:dyDescent="0.25">
      <c r="A42" s="44" t="s">
        <v>30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s="53" customFormat="1" hidden="1" x14ac:dyDescent="0.25">
      <c r="A43" s="47" t="s">
        <v>31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2">
        <v>0</v>
      </c>
    </row>
    <row r="44" spans="1:12" s="53" customFormat="1" x14ac:dyDescent="0.25">
      <c r="A44" s="47" t="s">
        <v>32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2">
        <f t="shared" ref="L44:L47" si="13">SUM(B44:K44)</f>
        <v>0</v>
      </c>
    </row>
    <row r="45" spans="1:12" s="53" customFormat="1" x14ac:dyDescent="0.25">
      <c r="A45" s="54" t="s">
        <v>33</v>
      </c>
      <c r="B45" s="55">
        <f>SUM(B44)</f>
        <v>0</v>
      </c>
      <c r="C45" s="55">
        <f t="shared" ref="C45:K45" si="14">SUM(C44)</f>
        <v>0</v>
      </c>
      <c r="D45" s="55">
        <f t="shared" si="14"/>
        <v>0</v>
      </c>
      <c r="E45" s="55">
        <f t="shared" si="14"/>
        <v>0</v>
      </c>
      <c r="F45" s="55">
        <f t="shared" si="14"/>
        <v>0</v>
      </c>
      <c r="G45" s="55">
        <f t="shared" si="14"/>
        <v>0</v>
      </c>
      <c r="H45" s="55">
        <f t="shared" si="14"/>
        <v>0</v>
      </c>
      <c r="I45" s="55">
        <f t="shared" si="14"/>
        <v>0</v>
      </c>
      <c r="J45" s="55">
        <f t="shared" si="14"/>
        <v>0</v>
      </c>
      <c r="K45" s="55">
        <f t="shared" si="14"/>
        <v>0</v>
      </c>
      <c r="L45" s="55">
        <f t="shared" si="13"/>
        <v>0</v>
      </c>
    </row>
    <row r="46" spans="1:12" x14ac:dyDescent="0.25">
      <c r="A46" s="61" t="s">
        <v>34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42">
        <f t="shared" si="13"/>
        <v>0</v>
      </c>
    </row>
    <row r="47" spans="1:12" ht="13.5" thickBot="1" x14ac:dyDescent="0.3">
      <c r="A47" s="50" t="s">
        <v>151</v>
      </c>
      <c r="B47" s="51">
        <f>SUM(B27,B40,B45:B46)</f>
        <v>3000000</v>
      </c>
      <c r="C47" s="51">
        <f t="shared" ref="C47:K47" si="15">SUM(C27,C40,C45:C46)</f>
        <v>0</v>
      </c>
      <c r="D47" s="51">
        <f t="shared" si="15"/>
        <v>0</v>
      </c>
      <c r="E47" s="51">
        <f t="shared" si="15"/>
        <v>63994</v>
      </c>
      <c r="F47" s="51">
        <f t="shared" si="15"/>
        <v>0</v>
      </c>
      <c r="G47" s="51">
        <f t="shared" si="15"/>
        <v>21120</v>
      </c>
      <c r="H47" s="51">
        <f t="shared" si="15"/>
        <v>0</v>
      </c>
      <c r="I47" s="51">
        <f t="shared" si="15"/>
        <v>0</v>
      </c>
      <c r="J47" s="51">
        <f t="shared" si="15"/>
        <v>0</v>
      </c>
      <c r="K47" s="51">
        <f t="shared" si="15"/>
        <v>3378546</v>
      </c>
      <c r="L47" s="51">
        <f t="shared" si="13"/>
        <v>6463660</v>
      </c>
    </row>
    <row r="48" spans="1:12" s="7" customFormat="1" ht="15.95" customHeight="1" x14ac:dyDescent="0.2"/>
    <row r="49" spans="1:3" s="7" customFormat="1" ht="14.45" customHeight="1" x14ac:dyDescent="0.2">
      <c r="A49" s="28" t="s">
        <v>3</v>
      </c>
      <c r="B49" s="139" t="s">
        <v>139</v>
      </c>
      <c r="C49" s="140"/>
    </row>
    <row r="50" spans="1:3" s="7" customFormat="1" ht="12.95" customHeight="1" x14ac:dyDescent="0.2"/>
    <row r="51" spans="1:3" s="7" customFormat="1" ht="14.45" customHeight="1" x14ac:dyDescent="0.2">
      <c r="A51" s="28" t="s">
        <v>4</v>
      </c>
      <c r="B51" s="143" t="s">
        <v>140</v>
      </c>
      <c r="C51" s="142"/>
    </row>
    <row r="52" spans="1:3" s="7" customFormat="1" ht="12.95" customHeight="1" x14ac:dyDescent="0.2"/>
    <row r="53" spans="1:3" s="7" customFormat="1" ht="14.45" customHeight="1" x14ac:dyDescent="0.2">
      <c r="A53" s="28" t="s">
        <v>5</v>
      </c>
      <c r="B53" s="139" t="s">
        <v>126</v>
      </c>
      <c r="C53" s="140"/>
    </row>
    <row r="54" spans="1:3" s="7" customFormat="1" ht="12.2" customHeight="1" x14ac:dyDescent="0.2"/>
    <row r="55" spans="1:3" s="7" customFormat="1" ht="14.45" customHeight="1" x14ac:dyDescent="0.2">
      <c r="A55" s="28" t="s">
        <v>6</v>
      </c>
      <c r="B55" s="143" t="s">
        <v>7</v>
      </c>
      <c r="C55" s="142"/>
    </row>
    <row r="56" spans="1:3" s="7" customFormat="1" ht="12.2" customHeight="1" x14ac:dyDescent="0.2"/>
    <row r="57" spans="1:3" s="7" customFormat="1" ht="14.45" customHeight="1" x14ac:dyDescent="0.2">
      <c r="A57" s="28" t="s">
        <v>8</v>
      </c>
      <c r="B57" s="143" t="s">
        <v>7</v>
      </c>
      <c r="C57" s="142"/>
    </row>
    <row r="58" spans="1:3" s="7" customFormat="1" ht="11.45" customHeight="1" x14ac:dyDescent="0.2"/>
    <row r="59" spans="1:3" s="7" customFormat="1" ht="14.45" customHeight="1" x14ac:dyDescent="0.2">
      <c r="A59" s="28" t="s">
        <v>9</v>
      </c>
      <c r="B59" s="143" t="s">
        <v>10</v>
      </c>
      <c r="C59" s="142"/>
    </row>
    <row r="60" spans="1:3" s="7" customFormat="1" ht="13.7" customHeight="1" x14ac:dyDescent="0.2"/>
    <row r="61" spans="1:3" s="7" customFormat="1" ht="14.45" customHeight="1" x14ac:dyDescent="0.2">
      <c r="A61" s="28" t="s">
        <v>11</v>
      </c>
      <c r="B61" s="141"/>
      <c r="C61" s="142"/>
    </row>
  </sheetData>
  <mergeCells count="10">
    <mergeCell ref="A1:L1"/>
    <mergeCell ref="A2:L2"/>
    <mergeCell ref="A3:L3"/>
    <mergeCell ref="B49:C49"/>
    <mergeCell ref="B61:C61"/>
    <mergeCell ref="B51:C51"/>
    <mergeCell ref="B53:C53"/>
    <mergeCell ref="B55:C55"/>
    <mergeCell ref="B57:C57"/>
    <mergeCell ref="B59:C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Shynar KASSYMBAYEVA</cp:lastModifiedBy>
  <dcterms:created xsi:type="dcterms:W3CDTF">2020-07-15T05:07:30Z</dcterms:created>
  <dcterms:modified xsi:type="dcterms:W3CDTF">2021-10-29T10:23:35Z</dcterms:modified>
</cp:coreProperties>
</file>