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Y:\Finance\Reports\Отчеты\KASE\2024\1 кв\"/>
    </mc:Choice>
  </mc:AlternateContent>
  <xr:revisionPtr revIDLastSave="0" documentId="13_ncr:1_{5388A01A-6C57-4CB2-B0FE-B0A98344E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4" l="1"/>
  <c r="F48" i="4"/>
  <c r="E37" i="4" l="1"/>
  <c r="F23" i="4" l="1"/>
  <c r="F25" i="4" s="1"/>
  <c r="C33" i="6" l="1"/>
  <c r="C48" i="4" l="1"/>
  <c r="D48" i="4"/>
  <c r="E48" i="4"/>
  <c r="G48" i="4"/>
  <c r="H48" i="4"/>
  <c r="I48" i="4"/>
  <c r="J48" i="4"/>
  <c r="K48" i="4"/>
  <c r="L48" i="4"/>
  <c r="B48" i="4"/>
  <c r="C30" i="5"/>
  <c r="B42" i="3" l="1"/>
  <c r="C16" i="4" l="1"/>
  <c r="C23" i="4"/>
  <c r="C37" i="4"/>
  <c r="C40" i="4"/>
  <c r="C25" i="4" l="1"/>
  <c r="C41" i="4"/>
  <c r="C50" i="4" s="1"/>
  <c r="E26" i="6"/>
  <c r="C26" i="6"/>
  <c r="C34" i="6" s="1"/>
  <c r="D5" i="3" l="1"/>
  <c r="B5" i="3"/>
  <c r="L23" i="4"/>
  <c r="K23" i="4"/>
  <c r="J23" i="4"/>
  <c r="I23" i="4"/>
  <c r="H23" i="4"/>
  <c r="G23" i="4"/>
  <c r="E23" i="4"/>
  <c r="D23" i="4"/>
  <c r="B23" i="4"/>
  <c r="E15" i="4" l="1"/>
  <c r="E20" i="6" l="1"/>
  <c r="E33" i="6"/>
  <c r="E34" i="6" l="1"/>
  <c r="C20" i="6"/>
  <c r="L37" i="4" l="1"/>
  <c r="K37" i="4"/>
  <c r="J37" i="4"/>
  <c r="I37" i="4"/>
  <c r="H37" i="4"/>
  <c r="G37" i="4"/>
  <c r="D37" i="4"/>
  <c r="L40" i="4"/>
  <c r="K40" i="4"/>
  <c r="J40" i="4"/>
  <c r="I40" i="4"/>
  <c r="H40" i="4"/>
  <c r="G40" i="4"/>
  <c r="E40" i="4"/>
  <c r="E41" i="4" s="1"/>
  <c r="E50" i="4" s="1"/>
  <c r="D40" i="4"/>
  <c r="B40" i="4"/>
  <c r="M49" i="4"/>
  <c r="M48" i="4"/>
  <c r="M46" i="4"/>
  <c r="M39" i="4"/>
  <c r="M36" i="4"/>
  <c r="M35" i="4"/>
  <c r="M34" i="4"/>
  <c r="M33" i="4"/>
  <c r="M28" i="4"/>
  <c r="B37" i="4"/>
  <c r="K41" i="4" l="1"/>
  <c r="K50" i="4" s="1"/>
  <c r="G41" i="4"/>
  <c r="G50" i="4" s="1"/>
  <c r="D41" i="4"/>
  <c r="D50" i="4" s="1"/>
  <c r="J41" i="4"/>
  <c r="J50" i="4" s="1"/>
  <c r="I41" i="4"/>
  <c r="I50" i="4" s="1"/>
  <c r="B41" i="4"/>
  <c r="B50" i="4" s="1"/>
  <c r="M40" i="4"/>
  <c r="H41" i="4"/>
  <c r="H50" i="4" s="1"/>
  <c r="M37" i="4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B36" i="3"/>
  <c r="B26" i="3"/>
  <c r="B28" i="3" s="1"/>
  <c r="A3" i="3"/>
  <c r="A3" i="4" s="1"/>
  <c r="B44" i="3" l="1"/>
  <c r="B48" i="3" s="1"/>
  <c r="C31" i="5" l="1"/>
  <c r="C13" i="5"/>
  <c r="C9" i="5"/>
  <c r="C21" i="5" s="1"/>
  <c r="C23" i="5" l="1"/>
  <c r="C32" i="5" l="1"/>
  <c r="L16" i="4"/>
  <c r="M8" i="4"/>
  <c r="M30" i="4"/>
  <c r="L41" i="4"/>
  <c r="L25" i="4" l="1"/>
  <c r="M16" i="4"/>
  <c r="M25" i="4" s="1"/>
  <c r="L50" i="4"/>
  <c r="M50" i="4" s="1"/>
  <c r="M41" i="4"/>
  <c r="A2" i="3" l="1"/>
</calcChain>
</file>

<file path=xl/sharedStrings.xml><?xml version="1.0" encoding="utf-8"?>
<sst xmlns="http://schemas.openxmlformats.org/spreadsheetml/2006/main" count="178" uniqueCount="142">
  <si>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</si>
  <si>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</si>
  <si>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</si>
  <si>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</si>
  <si>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</si>
  <si>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</si>
  <si>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</si>
  <si>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</si>
  <si>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</si>
  <si>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</si>
  <si>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</si>
  <si>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</si>
  <si>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</si>
  <si>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</si>
  <si>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</si>
  <si>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</si>
  <si>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</si>
  <si>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</si>
  <si>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</si>
  <si>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</si>
  <si>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</si>
  <si>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</si>
  <si>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</si>
  <si>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</si>
  <si>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</si>
  <si>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</si>
  <si>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</si>
  <si>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</si>
  <si>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</si>
  <si>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</si>
  <si>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</si>
  <si>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</si>
  <si>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</si>
  <si>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</si>
  <si>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</si>
  <si>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</si>
  <si>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</si>
  <si>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</si>
  <si>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</si>
  <si>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</si>
  <si>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</si>
  <si>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</si>
  <si>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</si>
  <si>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</si>
  <si>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</si>
  <si>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</si>
  <si>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</si>
  <si>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</si>
  <si>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</si>
  <si>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</si>
  <si>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</si>
  <si>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</si>
  <si>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</si>
  <si>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</si>
  <si>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</si>
  <si>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</si>
  <si>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</si>
  <si>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</si>
  <si>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</si>
  <si>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</si>
  <si>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</si>
  <si>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</si>
  <si>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</si>
  <si>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</si>
  <si>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</si>
  <si>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</si>
  <si>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</si>
  <si>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</si>
  <si>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</si>
  <si>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</si>
  <si>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</si>
  <si>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</si>
  <si>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</si>
  <si>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</si>
  <si>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</si>
  <si>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</si>
  <si>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</si>
  <si>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</si>
  <si>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</si>
  <si>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</si>
  <si>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</si>
  <si>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</si>
  <si>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</si>
  <si>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</si>
  <si>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</si>
  <si>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</si>
  <si>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</si>
  <si>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</si>
  <si>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</si>
  <si>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</si>
  <si>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</si>
  <si>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</si>
  <si>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</si>
  <si>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</si>
  <si>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</si>
  <si>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</si>
  <si>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</si>
  <si>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</si>
  <si>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</si>
  <si>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</si>
  <si>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</si>
  <si>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</si>
  <si>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</si>
  <si>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</si>
  <si>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</si>
  <si>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</si>
  <si>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</si>
  <si>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</si>
  <si>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</si>
  <si>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</si>
  <si>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</si>
  <si>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</si>
  <si>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</si>
  <si>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</si>
  <si>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</si>
  <si>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</si>
  <si>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</si>
  <si>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</si>
  <si>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</si>
  <si>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</si>
  <si>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Остаток по состоянию на 1 января 2022 года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</si>
  <si>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</si>
  <si>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</si>
  <si>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</si>
  <si>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</si>
  <si>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</si>
  <si>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2023 года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</si>
  <si>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</si>
  <si>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</si>
  <si>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</si>
  <si>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</si>
  <si>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</si>
  <si>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</si>
  <si>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по состоянию на 31 марта 2024 года</t>
  </si>
  <si>
    <t>31 марта</t>
  </si>
  <si>
    <t>2024 года</t>
  </si>
  <si>
    <t>Салимов Т.Р.</t>
  </si>
  <si>
    <t>за три месяца, закончившихся
31 марта 2023 года</t>
  </si>
  <si>
    <t>за три месяца, закончившихся
31 марта 2024 года</t>
  </si>
  <si>
    <t>за три месяца, закончившихся 31 марта 2024 года</t>
  </si>
  <si>
    <t>Остаток на 31 марта 2023 года</t>
  </si>
  <si>
    <t>Остаток на 31 марта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</si>
</sst>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23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4" xfId="16" applyNumberFormat="1" applyFont="1" applyBorder="1" applyAlignment="1" applyProtection="1">
      <alignment horizontal="right" vertical="center"/>
      <protection locked="0"/>
    </xf>
    <xf numFmtId="166" fontId="10" fillId="0" borderId="5" xfId="0" applyNumberFormat="1" applyFont="1" applyBorder="1" applyAlignment="1">
      <alignment vertical="center" wrapText="1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6" fontId="24" fillId="0" borderId="0" xfId="14" applyNumberFormat="1" applyFont="1" applyFill="1"/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3"/>
  <sheetViews>
    <sheetView tabSelected="1" zoomScale="82" zoomScaleNormal="82" workbookViewId="0">
      <selection activeCell="M20" sqref="M20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6" width="9.140625" style="6"/>
    <col min="7" max="7" width="13.5703125" style="6" bestFit="1" customWidth="1"/>
    <col min="8" max="16384" width="9.140625" style="6"/>
  </cols>
  <sheetData>
    <row r="1" spans="1:8" x14ac:dyDescent="0.2">
      <c r="A1" s="116" t="s">
        <v>95</v>
      </c>
      <c r="B1" s="116"/>
      <c r="C1" s="116"/>
      <c r="D1" s="116"/>
      <c r="E1" s="116"/>
    </row>
    <row r="2" spans="1:8" x14ac:dyDescent="0.2">
      <c r="A2" s="116" t="s">
        <v>91</v>
      </c>
      <c r="B2" s="116"/>
      <c r="C2" s="116"/>
      <c r="D2" s="116"/>
      <c r="E2" s="116"/>
    </row>
    <row r="3" spans="1:8" x14ac:dyDescent="0.2">
      <c r="A3" s="116" t="s">
        <v>133</v>
      </c>
      <c r="B3" s="116"/>
      <c r="C3" s="116"/>
      <c r="D3" s="116"/>
      <c r="E3" s="116"/>
    </row>
    <row r="4" spans="1:8" x14ac:dyDescent="0.2">
      <c r="C4" s="82"/>
      <c r="E4" s="82"/>
    </row>
    <row r="5" spans="1:8" ht="21" customHeight="1" x14ac:dyDescent="0.2">
      <c r="A5" s="116"/>
      <c r="B5" s="116" t="s">
        <v>51</v>
      </c>
      <c r="C5" s="59" t="s">
        <v>134</v>
      </c>
      <c r="D5" s="59"/>
      <c r="E5" s="59" t="s">
        <v>75</v>
      </c>
    </row>
    <row r="6" spans="1:8" x14ac:dyDescent="0.2">
      <c r="A6" s="116"/>
      <c r="B6" s="116"/>
      <c r="C6" s="59" t="s">
        <v>135</v>
      </c>
      <c r="D6" s="59"/>
      <c r="E6" s="59" t="s">
        <v>126</v>
      </c>
    </row>
    <row r="7" spans="1:8" ht="13.5" thickBot="1" x14ac:dyDescent="0.25">
      <c r="A7" s="116"/>
      <c r="B7" s="116"/>
      <c r="C7" s="60" t="s">
        <v>52</v>
      </c>
      <c r="D7" s="59"/>
      <c r="E7" s="60" t="s">
        <v>52</v>
      </c>
    </row>
    <row r="8" spans="1:8" x14ac:dyDescent="0.2">
      <c r="A8" s="64" t="s">
        <v>76</v>
      </c>
      <c r="B8" s="61"/>
      <c r="C8" s="1"/>
      <c r="D8" s="61"/>
      <c r="E8" s="1"/>
    </row>
    <row r="9" spans="1:8" x14ac:dyDescent="0.2">
      <c r="A9" s="1" t="s">
        <v>77</v>
      </c>
      <c r="B9" s="61">
        <v>13</v>
      </c>
      <c r="C9" s="2">
        <v>1142630</v>
      </c>
      <c r="D9" s="61"/>
      <c r="E9" s="2">
        <v>786690</v>
      </c>
    </row>
    <row r="10" spans="1:8" x14ac:dyDescent="0.2">
      <c r="A10" s="1" t="s">
        <v>117</v>
      </c>
      <c r="B10" s="61"/>
      <c r="C10" s="2">
        <v>0</v>
      </c>
      <c r="D10" s="61"/>
      <c r="E10" s="2">
        <v>4549</v>
      </c>
    </row>
    <row r="11" spans="1:8" x14ac:dyDescent="0.2">
      <c r="A11" s="1" t="s">
        <v>94</v>
      </c>
      <c r="B11" s="61">
        <v>14</v>
      </c>
      <c r="C11" s="2">
        <v>438280</v>
      </c>
      <c r="D11" s="61"/>
      <c r="E11" s="2">
        <v>5100245</v>
      </c>
      <c r="G11" s="99"/>
    </row>
    <row r="12" spans="1:8" ht="25.5" x14ac:dyDescent="0.2">
      <c r="A12" s="1" t="s">
        <v>78</v>
      </c>
      <c r="B12" s="61">
        <v>15</v>
      </c>
      <c r="C12" s="2">
        <v>8195968</v>
      </c>
      <c r="D12" s="61"/>
      <c r="E12" s="2">
        <v>12927515</v>
      </c>
      <c r="G12" s="100"/>
    </row>
    <row r="13" spans="1:8" ht="25.5" x14ac:dyDescent="0.2">
      <c r="A13" s="1" t="s">
        <v>99</v>
      </c>
      <c r="B13" s="61">
        <v>16</v>
      </c>
      <c r="C13" s="2">
        <v>48000056</v>
      </c>
      <c r="D13" s="61"/>
      <c r="E13" s="2">
        <v>39255844</v>
      </c>
      <c r="G13" s="99"/>
      <c r="H13" s="100"/>
    </row>
    <row r="14" spans="1:8" x14ac:dyDescent="0.2">
      <c r="A14" s="1" t="s">
        <v>49</v>
      </c>
      <c r="B14" s="61"/>
      <c r="C14" s="2">
        <v>244800</v>
      </c>
      <c r="D14" s="61"/>
      <c r="E14" s="2">
        <v>266989</v>
      </c>
    </row>
    <row r="15" spans="1:8" x14ac:dyDescent="0.2">
      <c r="A15" s="1" t="s">
        <v>79</v>
      </c>
      <c r="B15" s="61"/>
      <c r="C15" s="2">
        <v>49462</v>
      </c>
      <c r="D15" s="61"/>
      <c r="E15" s="2">
        <v>49462</v>
      </c>
    </row>
    <row r="16" spans="1:8" x14ac:dyDescent="0.2">
      <c r="A16" s="1" t="s">
        <v>80</v>
      </c>
      <c r="B16" s="61">
        <v>17</v>
      </c>
      <c r="C16" s="2">
        <v>156197</v>
      </c>
      <c r="D16" s="61"/>
      <c r="E16" s="2">
        <v>162077</v>
      </c>
    </row>
    <row r="17" spans="1:8" x14ac:dyDescent="0.2">
      <c r="A17" s="1" t="s">
        <v>0</v>
      </c>
      <c r="B17" s="61"/>
      <c r="C17" s="2">
        <v>312525</v>
      </c>
      <c r="D17" s="61"/>
      <c r="E17" s="2">
        <v>315610</v>
      </c>
    </row>
    <row r="18" spans="1:8" x14ac:dyDescent="0.2">
      <c r="A18" s="1" t="s">
        <v>97</v>
      </c>
      <c r="B18" s="61"/>
      <c r="C18" s="2">
        <v>58294</v>
      </c>
      <c r="D18" s="61"/>
      <c r="E18" s="2">
        <v>58294</v>
      </c>
    </row>
    <row r="19" spans="1:8" ht="13.5" thickBot="1" x14ac:dyDescent="0.25">
      <c r="A19" s="1" t="s">
        <v>81</v>
      </c>
      <c r="B19" s="61"/>
      <c r="C19" s="3">
        <v>35571</v>
      </c>
      <c r="D19" s="61"/>
      <c r="E19" s="3">
        <v>65270</v>
      </c>
      <c r="G19" s="99"/>
      <c r="H19" s="100"/>
    </row>
    <row r="20" spans="1:8" ht="13.5" thickBot="1" x14ac:dyDescent="0.25">
      <c r="A20" s="64" t="s">
        <v>82</v>
      </c>
      <c r="B20" s="59"/>
      <c r="C20" s="83">
        <f>SUM(C9:C19)</f>
        <v>58633783</v>
      </c>
      <c r="D20" s="59"/>
      <c r="E20" s="83">
        <f>SUM(E9:E19)</f>
        <v>58992545</v>
      </c>
      <c r="G20" s="99"/>
      <c r="H20" s="100"/>
    </row>
    <row r="21" spans="1:8" ht="13.5" thickTop="1" x14ac:dyDescent="0.2">
      <c r="A21" s="64"/>
      <c r="B21" s="61"/>
      <c r="C21" s="113"/>
      <c r="D21" s="61"/>
      <c r="E21" s="113"/>
    </row>
    <row r="22" spans="1:8" x14ac:dyDescent="0.2">
      <c r="A22" s="1" t="s">
        <v>83</v>
      </c>
      <c r="B22" s="61"/>
      <c r="C22" s="114"/>
      <c r="D22" s="61"/>
      <c r="E22" s="114"/>
    </row>
    <row r="23" spans="1:8" x14ac:dyDescent="0.2">
      <c r="A23" s="1" t="s">
        <v>118</v>
      </c>
      <c r="B23" s="61"/>
      <c r="C23" s="70">
        <v>12158433</v>
      </c>
      <c r="D23" s="61"/>
      <c r="E23" s="96">
        <v>14249563</v>
      </c>
    </row>
    <row r="24" spans="1:8" x14ac:dyDescent="0.2">
      <c r="A24" s="1" t="s">
        <v>50</v>
      </c>
      <c r="B24" s="61">
        <v>18</v>
      </c>
      <c r="C24" s="71">
        <v>287460</v>
      </c>
      <c r="D24" s="61"/>
      <c r="E24" s="2">
        <v>294778</v>
      </c>
      <c r="G24" s="99"/>
      <c r="H24" s="101"/>
    </row>
    <row r="25" spans="1:8" x14ac:dyDescent="0.2">
      <c r="A25" s="1" t="s">
        <v>119</v>
      </c>
      <c r="B25" s="61"/>
      <c r="C25" s="71">
        <v>1925</v>
      </c>
      <c r="D25" s="61"/>
      <c r="E25" s="2">
        <v>435</v>
      </c>
      <c r="G25" s="99"/>
      <c r="H25" s="101"/>
    </row>
    <row r="26" spans="1:8" ht="13.5" thickBot="1" x14ac:dyDescent="0.25">
      <c r="A26" s="1" t="s">
        <v>84</v>
      </c>
      <c r="B26" s="61"/>
      <c r="C26" s="84">
        <f>SUM(C23:C25)</f>
        <v>12447818</v>
      </c>
      <c r="D26" s="61"/>
      <c r="E26" s="84">
        <f>SUM(E23:E25)</f>
        <v>14544776</v>
      </c>
      <c r="G26" s="99"/>
      <c r="H26" s="100"/>
    </row>
    <row r="27" spans="1:8" x14ac:dyDescent="0.2">
      <c r="A27" s="64"/>
      <c r="B27" s="61"/>
      <c r="C27" s="115"/>
      <c r="D27" s="61"/>
      <c r="E27" s="115"/>
    </row>
    <row r="28" spans="1:8" x14ac:dyDescent="0.2">
      <c r="A28" s="64" t="s">
        <v>85</v>
      </c>
      <c r="B28" s="61"/>
      <c r="C28" s="114"/>
      <c r="D28" s="61"/>
      <c r="E28" s="114"/>
    </row>
    <row r="29" spans="1:8" x14ac:dyDescent="0.2">
      <c r="A29" s="1" t="s">
        <v>86</v>
      </c>
      <c r="B29" s="61">
        <v>19</v>
      </c>
      <c r="C29" s="2">
        <v>40012639</v>
      </c>
      <c r="D29" s="61"/>
      <c r="E29" s="2">
        <v>40012639</v>
      </c>
    </row>
    <row r="30" spans="1:8" x14ac:dyDescent="0.2">
      <c r="A30" s="1" t="s">
        <v>124</v>
      </c>
      <c r="B30" s="61"/>
      <c r="C30" s="75">
        <v>-12651</v>
      </c>
      <c r="D30" s="61"/>
      <c r="E30" s="75">
        <v>-12651</v>
      </c>
    </row>
    <row r="31" spans="1:8" ht="25.5" x14ac:dyDescent="0.2">
      <c r="A31" s="1" t="s">
        <v>87</v>
      </c>
      <c r="B31" s="61"/>
      <c r="C31" s="75">
        <v>806301</v>
      </c>
      <c r="D31" s="61"/>
      <c r="E31" s="2">
        <v>168845</v>
      </c>
      <c r="G31" s="75"/>
      <c r="H31" s="101"/>
    </row>
    <row r="32" spans="1:8" ht="13.5" thickBot="1" x14ac:dyDescent="0.25">
      <c r="A32" s="1" t="s">
        <v>88</v>
      </c>
      <c r="B32" s="61"/>
      <c r="C32" s="98">
        <v>5379676</v>
      </c>
      <c r="D32" s="61"/>
      <c r="E32" s="3">
        <v>4278936</v>
      </c>
      <c r="G32" s="99"/>
      <c r="H32" s="101"/>
    </row>
    <row r="33" spans="1:8" ht="13.5" thickBot="1" x14ac:dyDescent="0.25">
      <c r="A33" s="64" t="s">
        <v>89</v>
      </c>
      <c r="B33" s="61"/>
      <c r="C33" s="84">
        <f>SUM(C29:C32)</f>
        <v>46185965</v>
      </c>
      <c r="D33" s="61"/>
      <c r="E33" s="84">
        <f>SUM(E29:E32)</f>
        <v>44447769</v>
      </c>
      <c r="G33" s="99"/>
      <c r="H33" s="100"/>
    </row>
    <row r="34" spans="1:8" ht="13.5" thickBot="1" x14ac:dyDescent="0.25">
      <c r="A34" s="64" t="s">
        <v>90</v>
      </c>
      <c r="B34" s="61"/>
      <c r="C34" s="83">
        <f>C33+C26</f>
        <v>58633783</v>
      </c>
      <c r="D34" s="61"/>
      <c r="E34" s="83">
        <f>E33+E26</f>
        <v>58992545</v>
      </c>
      <c r="G34" s="99"/>
      <c r="H34" s="100"/>
    </row>
    <row r="35" spans="1:8" ht="13.5" thickTop="1" x14ac:dyDescent="0.2">
      <c r="C35" s="95"/>
      <c r="D35" s="94"/>
      <c r="E35" s="95"/>
    </row>
    <row r="36" spans="1:8" x14ac:dyDescent="0.2">
      <c r="C36" s="95"/>
      <c r="D36" s="94"/>
      <c r="E36" s="95"/>
    </row>
    <row r="37" spans="1:8" x14ac:dyDescent="0.2">
      <c r="C37" s="95"/>
      <c r="D37" s="94"/>
      <c r="E37" s="95"/>
    </row>
    <row r="39" spans="1:8" x14ac:dyDescent="0.2">
      <c r="A39" s="41" t="s">
        <v>121</v>
      </c>
      <c r="C39" s="41" t="s">
        <v>136</v>
      </c>
    </row>
    <row r="40" spans="1:8" x14ac:dyDescent="0.2">
      <c r="A40" s="41"/>
      <c r="C40" s="41"/>
    </row>
    <row r="41" spans="1:8" x14ac:dyDescent="0.2">
      <c r="A41" s="41"/>
      <c r="C41" s="41"/>
    </row>
    <row r="42" spans="1:8" x14ac:dyDescent="0.2">
      <c r="A42" s="41"/>
      <c r="C42" s="41"/>
    </row>
    <row r="43" spans="1:8" x14ac:dyDescent="0.2">
      <c r="A43" s="41" t="s">
        <v>3</v>
      </c>
      <c r="C43" s="41" t="s">
        <v>2</v>
      </c>
    </row>
  </sheetData>
  <mergeCells count="9">
    <mergeCell ref="E21:E22"/>
    <mergeCell ref="E27:E28"/>
    <mergeCell ref="C21:C22"/>
    <mergeCell ref="C27:C28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topLeftCell="A17" zoomScale="80" zoomScaleNormal="80" workbookViewId="0">
      <selection activeCell="C29" sqref="C28:C29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18" t="s">
        <v>96</v>
      </c>
      <c r="B1" s="118"/>
      <c r="C1" s="118"/>
      <c r="D1" s="118"/>
      <c r="E1" s="118"/>
    </row>
    <row r="2" spans="1:5" x14ac:dyDescent="0.2">
      <c r="A2" s="116" t="s">
        <v>91</v>
      </c>
      <c r="B2" s="116"/>
      <c r="C2" s="116"/>
      <c r="D2" s="116"/>
      <c r="E2" s="116"/>
    </row>
    <row r="3" spans="1:5" x14ac:dyDescent="0.2">
      <c r="A3" s="116" t="s">
        <v>139</v>
      </c>
      <c r="B3" s="116"/>
      <c r="C3" s="116"/>
      <c r="D3" s="116"/>
      <c r="E3" s="116"/>
    </row>
    <row r="4" spans="1:5" x14ac:dyDescent="0.2">
      <c r="A4" s="81"/>
      <c r="B4" s="81"/>
      <c r="C4" s="81"/>
      <c r="D4" s="81"/>
      <c r="E4" s="81"/>
    </row>
    <row r="5" spans="1:5" ht="38.25" x14ac:dyDescent="0.2">
      <c r="A5" s="117"/>
      <c r="B5" s="116" t="s">
        <v>51</v>
      </c>
      <c r="C5" s="59" t="s">
        <v>138</v>
      </c>
      <c r="D5" s="59"/>
      <c r="E5" s="59" t="s">
        <v>137</v>
      </c>
    </row>
    <row r="6" spans="1:5" ht="13.5" thickBot="1" x14ac:dyDescent="0.25">
      <c r="A6" s="117"/>
      <c r="B6" s="116"/>
      <c r="C6" s="60" t="s">
        <v>52</v>
      </c>
      <c r="D6" s="59"/>
      <c r="E6" s="60" t="s">
        <v>52</v>
      </c>
    </row>
    <row r="7" spans="1:5" x14ac:dyDescent="0.2">
      <c r="A7" s="1" t="s">
        <v>53</v>
      </c>
      <c r="B7" s="61">
        <v>5</v>
      </c>
      <c r="C7" s="4">
        <v>401038</v>
      </c>
      <c r="D7" s="5"/>
      <c r="E7" s="4">
        <v>116212</v>
      </c>
    </row>
    <row r="8" spans="1:5" ht="13.5" thickBot="1" x14ac:dyDescent="0.25">
      <c r="A8" s="1" t="s">
        <v>54</v>
      </c>
      <c r="B8" s="61">
        <v>5</v>
      </c>
      <c r="C8" s="62">
        <v>-101736</v>
      </c>
      <c r="D8" s="63"/>
      <c r="E8" s="62">
        <v>-79250</v>
      </c>
    </row>
    <row r="9" spans="1:5" ht="13.5" thickBot="1" x14ac:dyDescent="0.25">
      <c r="A9" s="64" t="s">
        <v>55</v>
      </c>
      <c r="B9" s="61"/>
      <c r="C9" s="97">
        <f>SUM(C7:C8)</f>
        <v>299302</v>
      </c>
      <c r="D9" s="65"/>
      <c r="E9" s="108">
        <v>36962</v>
      </c>
    </row>
    <row r="10" spans="1:5" x14ac:dyDescent="0.2">
      <c r="A10" s="1" t="s">
        <v>56</v>
      </c>
      <c r="B10" s="61">
        <v>6</v>
      </c>
      <c r="C10" s="66">
        <v>1239207</v>
      </c>
      <c r="D10" s="5"/>
      <c r="E10" s="66">
        <v>586644</v>
      </c>
    </row>
    <row r="11" spans="1:5" x14ac:dyDescent="0.2">
      <c r="A11" s="1" t="s">
        <v>57</v>
      </c>
      <c r="B11" s="61">
        <v>6</v>
      </c>
      <c r="C11" s="4">
        <v>47182</v>
      </c>
      <c r="D11" s="5"/>
      <c r="E11" s="4">
        <v>101529</v>
      </c>
    </row>
    <row r="12" spans="1:5" ht="13.5" thickBot="1" x14ac:dyDescent="0.25">
      <c r="A12" s="1" t="s">
        <v>58</v>
      </c>
      <c r="B12" s="61">
        <v>6</v>
      </c>
      <c r="C12" s="62">
        <v>-440033</v>
      </c>
      <c r="D12" s="63"/>
      <c r="E12" s="62">
        <v>-134710</v>
      </c>
    </row>
    <row r="13" spans="1:5" ht="13.5" thickBot="1" x14ac:dyDescent="0.25">
      <c r="A13" s="64" t="s">
        <v>59</v>
      </c>
      <c r="B13" s="61"/>
      <c r="C13" s="109">
        <f>SUM(C10:C12)</f>
        <v>846356</v>
      </c>
      <c r="D13" s="67"/>
      <c r="E13" s="109">
        <v>553463</v>
      </c>
    </row>
    <row r="14" spans="1:5" x14ac:dyDescent="0.2">
      <c r="A14" s="1" t="s">
        <v>60</v>
      </c>
      <c r="B14" s="61">
        <v>7</v>
      </c>
      <c r="C14" s="4">
        <v>3792</v>
      </c>
      <c r="D14" s="5"/>
      <c r="E14" s="4">
        <v>14926</v>
      </c>
    </row>
    <row r="15" spans="1:5" ht="25.5" x14ac:dyDescent="0.2">
      <c r="A15" s="1" t="s">
        <v>61</v>
      </c>
      <c r="B15" s="61">
        <v>8</v>
      </c>
      <c r="C15" s="63">
        <v>738241</v>
      </c>
      <c r="D15" s="69"/>
      <c r="E15" s="68">
        <v>986701</v>
      </c>
    </row>
    <row r="16" spans="1:5" ht="25.5" x14ac:dyDescent="0.2">
      <c r="A16" s="1" t="s">
        <v>101</v>
      </c>
      <c r="B16" s="61">
        <v>9</v>
      </c>
      <c r="C16" s="63">
        <v>-197794</v>
      </c>
      <c r="D16" s="69"/>
      <c r="E16" s="68">
        <v>35122</v>
      </c>
    </row>
    <row r="17" spans="1:8" ht="25.5" x14ac:dyDescent="0.2">
      <c r="A17" s="1" t="s">
        <v>62</v>
      </c>
      <c r="B17" s="61"/>
      <c r="C17" s="63">
        <v>-94382</v>
      </c>
      <c r="D17" s="70"/>
      <c r="E17" s="71">
        <v>-475213</v>
      </c>
    </row>
    <row r="18" spans="1:8" x14ac:dyDescent="0.2">
      <c r="A18" s="1" t="s">
        <v>103</v>
      </c>
      <c r="B18" s="61"/>
      <c r="C18" s="63">
        <v>6</v>
      </c>
      <c r="D18" s="70"/>
      <c r="E18" s="2">
        <v>-8659</v>
      </c>
    </row>
    <row r="19" spans="1:8" x14ac:dyDescent="0.2">
      <c r="A19" s="1" t="s">
        <v>102</v>
      </c>
      <c r="B19" s="61">
        <v>10</v>
      </c>
      <c r="C19" s="63">
        <v>-91020</v>
      </c>
      <c r="D19" s="69"/>
      <c r="E19" s="68">
        <v>34758</v>
      </c>
    </row>
    <row r="20" spans="1:8" ht="13.5" thickBot="1" x14ac:dyDescent="0.25">
      <c r="A20" s="1" t="s">
        <v>63</v>
      </c>
      <c r="B20" s="61">
        <v>11</v>
      </c>
      <c r="C20" s="62">
        <v>-403151</v>
      </c>
      <c r="D20" s="69"/>
      <c r="E20" s="68">
        <v>-399720</v>
      </c>
    </row>
    <row r="21" spans="1:8" x14ac:dyDescent="0.2">
      <c r="A21" s="64" t="s">
        <v>64</v>
      </c>
      <c r="B21" s="61"/>
      <c r="C21" s="110">
        <f>C9+C13+SUM(C14:C20)</f>
        <v>1101350</v>
      </c>
      <c r="D21" s="67"/>
      <c r="E21" s="108">
        <v>778340</v>
      </c>
      <c r="G21" s="99"/>
      <c r="H21" s="100"/>
    </row>
    <row r="22" spans="1:8" ht="13.5" thickBot="1" x14ac:dyDescent="0.25">
      <c r="A22" s="1" t="s">
        <v>65</v>
      </c>
      <c r="B22" s="61">
        <v>12</v>
      </c>
      <c r="C22" s="107">
        <v>-610</v>
      </c>
      <c r="D22" s="69"/>
      <c r="E22" s="72">
        <v>-2150</v>
      </c>
    </row>
    <row r="23" spans="1:8" ht="13.5" thickBot="1" x14ac:dyDescent="0.25">
      <c r="A23" s="64" t="s">
        <v>66</v>
      </c>
      <c r="B23" s="61"/>
      <c r="C23" s="111">
        <f>SUM(C21:C22)</f>
        <v>1100740</v>
      </c>
      <c r="D23" s="67"/>
      <c r="E23" s="73">
        <v>776190</v>
      </c>
      <c r="G23" s="106"/>
      <c r="H23" s="100"/>
    </row>
    <row r="24" spans="1:8" ht="13.5" thickTop="1" x14ac:dyDescent="0.2">
      <c r="A24" s="64" t="s">
        <v>67</v>
      </c>
      <c r="B24" s="61"/>
      <c r="C24" s="64"/>
      <c r="D24" s="64"/>
      <c r="E24" s="64"/>
    </row>
    <row r="25" spans="1:8" ht="25.5" x14ac:dyDescent="0.2">
      <c r="A25" s="74" t="s">
        <v>68</v>
      </c>
      <c r="B25" s="61"/>
      <c r="C25" s="64"/>
      <c r="D25" s="64"/>
      <c r="E25" s="64"/>
    </row>
    <row r="26" spans="1:8" x14ac:dyDescent="0.2">
      <c r="A26" s="1" t="s">
        <v>69</v>
      </c>
      <c r="B26" s="61"/>
      <c r="C26" s="80"/>
      <c r="D26" s="64"/>
      <c r="E26" s="64"/>
    </row>
    <row r="27" spans="1:8" x14ac:dyDescent="0.2">
      <c r="A27" s="1" t="s">
        <v>125</v>
      </c>
      <c r="B27" s="61"/>
      <c r="C27" s="75"/>
      <c r="D27" s="64"/>
      <c r="E27" s="64"/>
    </row>
    <row r="28" spans="1:8" x14ac:dyDescent="0.2">
      <c r="A28" s="1" t="s">
        <v>70</v>
      </c>
      <c r="B28" s="61"/>
      <c r="C28" s="63">
        <v>566206</v>
      </c>
      <c r="D28" s="75"/>
      <c r="E28" s="75">
        <v>198189</v>
      </c>
    </row>
    <row r="29" spans="1:8" ht="13.5" thickBot="1" x14ac:dyDescent="0.25">
      <c r="A29" s="1" t="s">
        <v>71</v>
      </c>
      <c r="B29" s="61"/>
      <c r="C29" s="76">
        <v>71250</v>
      </c>
      <c r="D29" s="75"/>
      <c r="E29" s="76">
        <v>-98362</v>
      </c>
    </row>
    <row r="30" spans="1:8" ht="26.25" thickBot="1" x14ac:dyDescent="0.25">
      <c r="A30" s="74" t="s">
        <v>72</v>
      </c>
      <c r="B30" s="61"/>
      <c r="C30" s="77">
        <f>SUM(C27:C29)</f>
        <v>637456</v>
      </c>
      <c r="D30" s="78"/>
      <c r="E30" s="77">
        <v>99827</v>
      </c>
      <c r="H30" s="101"/>
    </row>
    <row r="31" spans="1:8" ht="13.5" thickBot="1" x14ac:dyDescent="0.25">
      <c r="A31" s="64" t="s">
        <v>73</v>
      </c>
      <c r="B31" s="61"/>
      <c r="C31" s="79">
        <f>SUM(C30)</f>
        <v>637456</v>
      </c>
      <c r="D31" s="80"/>
      <c r="E31" s="79">
        <v>99827</v>
      </c>
    </row>
    <row r="32" spans="1:8" ht="13.5" thickBot="1" x14ac:dyDescent="0.25">
      <c r="A32" s="64" t="s">
        <v>74</v>
      </c>
      <c r="B32" s="61"/>
      <c r="C32" s="73">
        <f>C23+C31</f>
        <v>1738196</v>
      </c>
      <c r="D32" s="67"/>
      <c r="E32" s="73">
        <v>876017</v>
      </c>
    </row>
    <row r="33" spans="1:4" ht="13.5" thickTop="1" x14ac:dyDescent="0.2"/>
    <row r="37" spans="1:4" x14ac:dyDescent="0.2">
      <c r="A37" s="41" t="s">
        <v>121</v>
      </c>
      <c r="C37" s="41" t="s">
        <v>136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3</v>
      </c>
      <c r="C41" s="41" t="s">
        <v>2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7"/>
  <sheetViews>
    <sheetView topLeftCell="A31" zoomScale="71" zoomScaleNormal="71" workbookViewId="0">
      <selection activeCell="F74" sqref="F74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4" x14ac:dyDescent="0.2">
      <c r="A1" s="119" t="s">
        <v>114</v>
      </c>
      <c r="B1" s="119"/>
      <c r="C1" s="119"/>
      <c r="D1" s="119"/>
    </row>
    <row r="2" spans="1:4" x14ac:dyDescent="0.2">
      <c r="A2" s="119" t="str">
        <f>Ф4!A2</f>
        <v>АО «First Heartland Jusan Invest»</v>
      </c>
      <c r="B2" s="119"/>
      <c r="C2" s="119"/>
      <c r="D2" s="119"/>
    </row>
    <row r="3" spans="1:4" x14ac:dyDescent="0.2">
      <c r="A3" s="119" t="str">
        <f>ОПИУ_МСФО!A3</f>
        <v>за три месяца, закончившихся 31 марта 2024 года</v>
      </c>
      <c r="B3" s="119"/>
      <c r="C3" s="119"/>
      <c r="D3" s="119"/>
    </row>
    <row r="4" spans="1:4" x14ac:dyDescent="0.2">
      <c r="A4" s="9"/>
      <c r="B4" s="9"/>
      <c r="C4" s="9"/>
      <c r="D4" s="9"/>
    </row>
    <row r="5" spans="1:4" ht="38.25" x14ac:dyDescent="0.2">
      <c r="A5" s="85"/>
      <c r="B5" s="10" t="str">
        <f>ОПИУ_МСФО!C5</f>
        <v>за три месяца, закончившихся
31 марта 2024 года</v>
      </c>
      <c r="C5" s="86"/>
      <c r="D5" s="10" t="str">
        <f>ОПИУ_МСФО!E5</f>
        <v>за три месяца, закончившихся
31 марта 2023 года</v>
      </c>
    </row>
    <row r="6" spans="1:4" ht="12.75" customHeight="1" x14ac:dyDescent="0.2">
      <c r="A6" s="89" t="s">
        <v>30</v>
      </c>
      <c r="B6" s="11"/>
      <c r="C6" s="11"/>
      <c r="D6" s="11"/>
    </row>
    <row r="7" spans="1:4" x14ac:dyDescent="0.2">
      <c r="A7" s="13" t="s">
        <v>31</v>
      </c>
      <c r="B7" s="12">
        <v>424638</v>
      </c>
      <c r="C7" s="12"/>
      <c r="D7" s="12">
        <v>640550</v>
      </c>
    </row>
    <row r="8" spans="1:4" x14ac:dyDescent="0.2">
      <c r="A8" s="13" t="s">
        <v>32</v>
      </c>
      <c r="B8" s="12">
        <v>-119523</v>
      </c>
      <c r="C8" s="12"/>
      <c r="D8" s="12">
        <v>-120379</v>
      </c>
    </row>
    <row r="9" spans="1:4" x14ac:dyDescent="0.2">
      <c r="A9" s="13" t="s">
        <v>33</v>
      </c>
      <c r="B9" s="12">
        <v>1223923</v>
      </c>
      <c r="C9" s="12"/>
      <c r="D9" s="12">
        <v>148282</v>
      </c>
    </row>
    <row r="10" spans="1:4" x14ac:dyDescent="0.2">
      <c r="A10" s="13" t="s">
        <v>34</v>
      </c>
      <c r="B10" s="12">
        <v>-443939</v>
      </c>
      <c r="C10" s="12"/>
      <c r="D10" s="12">
        <v>-73671</v>
      </c>
    </row>
    <row r="11" spans="1:4" ht="25.5" customHeight="1" x14ac:dyDescent="0.2">
      <c r="A11" s="13" t="s">
        <v>113</v>
      </c>
      <c r="B11" s="12">
        <v>-152123</v>
      </c>
      <c r="C11" s="12"/>
      <c r="D11" s="12">
        <v>2309462</v>
      </c>
    </row>
    <row r="12" spans="1:4" x14ac:dyDescent="0.2">
      <c r="A12" s="13" t="s">
        <v>98</v>
      </c>
      <c r="B12" s="12">
        <v>-24571</v>
      </c>
      <c r="C12" s="12"/>
      <c r="D12" s="12">
        <v>-234220</v>
      </c>
    </row>
    <row r="13" spans="1:4" x14ac:dyDescent="0.2">
      <c r="A13" s="13" t="s">
        <v>100</v>
      </c>
      <c r="B13" s="12">
        <v>3792</v>
      </c>
      <c r="C13" s="12"/>
      <c r="D13" s="12">
        <v>8743</v>
      </c>
    </row>
    <row r="14" spans="1:4" x14ac:dyDescent="0.2">
      <c r="A14" s="13" t="s">
        <v>111</v>
      </c>
      <c r="B14" s="12">
        <v>4223685</v>
      </c>
      <c r="C14" s="12"/>
      <c r="D14" s="12">
        <v>-485048</v>
      </c>
    </row>
    <row r="15" spans="1:4" x14ac:dyDescent="0.2">
      <c r="A15" s="13" t="s">
        <v>35</v>
      </c>
      <c r="B15" s="12">
        <v>6</v>
      </c>
      <c r="C15" s="12"/>
      <c r="D15" s="12">
        <v>-17318</v>
      </c>
    </row>
    <row r="16" spans="1:4" ht="25.5" x14ac:dyDescent="0.2">
      <c r="A16" s="13" t="s">
        <v>36</v>
      </c>
      <c r="B16" s="12">
        <v>-389729</v>
      </c>
      <c r="C16" s="12"/>
      <c r="D16" s="12">
        <v>-422388</v>
      </c>
    </row>
    <row r="17" spans="1:4" x14ac:dyDescent="0.2">
      <c r="A17" s="90"/>
      <c r="B17" s="12"/>
      <c r="C17" s="12"/>
      <c r="D17" s="12"/>
    </row>
    <row r="18" spans="1:4" x14ac:dyDescent="0.2">
      <c r="A18" s="89" t="s">
        <v>104</v>
      </c>
      <c r="B18" s="12"/>
      <c r="C18" s="12"/>
      <c r="D18" s="12"/>
    </row>
    <row r="19" spans="1:4" x14ac:dyDescent="0.2">
      <c r="A19" s="13" t="s">
        <v>37</v>
      </c>
      <c r="B19" s="12">
        <v>360489</v>
      </c>
      <c r="C19" s="12"/>
      <c r="D19" s="12">
        <v>9256437</v>
      </c>
    </row>
    <row r="20" spans="1:4" ht="25.5" x14ac:dyDescent="0.2">
      <c r="A20" s="13" t="s">
        <v>38</v>
      </c>
      <c r="B20" s="12">
        <v>1035549</v>
      </c>
      <c r="C20" s="12"/>
      <c r="D20" s="12">
        <v>819210</v>
      </c>
    </row>
    <row r="21" spans="1:4" x14ac:dyDescent="0.2">
      <c r="A21" s="91"/>
      <c r="B21" s="12"/>
      <c r="C21" s="12"/>
      <c r="D21" s="12"/>
    </row>
    <row r="22" spans="1:4" x14ac:dyDescent="0.2">
      <c r="A22" s="89" t="s">
        <v>105</v>
      </c>
      <c r="B22" s="12"/>
      <c r="C22" s="12"/>
      <c r="D22" s="12"/>
    </row>
    <row r="23" spans="1:4" ht="12.75" customHeight="1" x14ac:dyDescent="0.2">
      <c r="A23" s="13" t="s">
        <v>112</v>
      </c>
      <c r="B23" s="12">
        <v>-2087224</v>
      </c>
      <c r="C23" s="12"/>
      <c r="D23" s="12">
        <v>-19868851</v>
      </c>
    </row>
    <row r="24" spans="1:4" ht="12.75" customHeight="1" x14ac:dyDescent="0.2">
      <c r="A24" s="13" t="s">
        <v>50</v>
      </c>
      <c r="B24" s="12"/>
      <c r="C24" s="12"/>
      <c r="D24" s="12"/>
    </row>
    <row r="25" spans="1:4" ht="12.75" customHeight="1" x14ac:dyDescent="0.2">
      <c r="A25" s="13" t="s">
        <v>1</v>
      </c>
      <c r="B25" s="12">
        <v>-6863</v>
      </c>
      <c r="C25" s="12"/>
      <c r="D25" s="12">
        <v>83816</v>
      </c>
    </row>
    <row r="26" spans="1:4" ht="38.25" x14ac:dyDescent="0.2">
      <c r="A26" s="14" t="s">
        <v>106</v>
      </c>
      <c r="B26" s="15">
        <f>SUM(B7:B25)</f>
        <v>4048110</v>
      </c>
      <c r="C26" s="21"/>
      <c r="D26" s="15">
        <v>-7955375</v>
      </c>
    </row>
    <row r="27" spans="1:4" x14ac:dyDescent="0.2">
      <c r="A27" s="13" t="s">
        <v>39</v>
      </c>
      <c r="B27" s="112">
        <v>0</v>
      </c>
      <c r="C27" s="12"/>
      <c r="D27" s="12">
        <v>-102251</v>
      </c>
    </row>
    <row r="28" spans="1:4" ht="25.5" x14ac:dyDescent="0.2">
      <c r="A28" s="14" t="s">
        <v>107</v>
      </c>
      <c r="B28" s="15">
        <f>B26+B27</f>
        <v>4048110</v>
      </c>
      <c r="C28" s="21"/>
      <c r="D28" s="15">
        <v>-8057626</v>
      </c>
    </row>
    <row r="29" spans="1:4" x14ac:dyDescent="0.2">
      <c r="A29" s="91"/>
      <c r="B29" s="17"/>
      <c r="C29" s="17"/>
      <c r="D29" s="17"/>
    </row>
    <row r="30" spans="1:4" ht="25.5" x14ac:dyDescent="0.2">
      <c r="A30" s="89" t="s">
        <v>92</v>
      </c>
      <c r="B30" s="18"/>
      <c r="C30" s="18"/>
      <c r="D30" s="18"/>
    </row>
    <row r="31" spans="1:4" x14ac:dyDescent="0.2">
      <c r="A31" s="13" t="s">
        <v>40</v>
      </c>
      <c r="B31" s="12">
        <v>-5522</v>
      </c>
      <c r="C31" s="12"/>
      <c r="D31" s="12">
        <v>-31015</v>
      </c>
    </row>
    <row r="32" spans="1:4" x14ac:dyDescent="0.2">
      <c r="A32" s="13" t="s">
        <v>131</v>
      </c>
      <c r="B32" s="12">
        <v>4549</v>
      </c>
      <c r="C32" s="12"/>
      <c r="D32" s="12"/>
    </row>
    <row r="33" spans="1:7" ht="25.5" x14ac:dyDescent="0.2">
      <c r="A33" s="13" t="s">
        <v>132</v>
      </c>
      <c r="B33" s="12"/>
      <c r="C33" s="12"/>
      <c r="D33" s="12">
        <v>17082927</v>
      </c>
    </row>
    <row r="34" spans="1:7" x14ac:dyDescent="0.2">
      <c r="A34" s="105" t="s">
        <v>129</v>
      </c>
      <c r="B34" s="12">
        <v>19881.294870000002</v>
      </c>
      <c r="C34" s="12"/>
      <c r="D34" s="12">
        <v>131</v>
      </c>
    </row>
    <row r="35" spans="1:7" ht="25.5" x14ac:dyDescent="0.2">
      <c r="A35" s="13" t="s">
        <v>123</v>
      </c>
      <c r="B35" s="12">
        <v>-8741512</v>
      </c>
      <c r="C35" s="12"/>
      <c r="D35" s="12"/>
      <c r="F35" s="104"/>
    </row>
    <row r="36" spans="1:7" ht="26.25" thickBot="1" x14ac:dyDescent="0.25">
      <c r="A36" s="19" t="s">
        <v>108</v>
      </c>
      <c r="B36" s="16">
        <f>SUM(B31:B35)</f>
        <v>-8722603.7051299997</v>
      </c>
      <c r="C36" s="21"/>
      <c r="D36" s="16">
        <v>17052043</v>
      </c>
    </row>
    <row r="37" spans="1:7" x14ac:dyDescent="0.2">
      <c r="A37" s="90"/>
      <c r="B37" s="20"/>
      <c r="C37" s="20"/>
      <c r="D37" s="20"/>
    </row>
    <row r="38" spans="1:7" x14ac:dyDescent="0.2">
      <c r="A38" s="89" t="s">
        <v>93</v>
      </c>
      <c r="B38" s="18"/>
      <c r="C38" s="18"/>
      <c r="D38" s="18"/>
    </row>
    <row r="39" spans="1:7" x14ac:dyDescent="0.2">
      <c r="A39" s="13" t="s">
        <v>41</v>
      </c>
      <c r="B39" s="12"/>
      <c r="C39" s="12"/>
      <c r="D39" s="12"/>
    </row>
    <row r="40" spans="1:7" x14ac:dyDescent="0.2">
      <c r="A40" s="13" t="s">
        <v>42</v>
      </c>
      <c r="B40" s="12"/>
      <c r="C40" s="12"/>
      <c r="D40" s="12"/>
    </row>
    <row r="41" spans="1:7" x14ac:dyDescent="0.2">
      <c r="A41" s="13" t="s">
        <v>124</v>
      </c>
      <c r="B41" s="12"/>
      <c r="C41" s="12"/>
      <c r="D41" s="12">
        <v>-12651</v>
      </c>
    </row>
    <row r="42" spans="1:7" ht="26.25" thickBot="1" x14ac:dyDescent="0.25">
      <c r="A42" s="19" t="s">
        <v>109</v>
      </c>
      <c r="B42" s="16">
        <f>SUM(B39:B41)</f>
        <v>0</v>
      </c>
      <c r="C42" s="21"/>
      <c r="D42" s="16">
        <v>-12651</v>
      </c>
    </row>
    <row r="43" spans="1:7" x14ac:dyDescent="0.2">
      <c r="A43" s="91"/>
      <c r="B43" s="18"/>
      <c r="C43" s="18"/>
      <c r="D43" s="18"/>
    </row>
    <row r="44" spans="1:7" x14ac:dyDescent="0.2">
      <c r="A44" s="89" t="s">
        <v>110</v>
      </c>
      <c r="B44" s="21">
        <f>B28+B36+B42</f>
        <v>-4674493.7051299997</v>
      </c>
      <c r="C44" s="21"/>
      <c r="D44" s="21">
        <v>8981766</v>
      </c>
    </row>
    <row r="45" spans="1:7" ht="25.5" x14ac:dyDescent="0.2">
      <c r="A45" s="13" t="s">
        <v>43</v>
      </c>
      <c r="B45" s="12">
        <v>-69811</v>
      </c>
      <c r="C45" s="12"/>
      <c r="D45" s="12">
        <v>-240993</v>
      </c>
    </row>
    <row r="46" spans="1:7" ht="25.5" x14ac:dyDescent="0.2">
      <c r="A46" s="13" t="s">
        <v>44</v>
      </c>
      <c r="B46" s="12"/>
      <c r="C46" s="12"/>
      <c r="D46" s="12">
        <v>-156</v>
      </c>
    </row>
    <row r="47" spans="1:7" x14ac:dyDescent="0.2">
      <c r="A47" s="92" t="s">
        <v>45</v>
      </c>
      <c r="B47" s="22">
        <v>5886935</v>
      </c>
      <c r="C47" s="87"/>
      <c r="D47" s="22">
        <v>1941657</v>
      </c>
    </row>
    <row r="48" spans="1:7" ht="13.5" thickBot="1" x14ac:dyDescent="0.25">
      <c r="A48" s="19" t="s">
        <v>46</v>
      </c>
      <c r="B48" s="23">
        <f>SUM(B44:B47)</f>
        <v>1142630.2948700003</v>
      </c>
      <c r="C48" s="88"/>
      <c r="D48" s="23">
        <v>10682274</v>
      </c>
      <c r="G48" s="93"/>
    </row>
    <row r="49" spans="1:4" x14ac:dyDescent="0.2">
      <c r="A49" s="7"/>
      <c r="B49" s="24"/>
      <c r="C49" s="24"/>
      <c r="D49" s="24"/>
    </row>
    <row r="50" spans="1:4" x14ac:dyDescent="0.2">
      <c r="A50" s="7"/>
      <c r="B50" s="24"/>
      <c r="C50" s="24"/>
      <c r="D50" s="24"/>
    </row>
    <row r="51" spans="1:4" x14ac:dyDescent="0.2">
      <c r="A51" s="102"/>
      <c r="B51" s="103"/>
      <c r="C51" s="103"/>
      <c r="D51" s="103"/>
    </row>
    <row r="53" spans="1:4" x14ac:dyDescent="0.2">
      <c r="A53" s="41" t="s">
        <v>121</v>
      </c>
      <c r="B53" s="41" t="s">
        <v>136</v>
      </c>
    </row>
    <row r="54" spans="1:4" x14ac:dyDescent="0.2">
      <c r="A54" s="41"/>
      <c r="B54" s="41"/>
    </row>
    <row r="55" spans="1:4" x14ac:dyDescent="0.2">
      <c r="A55" s="41"/>
      <c r="B55" s="41"/>
    </row>
    <row r="56" spans="1:4" x14ac:dyDescent="0.2">
      <c r="A56" s="41"/>
      <c r="B56" s="41"/>
    </row>
    <row r="57" spans="1:4" x14ac:dyDescent="0.2">
      <c r="A57" s="41" t="s">
        <v>3</v>
      </c>
      <c r="B57" s="41" t="s">
        <v>2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61"/>
  <sheetViews>
    <sheetView topLeftCell="A21" zoomScale="80" zoomScaleNormal="80" workbookViewId="0">
      <selection activeCell="M33" sqref="M33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6" width="18.140625" style="58" customWidth="1"/>
    <col min="7" max="7" width="20.7109375" style="58" customWidth="1"/>
    <col min="8" max="8" width="15.42578125" style="58" customWidth="1"/>
    <col min="9" max="9" width="16.28515625" style="58" customWidth="1"/>
    <col min="10" max="10" width="18.42578125" style="58" customWidth="1"/>
    <col min="11" max="11" width="19.85546875" style="26" customWidth="1"/>
    <col min="12" max="12" width="19.5703125" style="26" customWidth="1"/>
    <col min="13" max="13" width="14.140625" style="26" customWidth="1"/>
    <col min="14" max="16384" width="9.140625" style="26"/>
  </cols>
  <sheetData>
    <row r="1" spans="1:13" s="25" customFormat="1" x14ac:dyDescent="0.25">
      <c r="A1" s="120" t="s">
        <v>115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x14ac:dyDescent="0.25">
      <c r="A2" s="121" t="s">
        <v>91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x14ac:dyDescent="0.25">
      <c r="A3" s="122" t="str">
        <f>ДДС!A3</f>
        <v>за три месяца, закончившихся 31 марта 2024 года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4</v>
      </c>
      <c r="C5" s="33" t="s">
        <v>5</v>
      </c>
      <c r="D5" s="33" t="s">
        <v>6</v>
      </c>
      <c r="E5" s="32" t="s">
        <v>7</v>
      </c>
      <c r="F5" s="32"/>
      <c r="G5" s="32" t="s">
        <v>116</v>
      </c>
      <c r="H5" s="32" t="s">
        <v>8</v>
      </c>
      <c r="I5" s="32" t="s">
        <v>9</v>
      </c>
      <c r="J5" s="32" t="s">
        <v>10</v>
      </c>
      <c r="K5" s="32" t="s">
        <v>47</v>
      </c>
      <c r="L5" s="32" t="s">
        <v>11</v>
      </c>
      <c r="M5" s="32" t="s">
        <v>12</v>
      </c>
    </row>
    <row r="6" spans="1:13" x14ac:dyDescent="0.25">
      <c r="A6" s="34" t="s">
        <v>128</v>
      </c>
      <c r="B6" s="35">
        <v>40012639</v>
      </c>
      <c r="C6" s="35">
        <v>-12651</v>
      </c>
      <c r="D6" s="35"/>
      <c r="E6" s="35">
        <v>168845</v>
      </c>
      <c r="F6" s="35"/>
      <c r="G6" s="35"/>
      <c r="H6" s="35"/>
      <c r="I6" s="35"/>
      <c r="J6" s="35"/>
      <c r="K6" s="35"/>
      <c r="L6" s="35">
        <v>4278936</v>
      </c>
      <c r="M6" s="36">
        <f>SUM(B6:L6)</f>
        <v>44447769</v>
      </c>
    </row>
    <row r="7" spans="1:13" s="25" customFormat="1" x14ac:dyDescent="0.25">
      <c r="A7" s="34" t="s">
        <v>13</v>
      </c>
    </row>
    <row r="8" spans="1:13" x14ac:dyDescent="0.25">
      <c r="A8" s="13" t="s">
        <v>122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1100740</v>
      </c>
      <c r="M8" s="36">
        <f>SUM(B8:L8)</f>
        <v>1100740</v>
      </c>
    </row>
    <row r="9" spans="1:13" s="25" customFormat="1" x14ac:dyDescent="0.25">
      <c r="A9" s="38" t="s">
        <v>15</v>
      </c>
    </row>
    <row r="10" spans="1:13" ht="25.5" x14ac:dyDescent="0.25">
      <c r="A10" s="39" t="s">
        <v>26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16</v>
      </c>
      <c r="B11" s="37"/>
      <c r="C11" s="37"/>
      <c r="D11" s="37"/>
      <c r="E11" s="37">
        <v>566206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566206</v>
      </c>
    </row>
    <row r="12" spans="1:13" ht="25.5" x14ac:dyDescent="0.25">
      <c r="A12" s="41" t="s">
        <v>17</v>
      </c>
      <c r="B12" s="37"/>
      <c r="C12" s="37"/>
      <c r="D12" s="37"/>
      <c r="E12" s="37">
        <v>71250</v>
      </c>
      <c r="F12" s="37"/>
      <c r="G12" s="37"/>
      <c r="H12" s="37"/>
      <c r="I12" s="37"/>
      <c r="J12" s="37"/>
      <c r="K12" s="37"/>
      <c r="L12" s="37"/>
      <c r="M12" s="36">
        <f t="shared" si="0"/>
        <v>71250</v>
      </c>
    </row>
    <row r="13" spans="1:13" ht="25.5" x14ac:dyDescent="0.25">
      <c r="A13" s="41" t="s">
        <v>18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.5" x14ac:dyDescent="0.25">
      <c r="A14" s="41" t="s">
        <v>19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20</v>
      </c>
      <c r="B15" s="43">
        <v>0</v>
      </c>
      <c r="C15" s="43">
        <v>0</v>
      </c>
      <c r="D15" s="43">
        <v>0</v>
      </c>
      <c r="E15" s="43">
        <f>SUM(E11:E14)</f>
        <v>637456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637456</v>
      </c>
    </row>
    <row r="16" spans="1:13" ht="13.5" thickBot="1" x14ac:dyDescent="0.3">
      <c r="A16" s="44" t="s">
        <v>130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637456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1100740</v>
      </c>
      <c r="M16" s="45">
        <f t="shared" si="0"/>
        <v>1738196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21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x14ac:dyDescent="0.25">
      <c r="A21" s="41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127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24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0</v>
      </c>
    </row>
    <row r="24" spans="1:13" s="47" customFormat="1" x14ac:dyDescent="0.25">
      <c r="A24" s="41" t="s">
        <v>25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141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806301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5379676</v>
      </c>
      <c r="M25" s="45">
        <f>SUM(M23:M24,M16,M6)</f>
        <v>46185965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8" t="s">
        <v>120</v>
      </c>
      <c r="B28" s="35">
        <v>40012639</v>
      </c>
      <c r="C28" s="35"/>
      <c r="D28" s="35"/>
      <c r="E28" s="35">
        <v>-43916</v>
      </c>
      <c r="F28" s="35"/>
      <c r="G28" s="35"/>
      <c r="H28" s="35"/>
      <c r="I28" s="35"/>
      <c r="J28" s="37"/>
      <c r="K28" s="37"/>
      <c r="L28" s="35">
        <v>2211745</v>
      </c>
      <c r="M28" s="35">
        <f>SUM(B28:L28)</f>
        <v>42180468</v>
      </c>
    </row>
    <row r="29" spans="1:13" s="47" customFormat="1" x14ac:dyDescent="0.25">
      <c r="A29" s="34" t="s">
        <v>13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5"/>
      <c r="M29" s="35"/>
    </row>
    <row r="30" spans="1:13" s="47" customFormat="1" x14ac:dyDescent="0.25">
      <c r="A30" s="41" t="s">
        <v>14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776190</v>
      </c>
      <c r="M30" s="36">
        <f>SUM(B30:L30)</f>
        <v>776190</v>
      </c>
    </row>
    <row r="31" spans="1:13" s="47" customFormat="1" x14ac:dyDescent="0.25">
      <c r="A31" s="38" t="s">
        <v>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5"/>
      <c r="M31" s="35"/>
    </row>
    <row r="32" spans="1:13" s="47" customFormat="1" ht="25.5" x14ac:dyDescent="0.25">
      <c r="A32" s="39" t="s">
        <v>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s="47" customFormat="1" ht="37.5" customHeight="1" x14ac:dyDescent="0.25">
      <c r="A33" s="41" t="s">
        <v>16</v>
      </c>
      <c r="B33" s="37"/>
      <c r="C33" s="37"/>
      <c r="D33" s="37"/>
      <c r="E33" s="37">
        <v>198189</v>
      </c>
      <c r="F33" s="37"/>
      <c r="G33" s="37"/>
      <c r="H33" s="37"/>
      <c r="I33" s="37"/>
      <c r="J33" s="37"/>
      <c r="K33" s="37"/>
      <c r="L33" s="37"/>
      <c r="M33" s="36">
        <f>SUM(B33:L33)</f>
        <v>198189</v>
      </c>
    </row>
    <row r="34" spans="1:13" s="47" customFormat="1" ht="25.5" x14ac:dyDescent="0.25">
      <c r="A34" s="41" t="s">
        <v>17</v>
      </c>
      <c r="B34" s="37"/>
      <c r="C34" s="37"/>
      <c r="D34" s="37"/>
      <c r="E34" s="37">
        <v>-63240</v>
      </c>
      <c r="F34" s="37"/>
      <c r="G34" s="37"/>
      <c r="H34" s="37"/>
      <c r="I34" s="37"/>
      <c r="J34" s="37"/>
      <c r="K34" s="37"/>
      <c r="L34" s="37"/>
      <c r="M34" s="36">
        <f>SUM(B34:L34)</f>
        <v>-63240</v>
      </c>
    </row>
    <row r="35" spans="1:13" s="47" customFormat="1" ht="25.5" x14ac:dyDescent="0.25">
      <c r="A35" s="41" t="s">
        <v>18</v>
      </c>
      <c r="B35" s="37"/>
      <c r="C35" s="37"/>
      <c r="D35" s="37"/>
      <c r="E35" s="37">
        <v>-35122</v>
      </c>
      <c r="F35" s="37"/>
      <c r="G35" s="37"/>
      <c r="H35" s="37"/>
      <c r="I35" s="37"/>
      <c r="J35" s="37"/>
      <c r="K35" s="37"/>
      <c r="L35" s="37"/>
      <c r="M35" s="36">
        <f>SUM(B35:L35)</f>
        <v>-35122</v>
      </c>
    </row>
    <row r="36" spans="1:13" s="47" customFormat="1" ht="25.5" x14ac:dyDescent="0.25">
      <c r="A36" s="41" t="s">
        <v>19</v>
      </c>
      <c r="B36" s="37"/>
      <c r="C36" s="37"/>
      <c r="D36" s="37"/>
      <c r="E36" s="37"/>
      <c r="F36" s="37"/>
      <c r="G36" s="50"/>
      <c r="H36" s="37"/>
      <c r="I36" s="37"/>
      <c r="J36" s="37"/>
      <c r="K36" s="37"/>
      <c r="L36" s="37"/>
      <c r="M36" s="51">
        <f>SUM(B36:L36)</f>
        <v>0</v>
      </c>
    </row>
    <row r="37" spans="1:13" s="47" customFormat="1" ht="25.5" x14ac:dyDescent="0.25">
      <c r="A37" s="42" t="s">
        <v>20</v>
      </c>
      <c r="B37" s="43">
        <f>SUM(B33:B36)</f>
        <v>0</v>
      </c>
      <c r="C37" s="43">
        <f t="shared" ref="C37:L37" si="5">SUM(C33:C36)</f>
        <v>0</v>
      </c>
      <c r="D37" s="43">
        <f t="shared" si="5"/>
        <v>0</v>
      </c>
      <c r="E37" s="43">
        <f>SUM(E33:E36)</f>
        <v>99827</v>
      </c>
      <c r="F37" s="43"/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>SUM(B37:L37)</f>
        <v>99827</v>
      </c>
    </row>
    <row r="38" spans="1:13" s="47" customFormat="1" ht="25.5" x14ac:dyDescent="0.25">
      <c r="A38" s="39" t="s">
        <v>27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47" customFormat="1" x14ac:dyDescent="0.25">
      <c r="A39" s="41" t="s">
        <v>28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2">
        <f>SUM(B39:L39)</f>
        <v>0</v>
      </c>
    </row>
    <row r="40" spans="1:13" s="47" customFormat="1" ht="25.5" x14ac:dyDescent="0.25">
      <c r="A40" s="53" t="s">
        <v>29</v>
      </c>
      <c r="B40" s="54">
        <f>B39</f>
        <v>0</v>
      </c>
      <c r="C40" s="54">
        <f t="shared" ref="C40:L40" si="6">C39</f>
        <v>0</v>
      </c>
      <c r="D40" s="54">
        <f t="shared" si="6"/>
        <v>0</v>
      </c>
      <c r="E40" s="54">
        <f t="shared" si="6"/>
        <v>0</v>
      </c>
      <c r="F40" s="54"/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43">
        <f>SUM(B40:L40)</f>
        <v>0</v>
      </c>
    </row>
    <row r="41" spans="1:13" s="47" customFormat="1" ht="20.25" customHeight="1" thickBot="1" x14ac:dyDescent="0.3">
      <c r="A41" s="44" t="s">
        <v>130</v>
      </c>
      <c r="B41" s="45">
        <f>SUM(B30,B37,B40)</f>
        <v>0</v>
      </c>
      <c r="C41" s="45">
        <f t="shared" ref="C41:L41" si="7">SUM(C30,C37,C40)</f>
        <v>0</v>
      </c>
      <c r="D41" s="45">
        <f t="shared" si="7"/>
        <v>0</v>
      </c>
      <c r="E41" s="45">
        <f t="shared" si="7"/>
        <v>99827</v>
      </c>
      <c r="F41" s="45"/>
      <c r="G41" s="45">
        <f t="shared" si="7"/>
        <v>0</v>
      </c>
      <c r="H41" s="45">
        <f t="shared" si="7"/>
        <v>0</v>
      </c>
      <c r="I41" s="45">
        <f t="shared" si="7"/>
        <v>0</v>
      </c>
      <c r="J41" s="45">
        <f t="shared" si="7"/>
        <v>0</v>
      </c>
      <c r="K41" s="45">
        <f t="shared" si="7"/>
        <v>0</v>
      </c>
      <c r="L41" s="45">
        <f t="shared" si="7"/>
        <v>776190</v>
      </c>
      <c r="M41" s="45">
        <f>SUM(B41:L41)</f>
        <v>876017</v>
      </c>
    </row>
    <row r="42" spans="1:13" s="47" customFormat="1" x14ac:dyDescent="0.25">
      <c r="A42" s="4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47" customFormat="1" x14ac:dyDescent="0.25">
      <c r="A43" s="38" t="s">
        <v>21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s="47" customFormat="1" x14ac:dyDescent="0.25">
      <c r="A44" s="41" t="s">
        <v>22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6">
        <v>0</v>
      </c>
    </row>
    <row r="45" spans="1:13" s="47" customFormat="1" x14ac:dyDescent="0.25">
      <c r="A45" s="41" t="s">
        <v>124</v>
      </c>
      <c r="B45" s="37"/>
      <c r="C45" s="37">
        <v>-12651</v>
      </c>
      <c r="D45" s="37"/>
      <c r="E45" s="37"/>
      <c r="F45" s="37"/>
      <c r="G45" s="37"/>
      <c r="H45" s="37"/>
      <c r="I45" s="37"/>
      <c r="J45" s="37"/>
      <c r="K45" s="37"/>
      <c r="L45" s="37"/>
      <c r="M45" s="36"/>
    </row>
    <row r="46" spans="1:13" s="47" customFormat="1" x14ac:dyDescent="0.25">
      <c r="A46" s="41" t="s">
        <v>23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6">
        <f>SUM(B46:L46)</f>
        <v>0</v>
      </c>
    </row>
    <row r="47" spans="1:13" s="47" customFormat="1" x14ac:dyDescent="0.25">
      <c r="A47" s="41" t="s">
        <v>127</v>
      </c>
      <c r="B47" s="37"/>
      <c r="C47" s="37"/>
      <c r="D47" s="37"/>
      <c r="E47" s="37"/>
      <c r="F47" s="37">
        <v>25003</v>
      </c>
      <c r="G47" s="37"/>
      <c r="H47" s="37"/>
      <c r="I47" s="37"/>
      <c r="J47" s="37"/>
      <c r="K47" s="37"/>
      <c r="L47" s="37"/>
      <c r="M47" s="36"/>
    </row>
    <row r="48" spans="1:13" s="47" customFormat="1" x14ac:dyDescent="0.25">
      <c r="A48" s="48" t="s">
        <v>24</v>
      </c>
      <c r="B48" s="49">
        <f>SUM(B44:B46)</f>
        <v>0</v>
      </c>
      <c r="C48" s="49">
        <f t="shared" ref="C48:L48" si="8">SUM(C44:C46)</f>
        <v>-12651</v>
      </c>
      <c r="D48" s="49">
        <f t="shared" si="8"/>
        <v>0</v>
      </c>
      <c r="E48" s="49">
        <f t="shared" si="8"/>
        <v>0</v>
      </c>
      <c r="F48" s="49">
        <f>SUM(F44:F47)</f>
        <v>25003</v>
      </c>
      <c r="G48" s="49">
        <f t="shared" si="8"/>
        <v>0</v>
      </c>
      <c r="H48" s="49">
        <f t="shared" si="8"/>
        <v>0</v>
      </c>
      <c r="I48" s="49">
        <f t="shared" si="8"/>
        <v>0</v>
      </c>
      <c r="J48" s="49">
        <f t="shared" si="8"/>
        <v>0</v>
      </c>
      <c r="K48" s="49">
        <f t="shared" si="8"/>
        <v>0</v>
      </c>
      <c r="L48" s="49">
        <f t="shared" si="8"/>
        <v>0</v>
      </c>
      <c r="M48" s="49">
        <f>SUM(B48:L48)</f>
        <v>12352</v>
      </c>
    </row>
    <row r="49" spans="1:13" x14ac:dyDescent="0.25">
      <c r="A49" s="55" t="s">
        <v>25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36">
        <f>SUM(B49:L49)</f>
        <v>0</v>
      </c>
    </row>
    <row r="50" spans="1:13" ht="13.5" thickBot="1" x14ac:dyDescent="0.3">
      <c r="A50" s="44" t="s">
        <v>140</v>
      </c>
      <c r="B50" s="45">
        <f>SUM(B28,B41,B48:B49)</f>
        <v>40012639</v>
      </c>
      <c r="C50" s="45">
        <f t="shared" ref="C50:L50" si="9">SUM(C28,C41,C48:C49)</f>
        <v>-12651</v>
      </c>
      <c r="D50" s="45">
        <f t="shared" si="9"/>
        <v>0</v>
      </c>
      <c r="E50" s="45">
        <f t="shared" si="9"/>
        <v>55911</v>
      </c>
      <c r="F50" s="45">
        <f t="shared" si="9"/>
        <v>25003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2987935</v>
      </c>
      <c r="M50" s="45">
        <f>SUM(B50:L50)</f>
        <v>43068837</v>
      </c>
    </row>
    <row r="51" spans="1:13" s="7" customFormat="1" ht="15.95" customHeight="1" x14ac:dyDescent="0.2"/>
    <row r="52" spans="1:13" s="7" customFormat="1" ht="15.95" customHeight="1" x14ac:dyDescent="0.2"/>
    <row r="53" spans="1:13" s="7" customFormat="1" ht="15.95" customHeight="1" x14ac:dyDescent="0.2"/>
    <row r="54" spans="1:13" x14ac:dyDescent="0.25">
      <c r="A54" s="41" t="s">
        <v>121</v>
      </c>
      <c r="B54" s="41" t="s">
        <v>136</v>
      </c>
    </row>
    <row r="55" spans="1:13" x14ac:dyDescent="0.25">
      <c r="A55" s="41"/>
      <c r="B55" s="41"/>
    </row>
    <row r="56" spans="1:13" x14ac:dyDescent="0.25">
      <c r="A56" s="41"/>
      <c r="B56" s="41"/>
    </row>
    <row r="57" spans="1:13" x14ac:dyDescent="0.25">
      <c r="A57" s="41"/>
      <c r="B57" s="41"/>
    </row>
    <row r="58" spans="1:13" x14ac:dyDescent="0.25">
      <c r="A58" s="41" t="s">
        <v>3</v>
      </c>
      <c r="B58" s="41" t="s">
        <v>2</v>
      </c>
      <c r="C58" s="41"/>
    </row>
    <row r="59" spans="1:13" x14ac:dyDescent="0.25">
      <c r="C59" s="41"/>
    </row>
    <row r="60" spans="1:13" x14ac:dyDescent="0.25">
      <c r="C60" s="41"/>
    </row>
    <row r="61" spans="1:13" x14ac:dyDescent="0.25">
      <c r="A61" s="26"/>
      <c r="B61" s="26"/>
      <c r="C61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cp:lastPrinted>2023-07-24T14:24:28Z</cp:lastPrinted>
  <dcterms:created xsi:type="dcterms:W3CDTF">2020-07-15T05:07:30Z</dcterms:created>
  <dcterms:modified xsi:type="dcterms:W3CDTF">2024-04-23T05:18:05Z</dcterms:modified>
</cp:coreProperties>
</file>