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3\Kase\1 кв 2023\полная\"/>
    </mc:Choice>
  </mc:AlternateContent>
  <xr:revisionPtr revIDLastSave="0" documentId="13_ncr:1_{060AE9C5-8ED4-4FE3-A6B0-B42B47E6B243}" xr6:coauthVersionLast="47" xr6:coauthVersionMax="47" xr10:uidLastSave="{00000000-0000-0000-0000-000000000000}"/>
  <bookViews>
    <workbookView xWindow="-120" yWindow="-120" windowWidth="29040" windowHeight="15840" tabRatio="801" activeTab="3" xr2:uid="{00000000-000D-0000-FFFF-FFFF00000000}"/>
  </bookViews>
  <sheets>
    <sheet name="ББ" sheetId="3" r:id="rId1"/>
    <sheet name="ОПУиО" sheetId="4" r:id="rId2"/>
    <sheet name="ДДС" sheetId="5" r:id="rId3"/>
    <sheet name="СК" sheetId="6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3">СК!$A$1:$L$33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C32" i="5"/>
  <c r="C24" i="5"/>
  <c r="C38" i="5" l="1"/>
  <c r="B59" i="5" l="1"/>
  <c r="L16" i="6" l="1"/>
  <c r="J21" i="6"/>
  <c r="H21" i="6"/>
  <c r="L17" i="6" s="1"/>
  <c r="F21" i="6"/>
  <c r="D21" i="6"/>
  <c r="B21" i="6"/>
  <c r="L20" i="6" s="1"/>
  <c r="L13" i="6"/>
  <c r="L11" i="6"/>
  <c r="C59" i="5"/>
  <c r="C53" i="5"/>
  <c r="B53" i="5"/>
  <c r="B32" i="5"/>
  <c r="B24" i="5"/>
  <c r="B21" i="5"/>
  <c r="L19" i="6" l="1"/>
  <c r="L21" i="6" s="1"/>
  <c r="B38" i="5"/>
  <c r="B44" i="5" s="1"/>
  <c r="C33" i="4"/>
  <c r="C36" i="4" s="1"/>
  <c r="C21" i="4"/>
  <c r="C20" i="4"/>
  <c r="C12" i="4"/>
  <c r="C11" i="3"/>
  <c r="C17" i="4"/>
  <c r="C15" i="4"/>
  <c r="C9" i="4"/>
  <c r="E36" i="4"/>
  <c r="E33" i="4"/>
  <c r="C44" i="5" l="1"/>
  <c r="C61" i="5" s="1"/>
  <c r="C39" i="4"/>
  <c r="E20" i="4"/>
  <c r="E17" i="4"/>
  <c r="E21" i="4" s="1"/>
  <c r="E9" i="4"/>
  <c r="E12" i="4" s="1"/>
  <c r="E15" i="4"/>
  <c r="D22" i="3"/>
  <c r="C50" i="3"/>
  <c r="C41" i="3"/>
  <c r="C22" i="3"/>
  <c r="D50" i="3"/>
  <c r="D41" i="3"/>
  <c r="D52" i="3" l="1"/>
  <c r="C52" i="3"/>
  <c r="E39" i="4"/>
  <c r="A45" i="4" l="1"/>
  <c r="A43" i="4"/>
  <c r="D9" i="4" l="1"/>
  <c r="D36" i="4" l="1"/>
  <c r="D39" i="4" s="1"/>
</calcChain>
</file>

<file path=xl/sharedStrings.xml><?xml version="1.0" encoding="utf-8"?>
<sst xmlns="http://schemas.openxmlformats.org/spreadsheetml/2006/main" count="200" uniqueCount="147">
  <si>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</si>
  <si>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</si>
  <si>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</si>
  <si>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</si>
  <si>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</si>
  <si>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</si>
  <si>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</si>
  <si>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</si>
  <si>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</si>
  <si>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</si>
  <si>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Субординированный долг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</si>
  <si>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</si>
  <si>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</si>
  <si>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</si>
  <si>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</si>
  <si>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</si>
  <si>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</si>
  <si>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</si>
  <si>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</si>
  <si>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</si>
  <si>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</si>
  <si>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</si>
  <si>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</si>
  <si>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</si>
  <si>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</si>
  <si>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</si>
  <si>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</si>
  <si>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</si>
  <si>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</si>
  <si>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</si>
  <si>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</si>
  <si>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</si>
  <si>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</si>
  <si>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</si>
  <si>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</si>
  <si>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</si>
  <si>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</si>
  <si>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</si>
  <si>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</si>
  <si>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</si>
  <si>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</si>
  <si>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</si>
  <si>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</si>
  <si>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</si>
  <si>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</si>
  <si>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</si>
  <si>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</si>
  <si>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</si>
  <si>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</si>
  <si>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</si>
  <si>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Резерв незаработанной премии, доля перестраховщиков</t>
  </si>
  <si>
    <t>Резерв убытков, доля перестраховщиков</t>
  </si>
  <si>
    <t>Отложенные затраты на приобретение</t>
  </si>
  <si>
    <t>Отложенные налоговые активы</t>
  </si>
  <si>
    <t>Резерв незаработанной премии</t>
  </si>
  <si>
    <t>Резерв убытков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</si>
  <si>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</si>
  <si>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</si>
  <si>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</si>
  <si>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 перестрахования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</si>
  <si>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</si>
  <si>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</si>
  <si>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убытков, нетто перестрахования</t>
  </si>
  <si>
    <t>Произошедшие убытки, за вычетом доли перестраховщиков</t>
  </si>
  <si>
    <t>Результаты страховой деятельности</t>
  </si>
  <si>
    <t>Доход от выгодной приобретения</t>
  </si>
  <si>
    <t>Чистая прибыль от реализации инвестиций, имеющихся в наличии для продажи</t>
  </si>
  <si>
    <t>Резерв на покрытие убытков от обесценения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</si>
  <si>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</si>
  <si>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</si>
  <si>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Телефон: +7 (727) 311-10-64 вн.432</t>
  </si>
  <si>
    <t xml:space="preserve">Промежуточный консолидированный сокращенный отчет о финансовом положении по состоянию на 31 марта 2023г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</si>
  <si>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 марта 2023 года</t>
  </si>
  <si>
    <t>31 декабря 2022 года</t>
  </si>
  <si>
    <t>Внеоборотные активы, предназначенные для продажи</t>
  </si>
  <si>
    <t>Прочие резервы</t>
  </si>
  <si>
    <t>Обязательства по продолжению участия</t>
  </si>
  <si>
    <t>Подлежащий оплате за приобретение</t>
  </si>
  <si>
    <t xml:space="preserve">Промежуточный консолидированный сокращенный отчет о совокупном доходе по состоянию на 31 марта 2023г  (в тысячах казахстанских тенге)              </t>
  </si>
  <si>
    <t>за три месяца, завершившиеся на 31 марта 2023 года</t>
  </si>
  <si>
    <t>за три месяца, завершившиеся на 31 марта 2022 года</t>
  </si>
  <si>
    <t>Заместитель Председателя Правления _____________________________ /Салыкбаев А.К. Дата  07.04.2023г.</t>
  </si>
  <si>
    <t>Главный бухгалтер ________________________________ / Хон Т.Э. Дата 07.04.2023 г.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</si>
  <si>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</si>
  <si>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</si>
  <si>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</si>
  <si>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</si>
  <si>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</si>
  <si>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</si>
  <si>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Изменение резервов убытков</t>
  </si>
  <si>
    <t>Изменение резерва незаработанных премий</t>
  </si>
  <si>
    <t>Износ основных средств и амортизация нематериальных активов</t>
  </si>
  <si>
    <t>Амортизация активов в форме праве пользования</t>
  </si>
  <si>
    <t>Процентные расходы по обязательствам по аренде</t>
  </si>
  <si>
    <t>Начисленные расходы по неиспользованным отпускам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</si>
  <si>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</si>
  <si>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</si>
  <si>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</si>
  <si>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</si>
  <si>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</si>
  <si>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Обязательства по соглашениям обратного РЕПО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</si>
  <si>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</si>
  <si>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</si>
  <si>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</si>
  <si>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(Уменьшение)/увеличение в операционных обязательствах:</t>
  </si>
  <si>
    <t>Обязательства по соглашениям прямого РЕПО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</si>
  <si>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</si>
  <si>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</si>
  <si>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</si>
  <si>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</si>
  <si>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</si>
  <si>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</si>
  <si>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</si>
  <si>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</si>
  <si>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</si>
  <si>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Поступления от продажи инвестиций, имеющихся в наличии для продажи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</si>
  <si>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</si>
  <si>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</si>
  <si>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</si>
  <si>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</si>
  <si>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</si>
  <si>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</si>
  <si>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</si>
  <si>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</si>
  <si>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</si>
  <si>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</si>
  <si>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</si>
  <si>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</si>
  <si>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</si>
  <si>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</si>
  <si>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Итого</t>
  </si>
  <si>
    <t>акции</t>
  </si>
  <si>
    <t>капитал</t>
  </si>
  <si>
    <t>Чистая прибыль</t>
  </si>
  <si>
    <t>-</t>
  </si>
  <si>
    <t>Выплата дивидендов</t>
  </si>
  <si>
    <t>Выпуск простых акций</t>
  </si>
  <si>
    <t>1 января 2022 года</t>
  </si>
  <si>
    <t>Промежуточный консолидированный сокращенный отчет о движении денежных средств за период, закончившийся на 31 марта 2023г (в тысячах казахстанских тенге)</t>
  </si>
  <si>
    <t>на 31 марта 2023 ГОДА</t>
  </si>
  <si>
    <t>31 марта 2022 года</t>
  </si>
  <si>
    <t>1 января 2023 года</t>
  </si>
  <si>
    <t>Прочий совокупный доход</t>
  </si>
  <si>
    <t>Амортизация премии и дисконта</t>
  </si>
  <si>
    <t>Покупка инвестиций, имеющихся в наличии для продажи</t>
  </si>
  <si>
    <t>Средства, полученные в рамках государственной программы финансирования ипотечных кредитов</t>
  </si>
  <si>
    <t>Заместитель Председателя Правления _______________________ /Салыкбаев А.К.  Дата 07.04.2023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</si>
</sst>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10"/>
      <color theme="1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5"/>
      <name val="Calibri"/>
      <family val="2"/>
      <charset val="204"/>
    </font>
    <font>
      <i/>
      <sz val="10"/>
      <name val="Calibri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5">
    <xf numFmtId="0" fontId="0" fillId="0" borderId="0"/>
    <xf numFmtId="0" fontId="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8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9" fillId="0" borderId="0"/>
    <xf numFmtId="0" fontId="30" fillId="0" borderId="0">
      <alignment horizontal="right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left" vertical="top"/>
    </xf>
    <xf numFmtId="0" fontId="30" fillId="0" borderId="0">
      <alignment horizontal="right" vertical="top"/>
    </xf>
    <xf numFmtId="0" fontId="30" fillId="0" borderId="0">
      <alignment horizontal="right" vertical="top"/>
    </xf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6" fillId="0" borderId="0"/>
    <xf numFmtId="0" fontId="8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9" applyNumberFormat="0" applyFill="0" applyAlignment="0" applyProtection="0"/>
    <xf numFmtId="0" fontId="5" fillId="0" borderId="0"/>
    <xf numFmtId="0" fontId="27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4" borderId="0" applyNumberFormat="0" applyBorder="0" applyAlignment="0" applyProtection="0"/>
    <xf numFmtId="0" fontId="9" fillId="0" borderId="0">
      <alignment vertical="center"/>
    </xf>
    <xf numFmtId="167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6" fillId="0" borderId="0"/>
    <xf numFmtId="0" fontId="3" fillId="0" borderId="0"/>
    <xf numFmtId="0" fontId="1" fillId="0" borderId="0"/>
    <xf numFmtId="0" fontId="3" fillId="0" borderId="0"/>
  </cellStyleXfs>
  <cellXfs count="99">
    <xf numFmtId="0" fontId="0" fillId="0" borderId="0" xfId="0"/>
    <xf numFmtId="0" fontId="35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7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8" fillId="0" borderId="11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0" xfId="0" applyFont="1"/>
    <xf numFmtId="175" fontId="38" fillId="0" borderId="0" xfId="0" applyNumberFormat="1" applyFont="1" applyAlignment="1">
      <alignment horizontal="right" vertical="center"/>
    </xf>
    <xf numFmtId="167" fontId="38" fillId="0" borderId="0" xfId="108" applyFont="1" applyFill="1" applyAlignment="1">
      <alignment horizontal="right" vertical="center"/>
    </xf>
    <xf numFmtId="173" fontId="37" fillId="0" borderId="12" xfId="108" applyNumberFormat="1" applyFont="1" applyFill="1" applyBorder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0" borderId="11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vertical="center" wrapText="1"/>
    </xf>
    <xf numFmtId="3" fontId="37" fillId="0" borderId="12" xfId="0" applyNumberFormat="1" applyFont="1" applyBorder="1" applyAlignment="1">
      <alignment horizontal="right" vertical="center"/>
    </xf>
    <xf numFmtId="3" fontId="0" fillId="0" borderId="0" xfId="0" applyNumberFormat="1"/>
    <xf numFmtId="173" fontId="0" fillId="0" borderId="0" xfId="0" applyNumberFormat="1"/>
    <xf numFmtId="0" fontId="34" fillId="0" borderId="0" xfId="0" applyFont="1" applyAlignment="1">
      <alignment horizontal="right" vertical="center" wrapText="1"/>
    </xf>
    <xf numFmtId="0" fontId="38" fillId="0" borderId="0" xfId="0" applyFont="1"/>
    <xf numFmtId="0" fontId="37" fillId="0" borderId="0" xfId="0" applyFont="1" applyAlignment="1">
      <alignment horizontal="right" vertical="center"/>
    </xf>
    <xf numFmtId="0" fontId="37" fillId="0" borderId="0" xfId="0" applyFont="1"/>
    <xf numFmtId="0" fontId="37" fillId="0" borderId="11" xfId="0" applyFont="1" applyBorder="1" applyAlignment="1">
      <alignment vertical="center"/>
    </xf>
    <xf numFmtId="175" fontId="38" fillId="0" borderId="11" xfId="0" applyNumberFormat="1" applyFont="1" applyBorder="1" applyAlignment="1">
      <alignment horizontal="right" vertical="center"/>
    </xf>
    <xf numFmtId="175" fontId="37" fillId="0" borderId="0" xfId="0" applyNumberFormat="1" applyFont="1" applyAlignment="1">
      <alignment vertical="center"/>
    </xf>
    <xf numFmtId="175" fontId="37" fillId="0" borderId="11" xfId="0" applyNumberFormat="1" applyFont="1" applyBorder="1" applyAlignment="1">
      <alignment vertical="center"/>
    </xf>
    <xf numFmtId="175" fontId="43" fillId="0" borderId="0" xfId="0" applyNumberFormat="1" applyFont="1"/>
    <xf numFmtId="175" fontId="38" fillId="0" borderId="0" xfId="0" applyNumberFormat="1" applyFont="1" applyAlignment="1">
      <alignment vertical="center"/>
    </xf>
    <xf numFmtId="175" fontId="38" fillId="0" borderId="11" xfId="0" applyNumberFormat="1" applyFont="1" applyBorder="1" applyAlignment="1">
      <alignment vertical="center"/>
    </xf>
    <xf numFmtId="0" fontId="41" fillId="0" borderId="0" xfId="0" applyFont="1" applyAlignment="1">
      <alignment vertical="center" wrapText="1"/>
    </xf>
    <xf numFmtId="173" fontId="42" fillId="0" borderId="0" xfId="0" applyNumberFormat="1" applyFont="1" applyAlignment="1">
      <alignment horizontal="right" vertical="center"/>
    </xf>
    <xf numFmtId="0" fontId="40" fillId="0" borderId="11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175" fontId="37" fillId="0" borderId="13" xfId="0" applyNumberFormat="1" applyFont="1" applyBorder="1" applyAlignment="1">
      <alignment horizontal="right" vertical="center"/>
    </xf>
    <xf numFmtId="175" fontId="37" fillId="0" borderId="13" xfId="0" applyNumberFormat="1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41" fillId="0" borderId="11" xfId="0" applyFont="1" applyBorder="1" applyAlignment="1">
      <alignment vertical="center" wrapText="1"/>
    </xf>
    <xf numFmtId="175" fontId="37" fillId="0" borderId="0" xfId="0" applyNumberFormat="1" applyFont="1" applyAlignment="1">
      <alignment horizontal="right" vertical="center"/>
    </xf>
    <xf numFmtId="0" fontId="37" fillId="0" borderId="10" xfId="0" applyFont="1" applyBorder="1" applyAlignment="1">
      <alignment vertical="center"/>
    </xf>
    <xf numFmtId="175" fontId="37" fillId="0" borderId="10" xfId="0" applyNumberFormat="1" applyFont="1" applyBorder="1" applyAlignment="1">
      <alignment vertical="center"/>
    </xf>
    <xf numFmtId="175" fontId="0" fillId="0" borderId="0" xfId="0" applyNumberFormat="1"/>
    <xf numFmtId="0" fontId="38" fillId="0" borderId="10" xfId="0" applyFont="1" applyBorder="1" applyAlignment="1">
      <alignment vertical="center"/>
    </xf>
    <xf numFmtId="175" fontId="38" fillId="0" borderId="10" xfId="0" applyNumberFormat="1" applyFont="1" applyBorder="1" applyAlignment="1">
      <alignment horizontal="right" vertical="center"/>
    </xf>
    <xf numFmtId="175" fontId="37" fillId="0" borderId="11" xfId="0" applyNumberFormat="1" applyFont="1" applyBorder="1" applyAlignment="1">
      <alignment horizontal="right" vertical="center"/>
    </xf>
    <xf numFmtId="175" fontId="37" fillId="0" borderId="12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3" fontId="38" fillId="0" borderId="11" xfId="0" applyNumberFormat="1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14" fontId="37" fillId="0" borderId="0" xfId="0" applyNumberFormat="1" applyFont="1" applyAlignment="1">
      <alignment horizontal="left" vertical="center"/>
    </xf>
    <xf numFmtId="0" fontId="33" fillId="24" borderId="11" xfId="0" applyFont="1" applyFill="1" applyBorder="1" applyAlignment="1">
      <alignment vertical="center" wrapText="1"/>
    </xf>
    <xf numFmtId="0" fontId="39" fillId="0" borderId="11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175" fontId="0" fillId="0" borderId="11" xfId="0" applyNumberFormat="1" applyBorder="1"/>
    <xf numFmtId="175" fontId="39" fillId="0" borderId="0" xfId="0" applyNumberFormat="1" applyFont="1"/>
    <xf numFmtId="0" fontId="4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7" fillId="0" borderId="11" xfId="0" applyFont="1" applyBorder="1" applyAlignment="1">
      <alignment vertical="center" wrapText="1"/>
    </xf>
    <xf numFmtId="175" fontId="39" fillId="0" borderId="11" xfId="0" applyNumberFormat="1" applyFont="1" applyBorder="1"/>
    <xf numFmtId="0" fontId="45" fillId="0" borderId="0" xfId="0" applyFont="1" applyAlignment="1">
      <alignment vertical="center" wrapText="1"/>
    </xf>
    <xf numFmtId="3" fontId="39" fillId="0" borderId="11" xfId="0" applyNumberFormat="1" applyFont="1" applyBorder="1"/>
    <xf numFmtId="175" fontId="39" fillId="0" borderId="0" xfId="0" applyNumberFormat="1" applyFont="1" applyAlignment="1">
      <alignment horizontal="right"/>
    </xf>
    <xf numFmtId="3" fontId="34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horizontal="right" vertical="center" wrapText="1"/>
    </xf>
    <xf numFmtId="0" fontId="0" fillId="24" borderId="0" xfId="0" applyFill="1"/>
    <xf numFmtId="0" fontId="46" fillId="24" borderId="0" xfId="0" applyFont="1" applyFill="1" applyAlignment="1">
      <alignment horizontal="justify" vertical="center"/>
    </xf>
    <xf numFmtId="0" fontId="33" fillId="24" borderId="0" xfId="0" applyFont="1" applyFill="1" applyAlignment="1">
      <alignment vertical="center"/>
    </xf>
    <xf numFmtId="0" fontId="47" fillId="24" borderId="0" xfId="0" applyFont="1" applyFill="1" applyAlignment="1">
      <alignment vertical="center"/>
    </xf>
    <xf numFmtId="0" fontId="34" fillId="24" borderId="0" xfId="0" applyFont="1" applyFill="1" applyAlignment="1">
      <alignment horizontal="center" vertical="center" wrapText="1"/>
    </xf>
    <xf numFmtId="0" fontId="49" fillId="24" borderId="0" xfId="0" applyFont="1" applyFill="1"/>
    <xf numFmtId="0" fontId="49" fillId="24" borderId="0" xfId="0" applyFont="1" applyFill="1" applyAlignment="1">
      <alignment vertical="center" wrapText="1"/>
    </xf>
    <xf numFmtId="3" fontId="34" fillId="24" borderId="0" xfId="0" applyNumberFormat="1" applyFont="1" applyFill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49" fillId="0" borderId="0" xfId="0" applyFont="1"/>
    <xf numFmtId="0" fontId="50" fillId="24" borderId="0" xfId="0" applyFont="1" applyFill="1" applyAlignment="1">
      <alignment vertical="center" wrapText="1"/>
    </xf>
    <xf numFmtId="3" fontId="50" fillId="24" borderId="0" xfId="0" applyNumberFormat="1" applyFont="1" applyFill="1" applyAlignment="1">
      <alignment horizontal="center" vertical="center" wrapText="1"/>
    </xf>
    <xf numFmtId="3" fontId="50" fillId="24" borderId="0" xfId="0" applyNumberFormat="1" applyFont="1" applyFill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24" borderId="0" xfId="0" applyFont="1" applyFill="1" applyAlignment="1">
      <alignment vertical="center" wrapText="1"/>
    </xf>
    <xf numFmtId="3" fontId="49" fillId="24" borderId="0" xfId="0" applyNumberFormat="1" applyFont="1" applyFill="1"/>
    <xf numFmtId="0" fontId="50" fillId="24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34" fillId="24" borderId="0" xfId="0" applyFont="1" applyFill="1" applyAlignment="1">
      <alignment horizontal="center" vertical="center" wrapText="1"/>
    </xf>
    <xf numFmtId="0" fontId="48" fillId="24" borderId="0" xfId="0" applyFont="1" applyFill="1" applyAlignment="1">
      <alignment vertical="center" wrapText="1"/>
    </xf>
    <xf numFmtId="0" fontId="38" fillId="0" borderId="0" xfId="0" applyFont="1" applyBorder="1" applyAlignment="1">
      <alignment vertical="center" wrapText="1"/>
    </xf>
    <xf numFmtId="175" fontId="0" fillId="0" borderId="0" xfId="0" applyNumberFormat="1" applyBorder="1"/>
    <xf numFmtId="175" fontId="0" fillId="0" borderId="0" xfId="0" applyNumberFormat="1" applyFill="1"/>
    <xf numFmtId="175" fontId="0" fillId="0" borderId="11" xfId="0" applyNumberFormat="1" applyFill="1" applyBorder="1"/>
    <xf numFmtId="175" fontId="39" fillId="0" borderId="0" xfId="0" applyNumberFormat="1" applyFont="1" applyFill="1"/>
    <xf numFmtId="175" fontId="43" fillId="0" borderId="0" xfId="0" applyNumberFormat="1" applyFont="1" applyFill="1"/>
    <xf numFmtId="175" fontId="0" fillId="0" borderId="0" xfId="0" applyNumberFormat="1" applyFill="1" applyBorder="1"/>
    <xf numFmtId="0" fontId="0" fillId="0" borderId="0" xfId="0" applyFill="1"/>
    <xf numFmtId="175" fontId="39" fillId="0" borderId="11" xfId="0" applyNumberFormat="1" applyFont="1" applyFill="1" applyBorder="1"/>
    <xf numFmtId="3" fontId="39" fillId="0" borderId="11" xfId="0" applyNumberFormat="1" applyFont="1" applyFill="1" applyBorder="1"/>
    <xf numFmtId="175" fontId="39" fillId="0" borderId="11" xfId="0" applyNumberFormat="1" applyFont="1" applyFill="1" applyBorder="1" applyAlignment="1">
      <alignment horizontal="right"/>
    </xf>
    <xf numFmtId="3" fontId="34" fillId="24" borderId="0" xfId="0" applyNumberFormat="1" applyFont="1" applyFill="1" applyBorder="1" applyAlignment="1">
      <alignment horizontal="center" vertical="center" wrapText="1"/>
    </xf>
    <xf numFmtId="3" fontId="34" fillId="24" borderId="14" xfId="0" applyNumberFormat="1" applyFont="1" applyFill="1" applyBorder="1" applyAlignment="1">
      <alignment horizontal="center" vertical="center" wrapText="1"/>
    </xf>
    <xf numFmtId="0" fontId="48" fillId="24" borderId="0" xfId="0" applyFont="1" applyFill="1"/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dimension ref="A1:F61"/>
  <sheetViews>
    <sheetView view="pageBreakPreview" topLeftCell="A3" zoomScale="98" zoomScaleNormal="100" zoomScaleSheetLayoutView="98" workbookViewId="0">
      <selection activeCell="A12" sqref="A12"/>
    </sheetView>
  </sheetViews>
  <sheetFormatPr defaultRowHeight="15"/>
  <cols>
    <col min="1" max="1" width="82.5703125" customWidth="1"/>
    <col min="2" max="2" width="4.5703125" customWidth="1"/>
    <col min="3" max="4" width="14.5703125" bestFit="1" customWidth="1"/>
    <col min="5" max="5" width="10.7109375" bestFit="1" customWidth="1"/>
    <col min="6" max="6" width="9.5703125" bestFit="1" customWidth="1"/>
  </cols>
  <sheetData>
    <row r="1" spans="1:4">
      <c r="A1" s="2" t="s">
        <v>0</v>
      </c>
      <c r="B1" s="2"/>
    </row>
    <row r="2" spans="1:4" ht="12.6" customHeight="1">
      <c r="A2" s="2"/>
      <c r="B2" s="2"/>
      <c r="C2" s="2"/>
    </row>
    <row r="3" spans="1:4" ht="49.5" customHeight="1" thickBot="1">
      <c r="A3" s="15" t="s">
        <v>71</v>
      </c>
      <c r="B3" s="15"/>
      <c r="C3" s="3" t="s">
        <v>72</v>
      </c>
      <c r="D3" s="3" t="s">
        <v>73</v>
      </c>
    </row>
    <row r="4" spans="1:4">
      <c r="A4" s="2" t="s">
        <v>13</v>
      </c>
      <c r="B4" s="2"/>
      <c r="C4" s="2"/>
      <c r="D4" s="2"/>
    </row>
    <row r="5" spans="1:4">
      <c r="A5" s="4" t="s">
        <v>14</v>
      </c>
      <c r="B5" s="4">
        <v>1</v>
      </c>
      <c r="C5" s="13">
        <v>234028408</v>
      </c>
      <c r="D5" s="13">
        <v>263348476</v>
      </c>
    </row>
    <row r="6" spans="1:4">
      <c r="A6" s="4" t="s">
        <v>15</v>
      </c>
      <c r="B6" s="4"/>
      <c r="C6" s="13">
        <v>52246246</v>
      </c>
      <c r="D6" s="13">
        <v>46862194</v>
      </c>
    </row>
    <row r="7" spans="1:4">
      <c r="A7" s="4" t="s">
        <v>16</v>
      </c>
      <c r="B7" s="4">
        <v>2</v>
      </c>
      <c r="C7" s="5">
        <v>964200912</v>
      </c>
      <c r="D7" s="5">
        <v>784302625</v>
      </c>
    </row>
    <row r="8" spans="1:4">
      <c r="A8" s="4" t="s">
        <v>17</v>
      </c>
      <c r="B8" s="4">
        <v>3</v>
      </c>
      <c r="C8" s="5">
        <v>187286609</v>
      </c>
      <c r="D8" s="5">
        <v>146011371</v>
      </c>
    </row>
    <row r="9" spans="1:4">
      <c r="A9" s="4" t="s">
        <v>18</v>
      </c>
      <c r="B9" s="4">
        <v>4</v>
      </c>
      <c r="C9" s="5">
        <v>365405651</v>
      </c>
      <c r="D9" s="5">
        <v>295357158</v>
      </c>
    </row>
    <row r="10" spans="1:4">
      <c r="A10" s="4" t="s">
        <v>19</v>
      </c>
      <c r="B10" s="4"/>
      <c r="C10" s="5">
        <v>13857627</v>
      </c>
      <c r="D10" s="5">
        <v>12384678</v>
      </c>
    </row>
    <row r="11" spans="1:4">
      <c r="A11" s="4" t="s">
        <v>20</v>
      </c>
      <c r="B11" s="4"/>
      <c r="C11" s="5">
        <f>8672047+1</f>
        <v>8672048</v>
      </c>
      <c r="D11" s="5">
        <v>6560435</v>
      </c>
    </row>
    <row r="12" spans="1:4">
      <c r="A12" s="4" t="s">
        <v>50</v>
      </c>
      <c r="B12" s="4"/>
      <c r="C12" s="5">
        <v>1074412</v>
      </c>
      <c r="D12" s="5">
        <v>1740866</v>
      </c>
    </row>
    <row r="13" spans="1:4">
      <c r="A13" s="4" t="s">
        <v>51</v>
      </c>
      <c r="B13" s="4"/>
      <c r="C13" s="5">
        <v>590691</v>
      </c>
      <c r="D13" s="5">
        <v>784887</v>
      </c>
    </row>
    <row r="14" spans="1:4">
      <c r="A14" s="4" t="s">
        <v>52</v>
      </c>
      <c r="B14" s="4"/>
      <c r="C14" s="5">
        <v>6664264</v>
      </c>
      <c r="D14" s="5">
        <v>4244895</v>
      </c>
    </row>
    <row r="15" spans="1:4">
      <c r="A15" s="4" t="s">
        <v>53</v>
      </c>
      <c r="B15" s="4"/>
      <c r="C15" s="5">
        <v>72269</v>
      </c>
      <c r="D15" s="5">
        <v>0</v>
      </c>
    </row>
    <row r="16" spans="1:4">
      <c r="A16" s="4" t="s">
        <v>21</v>
      </c>
      <c r="B16" s="4"/>
      <c r="C16" s="5">
        <v>4722856</v>
      </c>
      <c r="D16" s="5">
        <v>3797963</v>
      </c>
    </row>
    <row r="17" spans="1:5">
      <c r="A17" s="4" t="s">
        <v>22</v>
      </c>
      <c r="B17" s="4"/>
      <c r="C17" s="13">
        <v>652931</v>
      </c>
      <c r="D17" s="5">
        <v>841120</v>
      </c>
    </row>
    <row r="18" spans="1:5">
      <c r="A18" s="4" t="s">
        <v>74</v>
      </c>
      <c r="B18" s="4"/>
      <c r="C18" s="13">
        <v>73280</v>
      </c>
      <c r="D18" s="5">
        <v>73180</v>
      </c>
    </row>
    <row r="19" spans="1:5">
      <c r="A19" s="4" t="s">
        <v>12</v>
      </c>
      <c r="B19" s="4"/>
      <c r="C19" s="13">
        <v>739520</v>
      </c>
      <c r="D19" s="5">
        <v>739520</v>
      </c>
    </row>
    <row r="20" spans="1:5" ht="15.75" thickBot="1">
      <c r="A20" s="6" t="s">
        <v>1</v>
      </c>
      <c r="B20" s="6"/>
      <c r="C20" s="14">
        <v>3832511</v>
      </c>
      <c r="D20" s="47">
        <v>3102441</v>
      </c>
    </row>
    <row r="21" spans="1:5">
      <c r="A21" s="4"/>
      <c r="B21" s="4"/>
      <c r="C21" s="4"/>
      <c r="D21" s="48"/>
    </row>
    <row r="22" spans="1:5" ht="15.75" thickBot="1">
      <c r="A22" s="7" t="s">
        <v>23</v>
      </c>
      <c r="B22" s="7"/>
      <c r="C22" s="16">
        <f>SUM(C5:C20)</f>
        <v>1844120235</v>
      </c>
      <c r="D22" s="16">
        <f>SUM(D5:D20)</f>
        <v>1570151809</v>
      </c>
      <c r="E22" s="17"/>
    </row>
    <row r="23" spans="1:5" ht="15.75" thickTop="1">
      <c r="A23" s="4"/>
      <c r="B23" s="4"/>
      <c r="C23" s="4"/>
      <c r="D23" s="4"/>
    </row>
    <row r="24" spans="1:5">
      <c r="A24" s="2" t="s">
        <v>24</v>
      </c>
      <c r="B24" s="2"/>
      <c r="C24" s="2"/>
      <c r="D24" s="4"/>
    </row>
    <row r="25" spans="1:5">
      <c r="A25" s="2"/>
      <c r="B25" s="2"/>
      <c r="C25" s="2"/>
      <c r="D25" s="4"/>
    </row>
    <row r="26" spans="1:5">
      <c r="A26" s="2" t="s">
        <v>25</v>
      </c>
      <c r="B26" s="2"/>
      <c r="C26" s="2"/>
      <c r="D26" s="4"/>
    </row>
    <row r="27" spans="1:5">
      <c r="A27" s="4" t="s">
        <v>48</v>
      </c>
      <c r="B27" s="4"/>
      <c r="C27" s="13"/>
      <c r="D27" s="11">
        <v>0</v>
      </c>
    </row>
    <row r="28" spans="1:5">
      <c r="A28" s="4" t="s">
        <v>26</v>
      </c>
      <c r="B28" s="4">
        <v>5</v>
      </c>
      <c r="C28" s="13">
        <v>652899619</v>
      </c>
      <c r="D28" s="13">
        <v>534542459</v>
      </c>
    </row>
    <row r="29" spans="1:5">
      <c r="A29" s="4" t="s">
        <v>11</v>
      </c>
      <c r="B29" s="4">
        <v>6</v>
      </c>
      <c r="C29" s="13">
        <v>693142360</v>
      </c>
      <c r="D29" s="13">
        <v>622486736</v>
      </c>
    </row>
    <row r="30" spans="1:5">
      <c r="A30" s="4" t="s">
        <v>27</v>
      </c>
      <c r="B30" s="4"/>
      <c r="C30" s="13">
        <v>33192497</v>
      </c>
      <c r="D30" s="13">
        <v>21997127</v>
      </c>
    </row>
    <row r="31" spans="1:5">
      <c r="A31" s="4" t="s">
        <v>10</v>
      </c>
      <c r="B31" s="4"/>
      <c r="C31" s="13">
        <v>0</v>
      </c>
      <c r="D31" s="11">
        <v>0</v>
      </c>
    </row>
    <row r="32" spans="1:5">
      <c r="A32" s="4" t="s">
        <v>28</v>
      </c>
      <c r="B32" s="4"/>
      <c r="C32" s="13">
        <v>4303124</v>
      </c>
      <c r="D32" s="13">
        <v>3830001</v>
      </c>
    </row>
    <row r="33" spans="1:6">
      <c r="A33" s="4" t="s">
        <v>77</v>
      </c>
      <c r="B33" s="4"/>
      <c r="C33" s="11">
        <v>0</v>
      </c>
      <c r="D33" s="13">
        <v>5988020</v>
      </c>
    </row>
    <row r="34" spans="1:6">
      <c r="A34" s="4" t="s">
        <v>54</v>
      </c>
      <c r="B34" s="4"/>
      <c r="C34" s="13">
        <v>19460389</v>
      </c>
      <c r="D34" s="13">
        <v>14390027</v>
      </c>
    </row>
    <row r="35" spans="1:6">
      <c r="A35" s="4" t="s">
        <v>55</v>
      </c>
      <c r="B35" s="4"/>
      <c r="C35" s="13">
        <v>55858098</v>
      </c>
      <c r="D35" s="13">
        <v>53796989</v>
      </c>
    </row>
    <row r="36" spans="1:6">
      <c r="A36" s="4" t="s">
        <v>9</v>
      </c>
      <c r="B36" s="4"/>
      <c r="C36" s="13">
        <v>4889131</v>
      </c>
      <c r="D36" s="13">
        <v>3963869</v>
      </c>
    </row>
    <row r="37" spans="1:6">
      <c r="A37" s="4" t="s">
        <v>29</v>
      </c>
      <c r="B37" s="4"/>
      <c r="C37" s="13">
        <v>738973</v>
      </c>
      <c r="D37" s="13">
        <v>419260</v>
      </c>
    </row>
    <row r="38" spans="1:6">
      <c r="A38" s="4" t="s">
        <v>76</v>
      </c>
      <c r="B38" s="4"/>
      <c r="C38" s="13">
        <v>199115888</v>
      </c>
      <c r="D38" s="13">
        <v>147906554</v>
      </c>
    </row>
    <row r="39" spans="1:6" ht="15.75" thickBot="1">
      <c r="A39" s="6" t="s">
        <v>30</v>
      </c>
      <c r="B39" s="6"/>
      <c r="C39" s="14">
        <v>3908063</v>
      </c>
      <c r="D39" s="14">
        <v>3344876</v>
      </c>
    </row>
    <row r="40" spans="1:6">
      <c r="A40" s="2"/>
      <c r="B40" s="2"/>
    </row>
    <row r="41" spans="1:6" ht="15.75" thickBot="1">
      <c r="A41" s="7" t="s">
        <v>2</v>
      </c>
      <c r="B41" s="7"/>
      <c r="C41" s="12">
        <f>SUM(C27:C39)</f>
        <v>1667508142</v>
      </c>
      <c r="D41" s="12">
        <f>SUM(D27:D39)</f>
        <v>1412665918</v>
      </c>
      <c r="F41" s="18"/>
    </row>
    <row r="42" spans="1:6" ht="15.75" thickTop="1">
      <c r="A42" s="2"/>
      <c r="B42" s="2"/>
      <c r="C42" s="2"/>
      <c r="D42" s="4"/>
    </row>
    <row r="43" spans="1:6">
      <c r="A43" s="2" t="s">
        <v>31</v>
      </c>
      <c r="B43" s="2"/>
      <c r="C43" s="2"/>
      <c r="D43" s="4"/>
    </row>
    <row r="44" spans="1:6">
      <c r="A44" s="4" t="s">
        <v>32</v>
      </c>
      <c r="B44" s="4">
        <v>7</v>
      </c>
      <c r="C44" s="13">
        <v>72810824</v>
      </c>
      <c r="D44" s="13">
        <v>66822797</v>
      </c>
    </row>
    <row r="45" spans="1:6">
      <c r="A45" s="4" t="s">
        <v>47</v>
      </c>
      <c r="B45" s="4"/>
      <c r="C45" s="13">
        <v>17106927</v>
      </c>
      <c r="D45" s="13">
        <v>17106927</v>
      </c>
      <c r="E45" s="17"/>
      <c r="F45" s="17"/>
    </row>
    <row r="46" spans="1:6" ht="25.5">
      <c r="A46" s="8" t="s">
        <v>33</v>
      </c>
      <c r="B46" s="8"/>
      <c r="C46" s="10">
        <v>1977152</v>
      </c>
      <c r="D46" s="13">
        <v>605572</v>
      </c>
    </row>
    <row r="47" spans="1:6">
      <c r="A47" s="8" t="s">
        <v>75</v>
      </c>
      <c r="B47" s="8"/>
      <c r="C47" s="10">
        <v>2778440</v>
      </c>
      <c r="D47" s="13">
        <v>1375471</v>
      </c>
    </row>
    <row r="48" spans="1:6" ht="15.75" thickBot="1">
      <c r="A48" s="6" t="s">
        <v>5</v>
      </c>
      <c r="B48" s="6"/>
      <c r="C48" s="14">
        <v>81938750</v>
      </c>
      <c r="D48" s="14">
        <v>71575124</v>
      </c>
      <c r="E48" s="17"/>
    </row>
    <row r="49" spans="1:5">
      <c r="A49" s="2"/>
      <c r="B49" s="2"/>
      <c r="E49" s="17"/>
    </row>
    <row r="50" spans="1:5" ht="15.75" thickBot="1">
      <c r="A50" s="7" t="s">
        <v>3</v>
      </c>
      <c r="B50" s="7"/>
      <c r="C50" s="12">
        <f>SUM(C44:C48)</f>
        <v>176612093</v>
      </c>
      <c r="D50" s="12">
        <f>SUM(D44:D48)</f>
        <v>157485891</v>
      </c>
    </row>
    <row r="51" spans="1:5" ht="15.75" thickTop="1">
      <c r="A51" s="2" t="s">
        <v>34</v>
      </c>
      <c r="B51" s="2"/>
    </row>
    <row r="52" spans="1:5" ht="15.75" thickBot="1">
      <c r="A52" s="7" t="s">
        <v>35</v>
      </c>
      <c r="B52" s="7"/>
      <c r="C52" s="12">
        <f>C41+C50</f>
        <v>1844120235</v>
      </c>
      <c r="D52" s="12">
        <f>D41+D50</f>
        <v>1570151809</v>
      </c>
    </row>
    <row r="53" spans="1:5" ht="15.75" thickTop="1">
      <c r="C53" s="18"/>
      <c r="D53" s="18"/>
    </row>
    <row r="55" spans="1:5">
      <c r="A55" s="9" t="s">
        <v>81</v>
      </c>
      <c r="B55" s="9"/>
    </row>
    <row r="56" spans="1:5">
      <c r="A56" s="9"/>
      <c r="B56" s="9"/>
    </row>
    <row r="57" spans="1:5">
      <c r="A57" s="9" t="s">
        <v>82</v>
      </c>
      <c r="B57" s="9"/>
    </row>
    <row r="60" spans="1:5">
      <c r="A60" s="82" t="s">
        <v>70</v>
      </c>
      <c r="B60" s="82"/>
      <c r="C60" s="82"/>
      <c r="D60" s="82"/>
    </row>
    <row r="61" spans="1:5">
      <c r="A61" s="1" t="s">
        <v>8</v>
      </c>
      <c r="B61" s="1"/>
      <c r="C61" s="19"/>
      <c r="D61" s="46"/>
    </row>
  </sheetData>
  <mergeCells count="1">
    <mergeCell ref="A60:D60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dimension ref="A1:J49"/>
  <sheetViews>
    <sheetView view="pageBreakPreview" topLeftCell="A25" zoomScale="106" zoomScaleNormal="100" zoomScaleSheetLayoutView="106" workbookViewId="0">
      <selection activeCell="A13" sqref="A13"/>
    </sheetView>
  </sheetViews>
  <sheetFormatPr defaultRowHeight="15"/>
  <cols>
    <col min="1" max="1" width="92.85546875" customWidth="1"/>
    <col min="2" max="2" width="4.5703125" customWidth="1"/>
    <col min="3" max="3" width="18" bestFit="1" customWidth="1"/>
    <col min="4" max="4" width="2" customWidth="1"/>
    <col min="5" max="5" width="18" bestFit="1" customWidth="1"/>
    <col min="6" max="6" width="10.28515625" bestFit="1" customWidth="1"/>
    <col min="7" max="7" width="11.28515625" bestFit="1" customWidth="1"/>
    <col min="9" max="9" width="10.28515625" bestFit="1" customWidth="1"/>
  </cols>
  <sheetData>
    <row r="1" spans="1:5">
      <c r="A1" s="20"/>
      <c r="B1" s="20"/>
      <c r="C1" s="21"/>
      <c r="D1" s="2"/>
      <c r="E1" s="21"/>
    </row>
    <row r="2" spans="1:5">
      <c r="A2" s="20"/>
      <c r="B2" s="20"/>
      <c r="D2" s="2"/>
    </row>
    <row r="3" spans="1:5">
      <c r="A3" s="22" t="s">
        <v>0</v>
      </c>
      <c r="B3" s="22"/>
      <c r="D3" s="2"/>
    </row>
    <row r="4" spans="1:5">
      <c r="A4" s="20"/>
      <c r="B4" s="20"/>
      <c r="C4" s="21"/>
      <c r="D4" s="2"/>
      <c r="E4" s="21"/>
    </row>
    <row r="5" spans="1:5" ht="39" thickBot="1">
      <c r="A5" s="15" t="s">
        <v>78</v>
      </c>
      <c r="B5" s="15"/>
      <c r="C5" s="3" t="s">
        <v>79</v>
      </c>
      <c r="D5" s="23"/>
      <c r="E5" s="3" t="s">
        <v>80</v>
      </c>
    </row>
    <row r="6" spans="1:5">
      <c r="A6" s="4" t="s">
        <v>36</v>
      </c>
      <c r="B6" s="4">
        <v>8</v>
      </c>
      <c r="C6" s="10">
        <v>15742168</v>
      </c>
      <c r="D6" s="10"/>
      <c r="E6" s="10">
        <v>1054622</v>
      </c>
    </row>
    <row r="7" spans="1:5" ht="25.5">
      <c r="A7" s="8" t="s">
        <v>37</v>
      </c>
      <c r="B7" s="8">
        <v>8</v>
      </c>
      <c r="C7" s="10">
        <v>27643912</v>
      </c>
      <c r="D7" s="10"/>
      <c r="E7" s="10">
        <v>9244038</v>
      </c>
    </row>
    <row r="8" spans="1:5" ht="15.75" thickBot="1">
      <c r="A8" s="6" t="s">
        <v>38</v>
      </c>
      <c r="B8" s="6">
        <v>8</v>
      </c>
      <c r="C8" s="24">
        <v>-27327935</v>
      </c>
      <c r="D8" s="24"/>
      <c r="E8" s="24">
        <v>-8393167</v>
      </c>
    </row>
    <row r="9" spans="1:5">
      <c r="A9" s="2" t="s">
        <v>49</v>
      </c>
      <c r="B9" s="2">
        <v>8</v>
      </c>
      <c r="C9" s="25">
        <f>SUM(C6:C8)</f>
        <v>16058145</v>
      </c>
      <c r="D9" s="25">
        <f t="shared" ref="D9" si="0">D6+D7+D8</f>
        <v>0</v>
      </c>
      <c r="E9" s="25">
        <f>SUM(E6:E8)</f>
        <v>1905493</v>
      </c>
    </row>
    <row r="10" spans="1:5">
      <c r="A10" s="2"/>
      <c r="B10" s="2"/>
      <c r="C10" s="25"/>
      <c r="D10" s="25"/>
      <c r="E10" s="25"/>
    </row>
    <row r="11" spans="1:5" ht="15.75" thickBot="1">
      <c r="A11" s="6" t="s">
        <v>68</v>
      </c>
      <c r="B11" s="6"/>
      <c r="C11" s="24">
        <v>-6102776</v>
      </c>
      <c r="D11" s="26"/>
      <c r="E11" s="24">
        <v>-438953</v>
      </c>
    </row>
    <row r="12" spans="1:5">
      <c r="A12" s="2" t="s">
        <v>69</v>
      </c>
      <c r="B12" s="2"/>
      <c r="C12" s="27">
        <f>C9+C11</f>
        <v>9955369</v>
      </c>
      <c r="D12" s="25"/>
      <c r="E12" s="25">
        <f>E9+E11</f>
        <v>1466540</v>
      </c>
    </row>
    <row r="13" spans="1:5">
      <c r="A13" s="4" t="s">
        <v>56</v>
      </c>
      <c r="B13" s="4"/>
      <c r="C13" s="10">
        <v>17704081</v>
      </c>
      <c r="D13" s="25"/>
      <c r="E13" s="28"/>
    </row>
    <row r="14" spans="1:5" ht="15.75" thickBot="1">
      <c r="A14" s="6" t="s">
        <v>57</v>
      </c>
      <c r="B14" s="6"/>
      <c r="C14" s="24">
        <v>-357611</v>
      </c>
      <c r="D14" s="26"/>
      <c r="E14" s="29"/>
    </row>
    <row r="15" spans="1:5">
      <c r="A15" s="30" t="s">
        <v>58</v>
      </c>
      <c r="B15" s="30"/>
      <c r="C15" s="31">
        <f>SUM(C13:C14)</f>
        <v>17346470</v>
      </c>
      <c r="D15" s="25"/>
      <c r="E15" s="31">
        <f>SUM(E13:E14)</f>
        <v>0</v>
      </c>
    </row>
    <row r="16" spans="1:5" ht="15.75" thickBot="1">
      <c r="A16" s="32" t="s">
        <v>59</v>
      </c>
      <c r="B16" s="32"/>
      <c r="C16" s="24">
        <v>-5736818</v>
      </c>
      <c r="D16" s="26"/>
      <c r="E16" s="29"/>
    </row>
    <row r="17" spans="1:7" ht="15.75" thickBot="1">
      <c r="A17" s="33" t="s">
        <v>60</v>
      </c>
      <c r="B17" s="33"/>
      <c r="C17" s="34">
        <f>SUM(C15:C16)</f>
        <v>11609652</v>
      </c>
      <c r="D17" s="35"/>
      <c r="E17" s="34">
        <f>SUM(E15:E16)</f>
        <v>0</v>
      </c>
    </row>
    <row r="18" spans="1:7">
      <c r="A18" s="36" t="s">
        <v>61</v>
      </c>
      <c r="B18" s="36"/>
      <c r="C18" s="10">
        <v>-2476559</v>
      </c>
      <c r="D18" s="25"/>
      <c r="E18" s="28"/>
    </row>
    <row r="19" spans="1:7" ht="15.75" thickBot="1">
      <c r="A19" s="32" t="s">
        <v>62</v>
      </c>
      <c r="B19" s="32"/>
      <c r="C19" s="24">
        <v>-2255306</v>
      </c>
      <c r="D19" s="26"/>
      <c r="E19" s="29"/>
    </row>
    <row r="20" spans="1:7" ht="15.75" thickBot="1">
      <c r="A20" s="37" t="s">
        <v>63</v>
      </c>
      <c r="B20" s="30"/>
      <c r="C20" s="38">
        <f>SUM(C18:C19)</f>
        <v>-4731865</v>
      </c>
      <c r="D20" s="25"/>
      <c r="E20" s="38">
        <f>SUM(E18:E19)</f>
        <v>0</v>
      </c>
    </row>
    <row r="21" spans="1:7">
      <c r="A21" s="39" t="s">
        <v>64</v>
      </c>
      <c r="B21" s="39"/>
      <c r="C21" s="40">
        <f>C20+C17</f>
        <v>6877787</v>
      </c>
      <c r="D21" s="40"/>
      <c r="E21" s="40">
        <f>E20+E17</f>
        <v>0</v>
      </c>
      <c r="G21" s="41"/>
    </row>
    <row r="22" spans="1:7">
      <c r="A22" s="2"/>
      <c r="B22" s="2"/>
      <c r="C22" s="25"/>
      <c r="D22" s="25"/>
      <c r="E22" s="25"/>
      <c r="G22" s="41"/>
    </row>
    <row r="23" spans="1:7">
      <c r="A23" s="4" t="s">
        <v>39</v>
      </c>
      <c r="B23" s="4">
        <v>9</v>
      </c>
      <c r="C23" s="10">
        <v>12380124</v>
      </c>
      <c r="D23" s="10"/>
      <c r="E23" s="10">
        <v>2075412</v>
      </c>
    </row>
    <row r="24" spans="1:7">
      <c r="A24" s="4" t="s">
        <v>40</v>
      </c>
      <c r="B24" s="4">
        <v>9</v>
      </c>
      <c r="C24" s="10">
        <v>-12411931</v>
      </c>
      <c r="D24" s="10"/>
      <c r="E24" s="10">
        <v>-1232731</v>
      </c>
    </row>
    <row r="25" spans="1:7">
      <c r="A25" s="4" t="s">
        <v>65</v>
      </c>
      <c r="B25" s="4"/>
      <c r="C25" s="10">
        <v>0</v>
      </c>
      <c r="D25" s="10"/>
      <c r="E25" s="10"/>
    </row>
    <row r="26" spans="1:7">
      <c r="A26" s="4" t="s">
        <v>66</v>
      </c>
      <c r="B26" s="4"/>
      <c r="C26" s="10">
        <v>1140298</v>
      </c>
      <c r="D26" s="10"/>
      <c r="E26" s="10"/>
    </row>
    <row r="27" spans="1:7">
      <c r="A27" s="4" t="s">
        <v>41</v>
      </c>
      <c r="B27" s="4"/>
      <c r="C27" s="10">
        <v>-10228926</v>
      </c>
      <c r="D27" s="28"/>
      <c r="E27" s="28">
        <v>2938116</v>
      </c>
    </row>
    <row r="28" spans="1:7">
      <c r="A28" s="4" t="s">
        <v>67</v>
      </c>
      <c r="B28" s="4"/>
      <c r="C28" s="10">
        <v>0</v>
      </c>
      <c r="D28" s="28"/>
      <c r="E28" s="28"/>
    </row>
    <row r="29" spans="1:7">
      <c r="A29" s="4" t="s">
        <v>42</v>
      </c>
      <c r="B29" s="4"/>
      <c r="C29" s="10">
        <v>12237977</v>
      </c>
      <c r="D29" s="28"/>
      <c r="E29" s="28">
        <v>201298</v>
      </c>
    </row>
    <row r="30" spans="1:7">
      <c r="A30" s="4" t="s">
        <v>43</v>
      </c>
      <c r="B30" s="4"/>
      <c r="C30" s="10">
        <v>28294</v>
      </c>
      <c r="D30" s="10"/>
      <c r="E30" s="10">
        <v>6026</v>
      </c>
    </row>
    <row r="31" spans="1:7" ht="15.75" thickBot="1">
      <c r="A31" s="4" t="s">
        <v>6</v>
      </c>
      <c r="B31" s="4"/>
      <c r="C31" s="10">
        <v>2350842</v>
      </c>
      <c r="D31" s="10"/>
      <c r="E31" s="10">
        <v>14962</v>
      </c>
    </row>
    <row r="32" spans="1:7">
      <c r="A32" s="42"/>
      <c r="B32" s="42"/>
      <c r="C32" s="43"/>
      <c r="D32" s="43"/>
      <c r="E32" s="43"/>
    </row>
    <row r="33" spans="1:10" ht="15.75" thickBot="1">
      <c r="A33" s="23" t="s">
        <v>44</v>
      </c>
      <c r="B33" s="23"/>
      <c r="C33" s="44">
        <f>SUM(C23:C32)</f>
        <v>5496678</v>
      </c>
      <c r="D33" s="44"/>
      <c r="E33" s="44">
        <f>SUM(E23:E32)</f>
        <v>4003083</v>
      </c>
      <c r="G33" s="41"/>
      <c r="H33" s="41"/>
    </row>
    <row r="34" spans="1:10">
      <c r="A34" s="4"/>
      <c r="B34" s="4"/>
      <c r="C34" s="10"/>
      <c r="D34" s="28"/>
      <c r="E34" s="10"/>
    </row>
    <row r="35" spans="1:10" ht="15.75" thickBot="1">
      <c r="A35" s="6" t="s">
        <v>4</v>
      </c>
      <c r="B35" s="6">
        <v>10</v>
      </c>
      <c r="C35" s="24">
        <v>-10545382</v>
      </c>
      <c r="D35" s="24"/>
      <c r="E35" s="24">
        <v>-2760265</v>
      </c>
    </row>
    <row r="36" spans="1:10">
      <c r="A36" s="4" t="s">
        <v>45</v>
      </c>
      <c r="B36" s="4"/>
      <c r="C36" s="10">
        <f>C12+C33+C35+C20+C17</f>
        <v>11784452</v>
      </c>
      <c r="D36" s="10">
        <f>D21+D33+D35</f>
        <v>0</v>
      </c>
      <c r="E36" s="10">
        <f>E12+E33+E35+E21</f>
        <v>2709358</v>
      </c>
      <c r="F36" s="41"/>
      <c r="G36" s="41"/>
      <c r="I36" s="41"/>
      <c r="J36" s="41"/>
    </row>
    <row r="37" spans="1:10" ht="15.75" thickBot="1">
      <c r="A37" s="6" t="s">
        <v>7</v>
      </c>
      <c r="B37" s="6"/>
      <c r="C37" s="24">
        <v>-17857</v>
      </c>
      <c r="D37" s="24"/>
      <c r="E37" s="24"/>
    </row>
    <row r="38" spans="1:10">
      <c r="A38" s="4"/>
      <c r="B38" s="4"/>
      <c r="C38" s="10"/>
      <c r="D38" s="28"/>
      <c r="E38" s="10"/>
    </row>
    <row r="39" spans="1:10" ht="15.75" thickBot="1">
      <c r="A39" s="7" t="s">
        <v>46</v>
      </c>
      <c r="B39" s="7"/>
      <c r="C39" s="45">
        <f>C36+C37</f>
        <v>11766595</v>
      </c>
      <c r="D39" s="45">
        <f>D36+D37</f>
        <v>0</v>
      </c>
      <c r="E39" s="45">
        <f>E36+E37</f>
        <v>2709358</v>
      </c>
    </row>
    <row r="40" spans="1:10" ht="15.75" thickTop="1">
      <c r="A40" s="2"/>
      <c r="B40" s="2"/>
      <c r="C40" s="5"/>
      <c r="D40" s="4"/>
      <c r="E40" s="38"/>
    </row>
    <row r="41" spans="1:10">
      <c r="A41" s="2"/>
      <c r="B41" s="2"/>
      <c r="C41" s="5"/>
      <c r="D41" s="4"/>
      <c r="E41" s="21"/>
    </row>
    <row r="42" spans="1:10">
      <c r="C42" s="41"/>
    </row>
    <row r="43" spans="1:10">
      <c r="A43" s="9" t="str">
        <f>ББ!A55</f>
        <v>Заместитель Председателя Правления _____________________________ /Салыкбаев А.К. Дата  07.04.2023г.</v>
      </c>
      <c r="B43" s="9"/>
    </row>
    <row r="44" spans="1:10">
      <c r="A44" s="9"/>
      <c r="B44" s="9"/>
    </row>
    <row r="45" spans="1:10">
      <c r="A45" s="9" t="str">
        <f>ББ!A57</f>
        <v>Главный бухгалтер ________________________________ / Хон Т.Э. Дата 07.04.2023 г.</v>
      </c>
      <c r="B45" s="9"/>
    </row>
    <row r="48" spans="1:10">
      <c r="A48" s="82" t="s">
        <v>70</v>
      </c>
      <c r="B48" s="82"/>
      <c r="C48" s="82"/>
      <c r="D48" s="82"/>
    </row>
    <row r="49" spans="1:4">
      <c r="A49" s="1" t="s">
        <v>8</v>
      </c>
      <c r="B49" s="1"/>
      <c r="C49" s="19"/>
      <c r="D49" s="46"/>
    </row>
  </sheetData>
  <mergeCells count="1">
    <mergeCell ref="A48:D48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072F-67F6-4653-B3F4-472B5D8A8213}">
  <dimension ref="A1:E72"/>
  <sheetViews>
    <sheetView workbookViewId="0">
      <selection activeCell="B65" sqref="B65"/>
    </sheetView>
  </sheetViews>
  <sheetFormatPr defaultColWidth="9.140625" defaultRowHeight="15"/>
  <cols>
    <col min="1" max="1" width="80.42578125" style="57" customWidth="1"/>
    <col min="2" max="2" width="16.28515625" customWidth="1"/>
    <col min="3" max="3" width="16.85546875" customWidth="1"/>
  </cols>
  <sheetData>
    <row r="1" spans="1:3">
      <c r="A1" s="8"/>
    </row>
    <row r="2" spans="1:3">
      <c r="A2" s="8"/>
    </row>
    <row r="3" spans="1:3">
      <c r="A3" s="49" t="s">
        <v>0</v>
      </c>
    </row>
    <row r="4" spans="1:3" ht="74.25" customHeight="1" thickBot="1">
      <c r="A4" s="50" t="s">
        <v>138</v>
      </c>
      <c r="B4" s="51" t="s">
        <v>79</v>
      </c>
      <c r="C4" s="51" t="s">
        <v>80</v>
      </c>
    </row>
    <row r="5" spans="1:3">
      <c r="A5" s="52" t="s">
        <v>83</v>
      </c>
    </row>
    <row r="6" spans="1:3">
      <c r="A6" s="8" t="s">
        <v>84</v>
      </c>
      <c r="B6" s="87">
        <v>11784452</v>
      </c>
      <c r="C6" s="41">
        <v>2709358</v>
      </c>
    </row>
    <row r="7" spans="1:3">
      <c r="A7" s="8" t="s">
        <v>85</v>
      </c>
      <c r="B7" s="87"/>
    </row>
    <row r="8" spans="1:3" ht="25.5">
      <c r="A8" s="8" t="s">
        <v>86</v>
      </c>
      <c r="B8" s="87">
        <v>-2201291</v>
      </c>
      <c r="C8" s="41">
        <v>-790954</v>
      </c>
    </row>
    <row r="9" spans="1:3" ht="25.5">
      <c r="A9" s="8" t="s">
        <v>87</v>
      </c>
      <c r="B9" s="87">
        <v>0</v>
      </c>
      <c r="C9" s="41">
        <v>438953</v>
      </c>
    </row>
    <row r="10" spans="1:3">
      <c r="A10" s="8" t="s">
        <v>88</v>
      </c>
      <c r="B10" s="87">
        <v>704651</v>
      </c>
      <c r="C10" s="41">
        <v>-403418</v>
      </c>
    </row>
    <row r="11" spans="1:3">
      <c r="A11" s="8" t="s">
        <v>89</v>
      </c>
      <c r="B11" s="87">
        <v>6102776</v>
      </c>
      <c r="C11" s="41">
        <v>0</v>
      </c>
    </row>
    <row r="12" spans="1:3">
      <c r="A12" s="8" t="s">
        <v>90</v>
      </c>
      <c r="B12" s="87">
        <v>5736816</v>
      </c>
      <c r="C12" s="41">
        <v>0</v>
      </c>
    </row>
    <row r="13" spans="1:3">
      <c r="A13" s="8" t="s">
        <v>63</v>
      </c>
      <c r="B13" s="87">
        <v>4731864</v>
      </c>
      <c r="C13" s="41">
        <v>0</v>
      </c>
    </row>
    <row r="14" spans="1:3">
      <c r="A14" s="8" t="s">
        <v>91</v>
      </c>
      <c r="B14" s="87">
        <v>439873</v>
      </c>
      <c r="C14" s="41">
        <v>138304</v>
      </c>
    </row>
    <row r="15" spans="1:3">
      <c r="A15" s="8" t="s">
        <v>92</v>
      </c>
      <c r="B15" s="87">
        <v>145152</v>
      </c>
      <c r="C15" s="41">
        <v>91452</v>
      </c>
    </row>
    <row r="16" spans="1:3">
      <c r="A16" s="8" t="s">
        <v>143</v>
      </c>
      <c r="B16" s="87">
        <v>3078716</v>
      </c>
      <c r="C16" s="41">
        <v>0</v>
      </c>
    </row>
    <row r="17" spans="1:3">
      <c r="A17" s="8" t="s">
        <v>93</v>
      </c>
      <c r="B17" s="87">
        <v>59405</v>
      </c>
      <c r="C17" s="41">
        <v>8366</v>
      </c>
    </row>
    <row r="18" spans="1:3">
      <c r="A18" s="8" t="s">
        <v>94</v>
      </c>
      <c r="B18" s="87">
        <v>0</v>
      </c>
      <c r="C18" s="41">
        <v>103383</v>
      </c>
    </row>
    <row r="19" spans="1:3" ht="15.75" thickBot="1">
      <c r="A19" s="53" t="s">
        <v>95</v>
      </c>
      <c r="B19" s="88">
        <v>-7906299</v>
      </c>
      <c r="C19" s="54">
        <v>-2633265</v>
      </c>
    </row>
    <row r="20" spans="1:3">
      <c r="A20" s="8"/>
      <c r="B20" s="87"/>
    </row>
    <row r="21" spans="1:3">
      <c r="A21" s="52" t="s">
        <v>96</v>
      </c>
      <c r="B21" s="89">
        <f>SUM(B6:B19)</f>
        <v>22676115</v>
      </c>
      <c r="C21" s="55">
        <f>SUM(C6:C19)</f>
        <v>-337821</v>
      </c>
    </row>
    <row r="22" spans="1:3">
      <c r="A22" s="52" t="s">
        <v>97</v>
      </c>
      <c r="B22" s="87"/>
    </row>
    <row r="23" spans="1:3">
      <c r="A23" s="52" t="s">
        <v>98</v>
      </c>
      <c r="B23" s="87"/>
    </row>
    <row r="24" spans="1:3">
      <c r="A24" s="52" t="s">
        <v>99</v>
      </c>
      <c r="B24" s="90">
        <f>SUM(B25:B31)</f>
        <v>-137890326</v>
      </c>
      <c r="C24" s="27">
        <f>SUM(C25:C31)</f>
        <v>-35296403</v>
      </c>
    </row>
    <row r="25" spans="1:3">
      <c r="A25" s="8" t="s">
        <v>15</v>
      </c>
      <c r="B25" s="87">
        <v>-3941573</v>
      </c>
      <c r="C25" s="41">
        <v>-805983</v>
      </c>
    </row>
    <row r="26" spans="1:3">
      <c r="A26" s="8" t="s">
        <v>100</v>
      </c>
      <c r="B26" s="87">
        <v>118208852</v>
      </c>
      <c r="C26" s="41">
        <v>0</v>
      </c>
    </row>
    <row r="27" spans="1:3">
      <c r="A27" s="8" t="s">
        <v>101</v>
      </c>
      <c r="B27" s="87">
        <v>-170054040</v>
      </c>
      <c r="C27" s="41">
        <v>-8346091</v>
      </c>
    </row>
    <row r="28" spans="1:3">
      <c r="A28" s="8" t="s">
        <v>102</v>
      </c>
      <c r="B28" s="87">
        <v>-3825804</v>
      </c>
      <c r="C28" s="41">
        <v>-669498</v>
      </c>
    </row>
    <row r="29" spans="1:3">
      <c r="A29" s="8" t="s">
        <v>103</v>
      </c>
      <c r="B29" s="87">
        <v>-75316411</v>
      </c>
      <c r="C29" s="41">
        <v>-24590421</v>
      </c>
    </row>
    <row r="30" spans="1:3">
      <c r="A30" s="8" t="s">
        <v>52</v>
      </c>
      <c r="B30" s="87">
        <v>-2419369</v>
      </c>
      <c r="C30" s="41">
        <v>0</v>
      </c>
    </row>
    <row r="31" spans="1:3">
      <c r="A31" s="8" t="s">
        <v>1</v>
      </c>
      <c r="B31" s="87">
        <v>-541981</v>
      </c>
      <c r="C31" s="41">
        <v>-884410</v>
      </c>
    </row>
    <row r="32" spans="1:3">
      <c r="A32" s="52" t="s">
        <v>104</v>
      </c>
      <c r="B32" s="90">
        <f>SUM(B33:B37)</f>
        <v>82729272</v>
      </c>
      <c r="C32" s="27">
        <f>SUM(C33:C37)</f>
        <v>37423305</v>
      </c>
    </row>
    <row r="33" spans="1:3">
      <c r="A33" s="8" t="s">
        <v>105</v>
      </c>
      <c r="B33" s="87">
        <v>0</v>
      </c>
      <c r="C33" s="41">
        <v>16495383</v>
      </c>
    </row>
    <row r="34" spans="1:3">
      <c r="A34" s="8" t="s">
        <v>106</v>
      </c>
      <c r="B34" s="87">
        <v>70412060</v>
      </c>
      <c r="C34" s="41">
        <v>16692766</v>
      </c>
    </row>
    <row r="35" spans="1:3">
      <c r="A35" s="8" t="s">
        <v>27</v>
      </c>
      <c r="B35" s="87">
        <v>11195370</v>
      </c>
      <c r="C35" s="41">
        <v>527454</v>
      </c>
    </row>
    <row r="36" spans="1:3">
      <c r="A36" s="8" t="s">
        <v>107</v>
      </c>
      <c r="B36" s="87">
        <v>473123</v>
      </c>
      <c r="C36" s="41">
        <v>2936134</v>
      </c>
    </row>
    <row r="37" spans="1:3" ht="15.75" thickBot="1">
      <c r="A37" s="53" t="s">
        <v>108</v>
      </c>
      <c r="B37" s="88">
        <v>648719</v>
      </c>
      <c r="C37" s="54">
        <v>771568</v>
      </c>
    </row>
    <row r="38" spans="1:3">
      <c r="A38" s="52" t="s">
        <v>109</v>
      </c>
      <c r="B38" s="89">
        <f>B24+B32+B21</f>
        <v>-32484939</v>
      </c>
      <c r="C38" s="55">
        <f>C24+C32+C21</f>
        <v>1789081</v>
      </c>
    </row>
    <row r="39" spans="1:3" ht="12.6" customHeight="1">
      <c r="A39" s="56"/>
      <c r="B39" s="87"/>
    </row>
    <row r="40" spans="1:3" ht="12.6" customHeight="1">
      <c r="B40" s="87"/>
    </row>
    <row r="41" spans="1:3" ht="12.6" customHeight="1">
      <c r="A41" s="85" t="s">
        <v>110</v>
      </c>
      <c r="B41" s="91">
        <v>-17857</v>
      </c>
      <c r="C41" s="86">
        <v>-110651</v>
      </c>
    </row>
    <row r="42" spans="1:3" ht="15.75" thickBot="1">
      <c r="A42" s="53" t="s">
        <v>61</v>
      </c>
      <c r="B42" s="88">
        <v>-2476559</v>
      </c>
      <c r="C42" s="54">
        <v>0</v>
      </c>
    </row>
    <row r="43" spans="1:3">
      <c r="A43" s="8"/>
      <c r="B43" s="92"/>
    </row>
    <row r="44" spans="1:3" ht="15.75" thickBot="1">
      <c r="A44" s="58" t="s">
        <v>111</v>
      </c>
      <c r="B44" s="93">
        <f>SUM(B38:B42)</f>
        <v>-34979355</v>
      </c>
      <c r="C44" s="59">
        <f>SUM(C38:C42)</f>
        <v>1678430</v>
      </c>
    </row>
    <row r="45" spans="1:3">
      <c r="A45" s="8"/>
      <c r="B45" s="92"/>
    </row>
    <row r="46" spans="1:3">
      <c r="A46" s="52" t="s">
        <v>112</v>
      </c>
      <c r="B46" s="92"/>
    </row>
    <row r="47" spans="1:3" ht="12.95" customHeight="1">
      <c r="A47" s="8" t="s">
        <v>113</v>
      </c>
      <c r="B47" s="87">
        <v>-4001700</v>
      </c>
      <c r="C47" s="41">
        <v>-291745</v>
      </c>
    </row>
    <row r="48" spans="1:3" ht="12.95" customHeight="1">
      <c r="A48" s="8" t="s">
        <v>144</v>
      </c>
      <c r="B48" s="87">
        <v>-79927522</v>
      </c>
      <c r="C48" s="41">
        <v>0</v>
      </c>
    </row>
    <row r="49" spans="1:5">
      <c r="A49" s="8" t="s">
        <v>114</v>
      </c>
      <c r="B49" s="87">
        <v>2088878</v>
      </c>
      <c r="C49" s="41">
        <v>0</v>
      </c>
    </row>
    <row r="50" spans="1:5">
      <c r="A50" s="8" t="s">
        <v>115</v>
      </c>
      <c r="B50" s="87">
        <v>36332566</v>
      </c>
      <c r="C50" s="41">
        <v>0</v>
      </c>
    </row>
    <row r="51" spans="1:5" ht="15.75" thickBot="1">
      <c r="A51" s="53" t="s">
        <v>116</v>
      </c>
      <c r="B51" s="88">
        <v>-5988020</v>
      </c>
      <c r="C51" s="54">
        <v>0</v>
      </c>
    </row>
    <row r="52" spans="1:5">
      <c r="A52" s="8"/>
      <c r="B52" s="92"/>
    </row>
    <row r="53" spans="1:5" ht="15.75" thickBot="1">
      <c r="A53" s="58" t="s">
        <v>117</v>
      </c>
      <c r="B53" s="93">
        <f>SUM(B47:B51)</f>
        <v>-51495798</v>
      </c>
      <c r="C53" s="59">
        <f>SUM(C47:C49)</f>
        <v>-291745</v>
      </c>
    </row>
    <row r="54" spans="1:5" ht="12.95" customHeight="1">
      <c r="A54" s="52" t="s">
        <v>118</v>
      </c>
      <c r="B54" s="92"/>
    </row>
    <row r="55" spans="1:5">
      <c r="A55" s="8" t="s">
        <v>119</v>
      </c>
      <c r="B55" s="87">
        <v>-42276</v>
      </c>
      <c r="C55" s="41">
        <v>-117936</v>
      </c>
    </row>
    <row r="56" spans="1:5">
      <c r="A56" s="8" t="s">
        <v>120</v>
      </c>
      <c r="B56" s="87">
        <v>5988027</v>
      </c>
      <c r="C56" s="41">
        <v>0</v>
      </c>
    </row>
    <row r="57" spans="1:5" ht="25.5">
      <c r="A57" s="8" t="s">
        <v>145</v>
      </c>
      <c r="B57" s="87">
        <v>51209334</v>
      </c>
      <c r="C57" s="41">
        <v>0</v>
      </c>
    </row>
    <row r="58" spans="1:5">
      <c r="A58" s="8"/>
      <c r="B58" s="92"/>
    </row>
    <row r="59" spans="1:5" ht="15.75" thickBot="1">
      <c r="A59" s="58" t="s">
        <v>121</v>
      </c>
      <c r="B59" s="93">
        <f>SUM(B55:B57)</f>
        <v>57155085</v>
      </c>
      <c r="C59" s="59">
        <f>SUM(C55:C57)</f>
        <v>-117936</v>
      </c>
    </row>
    <row r="60" spans="1:5">
      <c r="A60" s="8"/>
      <c r="B60" s="92"/>
    </row>
    <row r="61" spans="1:5" ht="15.75" thickBot="1">
      <c r="A61" s="53" t="s">
        <v>122</v>
      </c>
      <c r="B61" s="93">
        <v>-29320068</v>
      </c>
      <c r="C61" s="59">
        <f>C44+C53+C59</f>
        <v>1268749</v>
      </c>
    </row>
    <row r="62" spans="1:5">
      <c r="A62" s="60" t="s">
        <v>123</v>
      </c>
      <c r="B62" s="87">
        <v>0</v>
      </c>
      <c r="C62" s="41">
        <v>-387</v>
      </c>
    </row>
    <row r="63" spans="1:5" ht="15.75" thickBot="1">
      <c r="A63" s="58" t="s">
        <v>124</v>
      </c>
      <c r="B63" s="94">
        <v>263348476</v>
      </c>
      <c r="C63" s="61">
        <v>44341086</v>
      </c>
    </row>
    <row r="64" spans="1:5" ht="13.5" customHeight="1" thickBot="1">
      <c r="A64" s="58" t="s">
        <v>125</v>
      </c>
      <c r="B64" s="95">
        <v>234028408</v>
      </c>
      <c r="C64" s="59">
        <v>45609449</v>
      </c>
      <c r="E64" s="41"/>
    </row>
    <row r="65" spans="1:5" ht="13.5" customHeight="1">
      <c r="A65" s="52"/>
      <c r="B65" s="62"/>
      <c r="C65" s="62"/>
      <c r="E65" s="41"/>
    </row>
    <row r="66" spans="1:5">
      <c r="B66" s="41"/>
      <c r="C66" s="41"/>
    </row>
    <row r="67" spans="1:5">
      <c r="A67" s="9" t="s">
        <v>146</v>
      </c>
    </row>
    <row r="68" spans="1:5">
      <c r="A68" s="9"/>
    </row>
    <row r="69" spans="1:5">
      <c r="A69" s="9" t="s">
        <v>82</v>
      </c>
    </row>
    <row r="70" spans="1:5">
      <c r="A70"/>
    </row>
    <row r="71" spans="1:5">
      <c r="A71" s="82" t="s">
        <v>70</v>
      </c>
      <c r="B71" s="82"/>
      <c r="C71" s="82"/>
      <c r="D71" s="82"/>
    </row>
    <row r="72" spans="1:5">
      <c r="A72" s="1" t="s">
        <v>8</v>
      </c>
      <c r="B72" s="63"/>
      <c r="C72" s="64"/>
      <c r="D72" s="63"/>
    </row>
  </sheetData>
  <mergeCells count="1">
    <mergeCell ref="A71:D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EE60-B6E1-45E8-84F2-142411E38853}">
  <dimension ref="A1:AH139"/>
  <sheetViews>
    <sheetView tabSelected="1" zoomScaleNormal="100" workbookViewId="0">
      <selection activeCell="F27" sqref="F27"/>
    </sheetView>
  </sheetViews>
  <sheetFormatPr defaultColWidth="8.85546875" defaultRowHeight="15"/>
  <cols>
    <col min="1" max="1" width="56.5703125" style="65" customWidth="1"/>
    <col min="2" max="2" width="20.42578125" style="65" customWidth="1"/>
    <col min="3" max="3" width="4.28515625" style="65" customWidth="1"/>
    <col min="4" max="4" width="16.42578125" style="65" customWidth="1"/>
    <col min="5" max="5" width="3.7109375" style="65" customWidth="1"/>
    <col min="6" max="6" width="23.85546875" style="65" customWidth="1"/>
    <col min="7" max="7" width="2.7109375" style="65" customWidth="1"/>
    <col min="8" max="8" width="9.28515625" style="65" customWidth="1"/>
    <col min="9" max="9" width="5.140625" style="65" customWidth="1"/>
    <col min="10" max="10" width="17.5703125" style="65" customWidth="1"/>
    <col min="11" max="11" width="3.140625" style="65" customWidth="1"/>
    <col min="12" max="12" width="13.5703125" style="65" bestFit="1" customWidth="1"/>
    <col min="13" max="13" width="2.7109375" style="65" customWidth="1"/>
    <col min="14" max="16384" width="8.85546875" style="65"/>
  </cols>
  <sheetData>
    <row r="1" spans="1:34">
      <c r="A1" s="22" t="s">
        <v>0</v>
      </c>
    </row>
    <row r="2" spans="1:34" ht="15.75">
      <c r="A2" s="66"/>
    </row>
    <row r="3" spans="1:34">
      <c r="A3" s="67" t="s">
        <v>126</v>
      </c>
    </row>
    <row r="4" spans="1:34">
      <c r="A4" s="67" t="s">
        <v>139</v>
      </c>
    </row>
    <row r="5" spans="1:34">
      <c r="A5" s="68" t="s">
        <v>127</v>
      </c>
    </row>
    <row r="7" spans="1:34" s="70" customFormat="1" ht="24" customHeight="1">
      <c r="A7" s="84"/>
      <c r="B7" s="69" t="s">
        <v>128</v>
      </c>
      <c r="C7" s="69"/>
      <c r="D7" s="83" t="s">
        <v>47</v>
      </c>
      <c r="E7" s="69"/>
      <c r="F7" s="83" t="s">
        <v>129</v>
      </c>
      <c r="G7" s="83"/>
      <c r="H7" s="69" t="s">
        <v>75</v>
      </c>
      <c r="I7" s="69"/>
      <c r="J7" s="83" t="s">
        <v>5</v>
      </c>
      <c r="K7" s="83"/>
      <c r="L7" s="69" t="s">
        <v>130</v>
      </c>
    </row>
    <row r="8" spans="1:34" s="70" customFormat="1" ht="12">
      <c r="A8" s="84"/>
      <c r="B8" s="69" t="s">
        <v>131</v>
      </c>
      <c r="C8" s="69"/>
      <c r="D8" s="83"/>
      <c r="E8" s="69"/>
      <c r="F8" s="83"/>
      <c r="G8" s="83"/>
      <c r="H8" s="69"/>
      <c r="I8" s="69"/>
      <c r="J8" s="83"/>
      <c r="K8" s="83"/>
      <c r="L8" s="69" t="s">
        <v>132</v>
      </c>
    </row>
    <row r="9" spans="1:34" s="70" customFormat="1" ht="12">
      <c r="A9" s="72"/>
      <c r="B9" s="72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34" s="70" customFormat="1" ht="20.25" customHeight="1">
      <c r="A10" s="79" t="s">
        <v>137</v>
      </c>
      <c r="B10" s="72">
        <v>61422794</v>
      </c>
      <c r="C10" s="72"/>
      <c r="D10" s="72">
        <v>2978199</v>
      </c>
      <c r="E10" s="72"/>
      <c r="F10" s="72">
        <v>278</v>
      </c>
      <c r="G10" s="72"/>
      <c r="H10" s="72"/>
      <c r="I10" s="72"/>
      <c r="J10" s="72">
        <v>32010317</v>
      </c>
      <c r="K10" s="72"/>
      <c r="L10" s="72">
        <v>96411588</v>
      </c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</row>
    <row r="11" spans="1:34" s="74" customFormat="1">
      <c r="A11" s="73" t="s">
        <v>133</v>
      </c>
      <c r="B11" s="72" t="s">
        <v>134</v>
      </c>
      <c r="C11" s="72"/>
      <c r="D11" s="72" t="s">
        <v>134</v>
      </c>
      <c r="E11" s="72"/>
      <c r="F11" s="72" t="s">
        <v>134</v>
      </c>
      <c r="G11" s="72"/>
      <c r="H11" s="72"/>
      <c r="I11" s="72"/>
      <c r="J11" s="76">
        <v>2902475</v>
      </c>
      <c r="K11" s="76"/>
      <c r="L11" s="76">
        <f>J11</f>
        <v>2902475</v>
      </c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</row>
    <row r="12" spans="1:34" s="70" customFormat="1">
      <c r="A12" s="75" t="s">
        <v>135</v>
      </c>
      <c r="B12" s="72" t="s">
        <v>134</v>
      </c>
      <c r="C12" s="72"/>
      <c r="D12" s="72" t="s">
        <v>134</v>
      </c>
      <c r="E12" s="72"/>
      <c r="F12" s="72" t="s">
        <v>134</v>
      </c>
      <c r="G12" s="72"/>
      <c r="H12" s="72"/>
      <c r="I12" s="72"/>
      <c r="J12" s="72" t="s">
        <v>134</v>
      </c>
      <c r="K12" s="72"/>
      <c r="L12" s="72" t="s">
        <v>134</v>
      </c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1:34" s="70" customFormat="1">
      <c r="A13" s="75" t="s">
        <v>136</v>
      </c>
      <c r="B13" s="72" t="s">
        <v>134</v>
      </c>
      <c r="C13" s="72"/>
      <c r="D13" s="72" t="s">
        <v>134</v>
      </c>
      <c r="E13" s="72"/>
      <c r="F13" s="72" t="s">
        <v>134</v>
      </c>
      <c r="G13" s="72"/>
      <c r="H13" s="72"/>
      <c r="I13" s="72"/>
      <c r="J13" s="72" t="s">
        <v>134</v>
      </c>
      <c r="K13" s="72"/>
      <c r="L13" s="72" t="str">
        <f>B13</f>
        <v>-</v>
      </c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</row>
    <row r="14" spans="1:34" s="74" customFormat="1" ht="21.75" customHeight="1">
      <c r="A14" s="78" t="s">
        <v>140</v>
      </c>
      <c r="B14" s="72">
        <v>61422794</v>
      </c>
      <c r="C14" s="72"/>
      <c r="D14" s="72">
        <v>2978199</v>
      </c>
      <c r="E14" s="72"/>
      <c r="F14" s="72">
        <v>278</v>
      </c>
      <c r="G14" s="72"/>
      <c r="H14" s="72"/>
      <c r="I14" s="72"/>
      <c r="J14" s="72">
        <v>34912792</v>
      </c>
      <c r="K14" s="72"/>
      <c r="L14" s="72">
        <v>99314063</v>
      </c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</row>
    <row r="15" spans="1:34" s="70" customFormat="1" ht="12" customHeight="1">
      <c r="A15" s="79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34" s="70" customFormat="1" ht="21" customHeight="1">
      <c r="A16" s="79" t="s">
        <v>141</v>
      </c>
      <c r="B16" s="72">
        <v>66822797</v>
      </c>
      <c r="C16" s="72"/>
      <c r="D16" s="72">
        <v>17106927</v>
      </c>
      <c r="E16" s="72"/>
      <c r="F16" s="72">
        <v>605572</v>
      </c>
      <c r="G16" s="72"/>
      <c r="H16" s="72">
        <v>1375471</v>
      </c>
      <c r="I16" s="72"/>
      <c r="J16" s="72">
        <v>71575124</v>
      </c>
      <c r="K16" s="72"/>
      <c r="L16" s="72">
        <f>SUM(B16:J16)</f>
        <v>157485891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</row>
    <row r="17" spans="1:34" s="70" customFormat="1">
      <c r="A17" s="75" t="s">
        <v>133</v>
      </c>
      <c r="B17" s="72" t="s">
        <v>134</v>
      </c>
      <c r="C17" s="72"/>
      <c r="D17" s="72" t="s">
        <v>134</v>
      </c>
      <c r="E17" s="72"/>
      <c r="F17" s="76" t="s">
        <v>134</v>
      </c>
      <c r="G17" s="76"/>
      <c r="H17" s="76" t="s">
        <v>134</v>
      </c>
      <c r="I17" s="76"/>
      <c r="J17" s="76">
        <v>10363626</v>
      </c>
      <c r="K17" s="72"/>
      <c r="L17" s="76">
        <f>SUM(B17:J17)</f>
        <v>10363626</v>
      </c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</row>
    <row r="18" spans="1:34" s="70" customFormat="1">
      <c r="A18" s="75" t="s">
        <v>142</v>
      </c>
      <c r="B18" s="72" t="s">
        <v>134</v>
      </c>
      <c r="C18" s="72"/>
      <c r="D18" s="72" t="s">
        <v>134</v>
      </c>
      <c r="E18" s="72"/>
      <c r="F18" s="76">
        <v>1371580</v>
      </c>
      <c r="G18" s="76"/>
      <c r="H18" s="76" t="s">
        <v>134</v>
      </c>
      <c r="I18" s="76"/>
      <c r="J18" s="76"/>
      <c r="K18" s="72"/>
      <c r="L18" s="76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</row>
    <row r="19" spans="1:34" s="70" customFormat="1">
      <c r="A19" s="75" t="s">
        <v>75</v>
      </c>
      <c r="B19" s="72" t="s">
        <v>134</v>
      </c>
      <c r="C19" s="72"/>
      <c r="D19" s="72" t="s">
        <v>134</v>
      </c>
      <c r="E19" s="72"/>
      <c r="F19" s="72" t="s">
        <v>134</v>
      </c>
      <c r="G19" s="72"/>
      <c r="H19" s="76">
        <v>1402969</v>
      </c>
      <c r="I19" s="72"/>
      <c r="J19" s="72" t="s">
        <v>134</v>
      </c>
      <c r="K19" s="72"/>
      <c r="L19" s="76">
        <f>SUM(B19:J19)</f>
        <v>1402969</v>
      </c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</row>
    <row r="20" spans="1:34" s="70" customFormat="1" ht="13.5" customHeight="1">
      <c r="A20" s="75" t="s">
        <v>136</v>
      </c>
      <c r="B20" s="76">
        <v>5988027</v>
      </c>
      <c r="C20" s="72"/>
      <c r="D20" s="72" t="s">
        <v>134</v>
      </c>
      <c r="E20" s="72"/>
      <c r="F20" s="72" t="s">
        <v>134</v>
      </c>
      <c r="G20" s="72"/>
      <c r="H20" s="72" t="s">
        <v>134</v>
      </c>
      <c r="I20" s="72"/>
      <c r="J20" s="72" t="s">
        <v>134</v>
      </c>
      <c r="K20" s="72"/>
      <c r="L20" s="76">
        <f t="shared" ref="L20" si="0">SUM(B20:J20)</f>
        <v>5988027</v>
      </c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</row>
    <row r="21" spans="1:34" s="74" customFormat="1" ht="22.5" customHeight="1" thickBot="1">
      <c r="A21" s="78" t="s">
        <v>72</v>
      </c>
      <c r="B21" s="97">
        <f>ББ!C44</f>
        <v>72810824</v>
      </c>
      <c r="C21" s="96"/>
      <c r="D21" s="97">
        <f>ББ!C45</f>
        <v>17106927</v>
      </c>
      <c r="E21" s="96"/>
      <c r="F21" s="97">
        <f>ББ!C46</f>
        <v>1977152</v>
      </c>
      <c r="G21" s="96"/>
      <c r="H21" s="97">
        <f>ББ!C47</f>
        <v>2778440</v>
      </c>
      <c r="I21" s="96"/>
      <c r="J21" s="97">
        <f>ББ!C48</f>
        <v>81938750</v>
      </c>
      <c r="K21" s="96"/>
      <c r="L21" s="97">
        <f>L16+L17+L20+L19</f>
        <v>175240513</v>
      </c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</row>
    <row r="22" spans="1:34" s="70" customFormat="1" ht="15.75" thickTop="1">
      <c r="B22" s="80"/>
      <c r="C22" s="80"/>
      <c r="D22" s="80"/>
      <c r="J22" s="77"/>
      <c r="K22" s="81"/>
      <c r="L22" s="77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</row>
    <row r="23" spans="1:34" s="70" customFormat="1">
      <c r="B23" s="80"/>
      <c r="C23" s="80"/>
      <c r="J23" s="77"/>
      <c r="K23" s="81"/>
      <c r="L23" s="77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</row>
    <row r="24" spans="1:34" s="70" customFormat="1">
      <c r="B24" s="80"/>
      <c r="C24" s="80"/>
      <c r="J24" s="77"/>
      <c r="K24" s="81"/>
      <c r="L24" s="77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</row>
    <row r="25" spans="1:34" s="70" customFormat="1" ht="12">
      <c r="J25" s="77"/>
      <c r="K25" s="81"/>
      <c r="L25" s="77"/>
    </row>
    <row r="26" spans="1:34" s="70" customFormat="1" ht="12">
      <c r="A26" s="98" t="s">
        <v>146</v>
      </c>
      <c r="B26" s="98"/>
      <c r="J26" s="77"/>
      <c r="K26" s="81"/>
      <c r="L26" s="77"/>
    </row>
    <row r="27" spans="1:34" s="70" customFormat="1" ht="18.75" customHeight="1">
      <c r="A27" s="98"/>
      <c r="B27" s="98"/>
      <c r="J27" s="77"/>
      <c r="K27" s="81"/>
      <c r="L27" s="77"/>
    </row>
    <row r="28" spans="1:34" s="70" customFormat="1" ht="12">
      <c r="A28" s="98" t="s">
        <v>82</v>
      </c>
      <c r="B28" s="98"/>
      <c r="J28" s="77"/>
      <c r="K28" s="81"/>
      <c r="L28" s="77"/>
    </row>
    <row r="29" spans="1:34" s="70" customFormat="1" ht="12">
      <c r="J29" s="77"/>
      <c r="K29" s="81"/>
      <c r="L29" s="77"/>
    </row>
    <row r="30" spans="1:34" s="70" customFormat="1" ht="12">
      <c r="A30" s="70" t="s">
        <v>70</v>
      </c>
      <c r="J30" s="77"/>
      <c r="K30" s="81"/>
      <c r="L30" s="77"/>
    </row>
    <row r="31" spans="1:34" s="70" customFormat="1" ht="12">
      <c r="A31" s="70" t="s">
        <v>8</v>
      </c>
      <c r="H31" s="64"/>
      <c r="I31" s="64"/>
      <c r="J31" s="77"/>
      <c r="K31" s="81"/>
      <c r="L31" s="77"/>
    </row>
    <row r="32" spans="1:34" s="70" customFormat="1" ht="12">
      <c r="J32" s="77"/>
      <c r="K32" s="81"/>
      <c r="L32" s="77"/>
    </row>
    <row r="33" spans="10:12" s="70" customFormat="1" ht="12">
      <c r="J33" s="77"/>
      <c r="K33" s="81"/>
      <c r="L33" s="77"/>
    </row>
    <row r="34" spans="10:12" s="70" customFormat="1" ht="12"/>
    <row r="35" spans="10:12" s="70" customFormat="1" ht="12"/>
    <row r="36" spans="10:12" s="70" customFormat="1" ht="12"/>
    <row r="37" spans="10:12" s="70" customFormat="1" ht="12"/>
    <row r="38" spans="10:12" s="70" customFormat="1" ht="12"/>
    <row r="39" spans="10:12" s="70" customFormat="1" ht="12"/>
    <row r="40" spans="10:12" s="70" customFormat="1" ht="12"/>
    <row r="41" spans="10:12" s="70" customFormat="1" ht="12"/>
    <row r="42" spans="10:12" s="70" customFormat="1" ht="12"/>
    <row r="43" spans="10:12" s="70" customFormat="1" ht="12"/>
    <row r="44" spans="10:12" s="70" customFormat="1" ht="12"/>
    <row r="45" spans="10:12" s="70" customFormat="1" ht="12"/>
    <row r="46" spans="10:12" s="70" customFormat="1" ht="12"/>
    <row r="47" spans="10:12" s="70" customFormat="1" ht="12"/>
    <row r="48" spans="10:12" s="70" customFormat="1" ht="12"/>
    <row r="49" s="70" customFormat="1" ht="12"/>
    <row r="50" s="70" customFormat="1" ht="12"/>
    <row r="51" s="70" customFormat="1" ht="12"/>
    <row r="52" s="70" customFormat="1" ht="12"/>
    <row r="53" s="70" customFormat="1" ht="12"/>
    <row r="54" s="70" customFormat="1" ht="12"/>
    <row r="55" s="70" customFormat="1" ht="12"/>
    <row r="56" s="70" customFormat="1" ht="12"/>
    <row r="57" s="70" customFormat="1" ht="12"/>
    <row r="58" s="70" customFormat="1" ht="12"/>
    <row r="59" s="70" customFormat="1" ht="12"/>
    <row r="60" s="70" customFormat="1" ht="12"/>
    <row r="61" s="70" customFormat="1" ht="12"/>
    <row r="62" s="70" customFormat="1" ht="12"/>
    <row r="63" s="70" customFormat="1" ht="12"/>
    <row r="64" s="70" customFormat="1" ht="12"/>
    <row r="65" s="70" customFormat="1" ht="12"/>
    <row r="66" s="70" customFormat="1" ht="12"/>
    <row r="67" s="70" customFormat="1" ht="12"/>
    <row r="68" s="70" customFormat="1" ht="12"/>
    <row r="69" s="70" customFormat="1" ht="12"/>
    <row r="70" s="70" customFormat="1" ht="12"/>
    <row r="71" s="70" customFormat="1" ht="12"/>
    <row r="72" s="70" customFormat="1" ht="12"/>
    <row r="73" s="70" customFormat="1" ht="12"/>
    <row r="74" s="70" customFormat="1" ht="12"/>
    <row r="75" s="70" customFormat="1" ht="12"/>
    <row r="76" s="70" customFormat="1" ht="12"/>
    <row r="77" s="70" customFormat="1" ht="12"/>
    <row r="78" s="70" customFormat="1" ht="12"/>
    <row r="79" s="70" customFormat="1" ht="12"/>
    <row r="80" s="70" customFormat="1" ht="12"/>
    <row r="81" s="70" customFormat="1" ht="12"/>
    <row r="82" s="70" customFormat="1" ht="12"/>
    <row r="83" s="70" customFormat="1" ht="12"/>
    <row r="84" s="70" customFormat="1" ht="12"/>
    <row r="85" s="70" customFormat="1" ht="12"/>
    <row r="86" s="70" customFormat="1" ht="12"/>
    <row r="87" s="70" customFormat="1" ht="12"/>
    <row r="88" s="70" customFormat="1" ht="12"/>
    <row r="89" s="70" customFormat="1" ht="12"/>
    <row r="90" s="70" customFormat="1" ht="12"/>
    <row r="91" s="70" customFormat="1" ht="12"/>
    <row r="92" s="70" customFormat="1" ht="12"/>
    <row r="93" s="70" customFormat="1" ht="12"/>
    <row r="94" s="70" customFormat="1" ht="12"/>
    <row r="95" s="70" customFormat="1" ht="12"/>
    <row r="96" s="70" customFormat="1" ht="12"/>
    <row r="97" s="70" customFormat="1" ht="12"/>
    <row r="98" s="70" customFormat="1" ht="12"/>
    <row r="99" s="70" customFormat="1" ht="12"/>
    <row r="100" s="70" customFormat="1" ht="12"/>
    <row r="101" s="70" customFormat="1" ht="12"/>
    <row r="102" s="70" customFormat="1" ht="12"/>
    <row r="103" s="70" customFormat="1" ht="12"/>
    <row r="104" s="70" customFormat="1" ht="12"/>
    <row r="105" s="70" customFormat="1" ht="12"/>
    <row r="106" s="70" customFormat="1" ht="12"/>
    <row r="107" s="70" customFormat="1" ht="12"/>
    <row r="108" s="70" customFormat="1" ht="12"/>
    <row r="109" s="70" customFormat="1" ht="12"/>
    <row r="110" s="70" customFormat="1" ht="12"/>
    <row r="111" s="70" customFormat="1" ht="12"/>
    <row r="112" s="70" customFormat="1" ht="12"/>
    <row r="113" s="70" customFormat="1" ht="12"/>
    <row r="114" s="70" customFormat="1" ht="12"/>
    <row r="115" s="70" customFormat="1" ht="12"/>
    <row r="116" s="70" customFormat="1" ht="12"/>
    <row r="117" s="70" customFormat="1" ht="12"/>
    <row r="118" s="70" customFormat="1" ht="12"/>
    <row r="119" s="70" customFormat="1" ht="12"/>
    <row r="120" s="70" customFormat="1" ht="12"/>
    <row r="121" s="70" customFormat="1" ht="12"/>
    <row r="122" s="70" customFormat="1" ht="12"/>
    <row r="123" s="70" customFormat="1" ht="12"/>
    <row r="124" s="70" customFormat="1" ht="12"/>
    <row r="125" s="70" customFormat="1" ht="12"/>
    <row r="126" s="70" customFormat="1" ht="12"/>
    <row r="127" s="70" customFormat="1" ht="12"/>
    <row r="128" s="70" customFormat="1" ht="12"/>
    <row r="129" s="70" customFormat="1" ht="12"/>
    <row r="130" s="70" customFormat="1" ht="12"/>
    <row r="131" s="70" customFormat="1" ht="12"/>
    <row r="132" s="70" customFormat="1" ht="12"/>
    <row r="133" s="70" customFormat="1" ht="12"/>
    <row r="134" s="70" customFormat="1" ht="12"/>
    <row r="135" s="70" customFormat="1" ht="12"/>
    <row r="136" s="70" customFormat="1" ht="12"/>
    <row r="137" s="70" customFormat="1" ht="12"/>
    <row r="138" s="70" customFormat="1" ht="12"/>
    <row r="139" s="70" customFormat="1" ht="12"/>
  </sheetData>
  <mergeCells count="6">
    <mergeCell ref="G7:G8"/>
    <mergeCell ref="J7:J8"/>
    <mergeCell ref="K7:K8"/>
    <mergeCell ref="A7:A8"/>
    <mergeCell ref="D7:D8"/>
    <mergeCell ref="F7:F8"/>
  </mergeCells>
  <pageMargins left="0.7" right="0.7" top="0.75" bottom="0.75" header="0.3" footer="0.3"/>
  <pageSetup paperSize="9" scale="74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ОПУиО</vt:lpstr>
      <vt:lpstr>ДДС</vt:lpstr>
      <vt:lpstr>СК</vt:lpstr>
      <vt:lpstr>СК!Область_печати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2023-05-15T05:51:29Z</cp:lastPrinted>
  <dcterms:created xsi:type="dcterms:W3CDTF">2016-05-14T10:51:53Z</dcterms:created>
  <dcterms:modified xsi:type="dcterms:W3CDTF">2023-05-15T13:46:20Z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