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SynologyDrive\Бухгалтерия_АО Фридом Финанс\ОТЧЕТЫ\Квартальные отчеты АО Фридом Финанс\2020\KASE\1 кв20\полная ФО\"/>
    </mc:Choice>
  </mc:AlternateContent>
  <xr:revisionPtr revIDLastSave="0" documentId="13_ncr:1_{31A6F15A-A8D7-4F7B-9092-43658AE4EBB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definedNames>
    <definedName name="_xlnm.Print_Area" localSheetId="0">ББ!$A$1:$C$55</definedName>
    <definedName name="_xlnm.Print_Area" localSheetId="3">'Движение денег'!$A$1:$E$73</definedName>
    <definedName name="_xlnm.Print_Area" localSheetId="2">'Движение капитала'!$A$1:$H$34</definedName>
    <definedName name="_xlnm.Print_Area" localSheetId="1">ОПиУ!$A$1:$D$57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7" l="1"/>
  <c r="D58" i="17"/>
  <c r="C38" i="2"/>
  <c r="C26" i="2"/>
  <c r="C46" i="1"/>
  <c r="B46" i="1"/>
  <c r="C39" i="1"/>
  <c r="B39" i="1"/>
  <c r="C27" i="1"/>
  <c r="D23" i="17" l="1"/>
  <c r="D27" i="17"/>
  <c r="D39" i="17" s="1"/>
  <c r="D44" i="17" l="1"/>
  <c r="D51" i="17"/>
  <c r="B51" i="17"/>
  <c r="B23" i="17"/>
  <c r="B9" i="17" l="1"/>
  <c r="D9" i="17" s="1"/>
  <c r="D60" i="17" l="1"/>
  <c r="D67" i="17" l="1"/>
  <c r="C7" i="2" l="1"/>
  <c r="B26" i="3" l="1"/>
  <c r="B7" i="2" l="1"/>
  <c r="B27" i="1" l="1"/>
  <c r="B48" i="1" l="1"/>
  <c r="B27" i="17" l="1"/>
  <c r="B39" i="17" s="1"/>
  <c r="B44" i="17" s="1"/>
  <c r="B60" i="17" s="1"/>
  <c r="B67" i="17" l="1"/>
  <c r="A70" i="17" l="1"/>
  <c r="A68" i="17"/>
  <c r="A31" i="3"/>
  <c r="A29" i="3"/>
  <c r="A53" i="2"/>
  <c r="A51" i="2"/>
  <c r="B38" i="2" l="1"/>
  <c r="B26" i="2" l="1"/>
  <c r="B42" i="2" s="1"/>
  <c r="B46" i="2" s="1"/>
  <c r="F26" i="3" s="1"/>
  <c r="C42" i="2"/>
  <c r="C46" i="2" s="1"/>
  <c r="C49" i="2" l="1"/>
  <c r="C56" i="1" l="1"/>
  <c r="A4" i="3"/>
  <c r="B49" i="2" l="1"/>
  <c r="B56" i="1"/>
  <c r="B49" i="1"/>
  <c r="H26" i="3" l="1"/>
</calcChain>
</file>

<file path=xl/sharedStrings.xml><?xml version="1.0" encoding="utf-8"?>
<sst xmlns="http://schemas.openxmlformats.org/spreadsheetml/2006/main" count="164" uniqueCount="127">
  <si>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</si>
  <si>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</si>
  <si>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</si>
  <si>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</si>
  <si>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</si>
  <si>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</si>
  <si>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</si>
  <si>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</si>
  <si>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</si>
  <si>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</si>
  <si>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</si>
  <si>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</si>
  <si>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</si>
  <si>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</si>
  <si>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</si>
  <si>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</si>
  <si>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</si>
  <si>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</si>
  <si>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</si>
  <si>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</si>
  <si>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</si>
  <si>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</si>
  <si>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</si>
  <si>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</si>
  <si>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</si>
  <si>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</si>
  <si>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</si>
  <si>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</si>
  <si>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</si>
  <si>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</si>
  <si>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</si>
  <si>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</si>
  <si>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</si>
  <si>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</si>
  <si>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</si>
  <si>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</si>
  <si>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</si>
  <si>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</si>
  <si>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</si>
  <si>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</si>
  <si>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</si>
  <si>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</si>
  <si>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</si>
  <si>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</si>
  <si>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</si>
  <si>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</si>
  <si>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</si>
  <si>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</si>
  <si>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</si>
  <si>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</si>
  <si>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</si>
  <si>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</si>
  <si>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</si>
  <si>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</si>
  <si>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</si>
  <si>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</si>
  <si>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</si>
  <si>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</si>
  <si>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</si>
  <si>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</si>
  <si>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</si>
  <si>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</si>
  <si>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</si>
  <si>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</si>
  <si>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</si>
  <si>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</si>
  <si>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</si>
  <si>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</si>
  <si>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</si>
  <si>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Амортизация премии по выпущенным облигациям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</si>
  <si>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</si>
  <si>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</si>
  <si>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</si>
  <si>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</si>
  <si>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</si>
  <si>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</si>
  <si>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</si>
  <si>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</si>
  <si>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</si>
  <si>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</si>
  <si>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</si>
  <si>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</si>
  <si>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</si>
  <si>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</si>
  <si>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</si>
  <si>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</si>
  <si>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</si>
  <si>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</si>
  <si>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</si>
  <si>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>ДЕНЕЖНЫЕ СРЕДСТВА И ИХ ЭКВИВАЛЕНТЫ,</t>
  </si>
  <si>
    <t>на начало отчетного периода</t>
  </si>
  <si>
    <t>на конец отчетного периода</t>
  </si>
  <si>
    <t>Займы полученные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</si>
  <si>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</si>
  <si>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активы АО "Асыл Инвест" при присоединении</t>
  </si>
  <si>
    <t>Телефон: +7 (727) 311-10-64 вн.645</t>
  </si>
  <si>
    <t>Место для печати</t>
  </si>
  <si>
    <t>Запасы</t>
  </si>
  <si>
    <t>Доходы от операций с производными финансовыми инструментами</t>
  </si>
  <si>
    <t>Износ и амортизация</t>
  </si>
  <si>
    <t>Нереализованный убыток/(прибыль) по операциям с финансовыми активами, по справедливой стоимости через прибыль или убыток</t>
  </si>
  <si>
    <t>(Прибыль)/убыток от продажи основных средств и нематериальных активов</t>
  </si>
  <si>
    <t>Начисленные расходы по отпускам</t>
  </si>
  <si>
    <t>Чистый нереализованный убыток/(прибыль) по операциям с иностранной валютой</t>
  </si>
  <si>
    <t>Чистые денежные средства использованные в операционной деятельности</t>
  </si>
  <si>
    <t>Приобретение/Продажа основных средств и нематериальных активов</t>
  </si>
  <si>
    <t xml:space="preserve">ЧИСТОЕ УВЕЛИЧЕНИЕ/(УМЕНЬШЕНИЕ) ДЕНЕЖНЫХ СРЕДСТВ И ИХ ЭКВИВАЛЕНТОВ  </t>
  </si>
  <si>
    <t>Активы по аренде</t>
  </si>
  <si>
    <t>Обязательства по аренде</t>
  </si>
  <si>
    <t>2019 года</t>
  </si>
  <si>
    <t>Погашение обязательств по выпущенным облигациям</t>
  </si>
  <si>
    <t>за 12 месяцев, закончившихся</t>
  </si>
  <si>
    <t>Эффект от применения стандарта IFRS 16 "Аренда"</t>
  </si>
  <si>
    <t>НА 31 МАРТА 2020 ГОДА</t>
  </si>
  <si>
    <t>31 марта</t>
  </si>
  <si>
    <t>2020 года</t>
  </si>
  <si>
    <t>за 3 месяца, закончившихся</t>
  </si>
  <si>
    <t>31 марта 2020 года</t>
  </si>
  <si>
    <t>1 января 2019 года</t>
  </si>
  <si>
    <t>1 января 2020 года</t>
  </si>
  <si>
    <t>31 марта 2019 года</t>
  </si>
  <si>
    <t>ОТЧЕТ О ПРИБЫЛЯХ И УБЫТКАХ ЗА 3 МЕСЯЦА, ЗАКОНЧИВШИХСЯ 31 МАРТА 2020 ГОДА</t>
  </si>
  <si>
    <t>ЗА 3 МЕСЯЦА, ЗАКОНЧИВШИХСЯ 31 МАРТА 2020 ГОДА</t>
  </si>
  <si>
    <t>Председатель Правления _______________________ /Лукьянов С.Н.  Дата  подписания 17.04.2020 г.</t>
  </si>
  <si>
    <t>Главный бухгалтер ___________________________ / Хон Т.Э. Дата подписания 17.04.2020 г.</t>
  </si>
  <si>
    <t>Восстановление расходов по ожидаемым кредитным убыткам/расходы по ожидаемым кредитным убыткам</t>
  </si>
  <si>
    <t>Выдача займа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</si>
</sst>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  <numFmt numFmtId="174" formatCode="[$-409]d\-mmm\-yy;@"/>
    <numFmt numFmtId="175" formatCode="#,##0_);\(#,##0\);\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4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68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0" fillId="0" borderId="0"/>
    <xf numFmtId="0" fontId="31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9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/>
    <xf numFmtId="0" fontId="28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>
      <alignment vertical="center"/>
    </xf>
    <xf numFmtId="167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74" fontId="50" fillId="0" borderId="0"/>
    <xf numFmtId="0" fontId="4" fillId="0" borderId="0"/>
    <xf numFmtId="0" fontId="1" fillId="0" borderId="0"/>
  </cellStyleXfs>
  <cellXfs count="180">
    <xf numFmtId="0" fontId="0" fillId="0" borderId="0" xfId="0"/>
    <xf numFmtId="0" fontId="37" fillId="24" borderId="0" xfId="0" applyFont="1" applyFill="1" applyAlignment="1">
      <alignment horizontal="left" vertical="center"/>
    </xf>
    <xf numFmtId="0" fontId="0" fillId="24" borderId="0" xfId="0" applyFill="1"/>
    <xf numFmtId="0" fontId="37" fillId="24" borderId="0" xfId="0" applyFont="1" applyFill="1" applyAlignment="1">
      <alignment horizontal="justify" vertical="center"/>
    </xf>
    <xf numFmtId="0" fontId="38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36" fillId="24" borderId="0" xfId="0" applyFont="1" applyFill="1"/>
    <xf numFmtId="0" fontId="0" fillId="24" borderId="0" xfId="0" applyFill="1" applyAlignment="1">
      <alignment horizontal="center"/>
    </xf>
    <xf numFmtId="0" fontId="36" fillId="24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3" fontId="40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0" fontId="36" fillId="24" borderId="0" xfId="0" applyFont="1" applyFill="1" applyAlignment="1">
      <alignment horizontal="right" vertical="center" wrapText="1"/>
    </xf>
    <xf numFmtId="3" fontId="36" fillId="24" borderId="11" xfId="0" applyNumberFormat="1" applyFont="1" applyFill="1" applyBorder="1" applyAlignment="1">
      <alignment horizontal="right" vertical="center" wrapText="1"/>
    </xf>
    <xf numFmtId="0" fontId="41" fillId="24" borderId="0" xfId="1" applyFont="1" applyFill="1"/>
    <xf numFmtId="0" fontId="43" fillId="24" borderId="0" xfId="1" applyFont="1" applyFill="1" applyAlignment="1">
      <alignment horizontal="center"/>
    </xf>
    <xf numFmtId="0" fontId="41" fillId="24" borderId="0" xfId="1" applyFont="1" applyFill="1" applyAlignment="1">
      <alignment horizontal="center"/>
    </xf>
    <xf numFmtId="0" fontId="42" fillId="24" borderId="0" xfId="0" applyFont="1" applyFill="1"/>
    <xf numFmtId="0" fontId="42" fillId="24" borderId="0" xfId="1" applyFont="1" applyFill="1" applyAlignment="1">
      <alignment horizontal="left"/>
    </xf>
    <xf numFmtId="0" fontId="44" fillId="24" borderId="0" xfId="1" applyFont="1" applyFill="1" applyAlignment="1">
      <alignment horizontal="left"/>
    </xf>
    <xf numFmtId="0" fontId="44" fillId="24" borderId="0" xfId="1" applyFont="1" applyFill="1" applyAlignment="1">
      <alignment horizontal="center"/>
    </xf>
    <xf numFmtId="0" fontId="42" fillId="24" borderId="0" xfId="1" applyFont="1" applyFill="1" applyAlignment="1">
      <alignment horizontal="center"/>
    </xf>
    <xf numFmtId="0" fontId="41" fillId="24" borderId="0" xfId="1" applyFont="1" applyFill="1" applyAlignment="1">
      <alignment vertical="center"/>
    </xf>
    <xf numFmtId="0" fontId="43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top" wrapText="1"/>
    </xf>
    <xf numFmtId="1" fontId="42" fillId="24" borderId="0" xfId="1" applyNumberFormat="1" applyFont="1" applyFill="1" applyAlignment="1">
      <alignment vertical="center"/>
    </xf>
    <xf numFmtId="1" fontId="42" fillId="24" borderId="0" xfId="1" applyNumberFormat="1" applyFont="1" applyFill="1" applyAlignment="1">
      <alignment horizontal="center" vertical="center"/>
    </xf>
    <xf numFmtId="0" fontId="42" fillId="24" borderId="0" xfId="1" applyFont="1" applyFill="1" applyAlignment="1">
      <alignment vertical="center"/>
    </xf>
    <xf numFmtId="3" fontId="41" fillId="24" borderId="0" xfId="1" applyNumberFormat="1" applyFont="1" applyFill="1" applyAlignment="1">
      <alignment horizontal="right" vertical="center"/>
    </xf>
    <xf numFmtId="3" fontId="42" fillId="24" borderId="0" xfId="1" applyNumberFormat="1" applyFont="1" applyFill="1" applyAlignment="1">
      <alignment horizontal="right" vertical="center"/>
    </xf>
    <xf numFmtId="3" fontId="42" fillId="24" borderId="0" xfId="0" applyNumberFormat="1" applyFont="1" applyFill="1"/>
    <xf numFmtId="0" fontId="42" fillId="24" borderId="0" xfId="1" applyFont="1" applyFill="1" applyAlignment="1">
      <alignment vertical="center" wrapText="1"/>
    </xf>
    <xf numFmtId="0" fontId="44" fillId="24" borderId="0" xfId="0" applyFont="1" applyFill="1"/>
    <xf numFmtId="4" fontId="42" fillId="24" borderId="0" xfId="0" applyNumberFormat="1" applyFont="1" applyFill="1"/>
    <xf numFmtId="0" fontId="41" fillId="24" borderId="0" xfId="1" applyFont="1" applyFill="1" applyAlignment="1">
      <alignment vertical="center" wrapText="1"/>
    </xf>
    <xf numFmtId="0" fontId="42" fillId="24" borderId="0" xfId="1" applyFont="1" applyFill="1" applyAlignment="1">
      <alignment horizontal="right"/>
    </xf>
    <xf numFmtId="173" fontId="42" fillId="24" borderId="0" xfId="82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center"/>
    </xf>
    <xf numFmtId="0" fontId="42" fillId="24" borderId="0" xfId="1" applyFont="1" applyFill="1"/>
    <xf numFmtId="0" fontId="42" fillId="24" borderId="0" xfId="1" applyFont="1" applyFill="1" applyAlignment="1">
      <alignment horizontal="right" vertical="center"/>
    </xf>
    <xf numFmtId="0" fontId="44" fillId="24" borderId="0" xfId="0" applyFont="1" applyFill="1" applyAlignment="1">
      <alignment horizontal="right"/>
    </xf>
    <xf numFmtId="0" fontId="42" fillId="24" borderId="0" xfId="0" applyFont="1" applyFill="1" applyAlignment="1">
      <alignment horizontal="right"/>
    </xf>
    <xf numFmtId="0" fontId="38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3" fontId="36" fillId="24" borderId="0" xfId="0" applyNumberFormat="1" applyFont="1" applyFill="1" applyAlignment="1">
      <alignment horizontal="right" vertical="center" wrapText="1"/>
    </xf>
    <xf numFmtId="0" fontId="35" fillId="24" borderId="0" xfId="0" applyFont="1" applyFill="1" applyAlignment="1">
      <alignment horizontal="right" vertical="center" wrapText="1"/>
    </xf>
    <xf numFmtId="3" fontId="35" fillId="24" borderId="11" xfId="0" applyNumberFormat="1" applyFont="1" applyFill="1" applyBorder="1" applyAlignment="1">
      <alignment horizontal="right" vertical="center" wrapText="1"/>
    </xf>
    <xf numFmtId="0" fontId="36" fillId="24" borderId="11" xfId="0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horizontal="right" vertical="center" wrapText="1"/>
    </xf>
    <xf numFmtId="0" fontId="34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173" fontId="36" fillId="24" borderId="0" xfId="108" applyNumberFormat="1" applyFont="1" applyFill="1" applyAlignment="1">
      <alignment horizontal="center" vertical="center" wrapText="1"/>
    </xf>
    <xf numFmtId="173" fontId="36" fillId="24" borderId="11" xfId="108" applyNumberFormat="1" applyFont="1" applyFill="1" applyBorder="1" applyAlignment="1">
      <alignment horizontal="center" vertical="center" wrapText="1"/>
    </xf>
    <xf numFmtId="173" fontId="35" fillId="24" borderId="11" xfId="108" applyNumberFormat="1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173" fontId="34" fillId="24" borderId="11" xfId="108" applyNumberFormat="1" applyFont="1" applyFill="1" applyBorder="1" applyAlignment="1">
      <alignment horizontal="center" vertical="center" wrapText="1"/>
    </xf>
    <xf numFmtId="3" fontId="40" fillId="24" borderId="11" xfId="0" applyNumberFormat="1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3" fontId="48" fillId="24" borderId="10" xfId="0" applyNumberFormat="1" applyFont="1" applyFill="1" applyBorder="1" applyAlignment="1">
      <alignment horizontal="center" vertical="center" wrapText="1"/>
    </xf>
    <xf numFmtId="3" fontId="49" fillId="24" borderId="0" xfId="0" applyNumberFormat="1" applyFont="1" applyFill="1" applyAlignment="1">
      <alignment horizontal="right"/>
    </xf>
    <xf numFmtId="3" fontId="49" fillId="24" borderId="0" xfId="0" applyNumberFormat="1" applyFont="1" applyFill="1"/>
    <xf numFmtId="173" fontId="0" fillId="24" borderId="0" xfId="0" applyNumberFormat="1" applyFill="1"/>
    <xf numFmtId="3" fontId="36" fillId="24" borderId="0" xfId="0" applyNumberFormat="1" applyFont="1" applyFill="1"/>
    <xf numFmtId="0" fontId="45" fillId="24" borderId="0" xfId="0" applyFont="1" applyFill="1" applyAlignment="1">
      <alignment horizontal="left"/>
    </xf>
    <xf numFmtId="0" fontId="47" fillId="24" borderId="0" xfId="0" applyFont="1" applyFill="1" applyAlignment="1">
      <alignment horizontal="left"/>
    </xf>
    <xf numFmtId="173" fontId="0" fillId="24" borderId="0" xfId="0" applyNumberFormat="1" applyFill="1" applyAlignment="1">
      <alignment horizontal="center"/>
    </xf>
    <xf numFmtId="167" fontId="0" fillId="24" borderId="0" xfId="108" applyFont="1" applyFill="1" applyAlignment="1">
      <alignment horizontal="center"/>
    </xf>
    <xf numFmtId="0" fontId="46" fillId="24" borderId="0" xfId="0" applyFont="1" applyFill="1" applyAlignment="1">
      <alignment horizontal="left"/>
    </xf>
    <xf numFmtId="0" fontId="51" fillId="24" borderId="0" xfId="0" applyFont="1" applyFill="1" applyAlignment="1">
      <alignment horizontal="left" vertical="center"/>
    </xf>
    <xf numFmtId="0" fontId="52" fillId="24" borderId="0" xfId="0" applyFont="1" applyFill="1"/>
    <xf numFmtId="0" fontId="52" fillId="0" borderId="0" xfId="0" applyFont="1"/>
    <xf numFmtId="0" fontId="53" fillId="24" borderId="0" xfId="0" applyFont="1" applyFill="1" applyAlignment="1">
      <alignment horizontal="left" vertical="center"/>
    </xf>
    <xf numFmtId="0" fontId="54" fillId="24" borderId="0" xfId="0" applyFont="1" applyFill="1" applyAlignment="1">
      <alignment horizontal="left" vertical="center"/>
    </xf>
    <xf numFmtId="3" fontId="52" fillId="24" borderId="0" xfId="0" applyNumberFormat="1" applyFont="1" applyFill="1"/>
    <xf numFmtId="3" fontId="52" fillId="0" borderId="0" xfId="0" applyNumberFormat="1" applyFont="1"/>
    <xf numFmtId="3" fontId="55" fillId="24" borderId="0" xfId="0" applyNumberFormat="1" applyFont="1" applyFill="1"/>
    <xf numFmtId="0" fontId="36" fillId="24" borderId="0" xfId="0" applyFont="1" applyFill="1" applyAlignment="1">
      <alignment wrapText="1"/>
    </xf>
    <xf numFmtId="175" fontId="36" fillId="24" borderId="0" xfId="0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vertical="center" wrapText="1"/>
    </xf>
    <xf numFmtId="175" fontId="36" fillId="24" borderId="0" xfId="108" applyNumberFormat="1" applyFont="1" applyFill="1" applyAlignment="1">
      <alignment horizontal="right" vertical="center" wrapText="1"/>
    </xf>
    <xf numFmtId="175" fontId="36" fillId="24" borderId="11" xfId="0" applyNumberFormat="1" applyFont="1" applyFill="1" applyBorder="1" applyAlignment="1">
      <alignment horizontal="right" vertical="center" wrapText="1"/>
    </xf>
    <xf numFmtId="175" fontId="35" fillId="24" borderId="0" xfId="108" applyNumberFormat="1" applyFont="1" applyFill="1" applyAlignment="1">
      <alignment horizontal="right" vertical="center" wrapText="1"/>
    </xf>
    <xf numFmtId="175" fontId="36" fillId="24" borderId="0" xfId="0" applyNumberFormat="1" applyFont="1" applyFill="1" applyAlignment="1">
      <alignment vertical="center" wrapText="1"/>
    </xf>
    <xf numFmtId="175" fontId="35" fillId="24" borderId="11" xfId="0" applyNumberFormat="1" applyFont="1" applyFill="1" applyBorder="1" applyAlignment="1">
      <alignment horizontal="right" vertical="center" wrapText="1"/>
    </xf>
    <xf numFmtId="175" fontId="36" fillId="24" borderId="10" xfId="0" applyNumberFormat="1" applyFont="1" applyFill="1" applyBorder="1" applyAlignment="1">
      <alignment horizontal="right" vertical="center" wrapText="1"/>
    </xf>
    <xf numFmtId="175" fontId="40" fillId="24" borderId="0" xfId="0" applyNumberFormat="1" applyFont="1" applyFill="1" applyAlignment="1">
      <alignment vertical="center" wrapText="1"/>
    </xf>
    <xf numFmtId="175" fontId="34" fillId="24" borderId="0" xfId="108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3" fontId="35" fillId="24" borderId="0" xfId="0" applyNumberFormat="1" applyFont="1" applyFill="1" applyAlignment="1">
      <alignment horizontal="right" vertical="center" wrapText="1"/>
    </xf>
    <xf numFmtId="0" fontId="36" fillId="24" borderId="0" xfId="0" applyFont="1" applyFill="1" applyAlignment="1">
      <alignment horizontal="right" vertical="center" wrapText="1"/>
    </xf>
    <xf numFmtId="3" fontId="36" fillId="24" borderId="0" xfId="0" applyNumberFormat="1" applyFont="1" applyFill="1" applyAlignment="1">
      <alignment horizontal="right" vertical="center" wrapText="1"/>
    </xf>
    <xf numFmtId="175" fontId="52" fillId="24" borderId="0" xfId="0" applyNumberFormat="1" applyFont="1" applyFill="1"/>
    <xf numFmtId="175" fontId="34" fillId="24" borderId="0" xfId="0" applyNumberFormat="1" applyFont="1" applyFill="1" applyAlignment="1">
      <alignment vertical="center" wrapText="1"/>
    </xf>
    <xf numFmtId="3" fontId="44" fillId="24" borderId="0" xfId="0" applyNumberFormat="1" applyFont="1" applyFill="1" applyAlignment="1">
      <alignment horizontal="right"/>
    </xf>
    <xf numFmtId="3" fontId="36" fillId="24" borderId="0" xfId="0" applyNumberFormat="1" applyFont="1" applyFill="1" applyAlignment="1">
      <alignment horizontal="right" vertical="center" wrapText="1"/>
    </xf>
    <xf numFmtId="0" fontId="40" fillId="24" borderId="0" xfId="0" applyFont="1" applyFill="1" applyAlignment="1">
      <alignment vertical="center" wrapText="1"/>
    </xf>
    <xf numFmtId="3" fontId="0" fillId="24" borderId="0" xfId="0" applyNumberFormat="1" applyFill="1"/>
    <xf numFmtId="0" fontId="34" fillId="24" borderId="0" xfId="0" applyFont="1" applyFill="1" applyAlignment="1">
      <alignment horizontal="center" vertical="center"/>
    </xf>
    <xf numFmtId="3" fontId="34" fillId="24" borderId="0" xfId="0" applyNumberFormat="1" applyFont="1" applyFill="1" applyAlignment="1">
      <alignment horizontal="center" vertical="center"/>
    </xf>
    <xf numFmtId="173" fontId="34" fillId="24" borderId="0" xfId="108" applyNumberFormat="1" applyFont="1" applyFill="1" applyAlignment="1">
      <alignment horizontal="center" vertical="center"/>
    </xf>
    <xf numFmtId="3" fontId="40" fillId="24" borderId="0" xfId="0" applyNumberFormat="1" applyFont="1" applyFill="1" applyAlignment="1">
      <alignment horizontal="center" vertical="center"/>
    </xf>
    <xf numFmtId="173" fontId="40" fillId="24" borderId="0" xfId="108" applyNumberFormat="1" applyFont="1" applyFill="1" applyAlignment="1">
      <alignment horizontal="center" vertical="center"/>
    </xf>
    <xf numFmtId="173" fontId="40" fillId="24" borderId="0" xfId="0" applyNumberFormat="1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3" fontId="40" fillId="24" borderId="12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4" fontId="35" fillId="24" borderId="0" xfId="0" applyNumberFormat="1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3" fontId="35" fillId="24" borderId="0" xfId="0" applyNumberFormat="1" applyFont="1" applyFill="1" applyAlignment="1">
      <alignment horizontal="center" vertical="center" wrapText="1"/>
    </xf>
    <xf numFmtId="3" fontId="36" fillId="24" borderId="0" xfId="108" applyNumberFormat="1" applyFont="1" applyFill="1" applyAlignment="1">
      <alignment horizontal="right" vertical="center" wrapText="1"/>
    </xf>
    <xf numFmtId="3" fontId="36" fillId="24" borderId="11" xfId="108" applyNumberFormat="1" applyFont="1" applyFill="1" applyBorder="1" applyAlignment="1">
      <alignment horizontal="right" vertical="center" wrapText="1"/>
    </xf>
    <xf numFmtId="3" fontId="36" fillId="24" borderId="10" xfId="0" applyNumberFormat="1" applyFont="1" applyFill="1" applyBorder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45" fillId="24" borderId="0" xfId="0" applyNumberFormat="1" applyFont="1" applyFill="1" applyAlignment="1">
      <alignment horizontal="left"/>
    </xf>
    <xf numFmtId="3" fontId="47" fillId="24" borderId="0" xfId="0" applyNumberFormat="1" applyFont="1" applyFill="1" applyAlignment="1">
      <alignment horizontal="left"/>
    </xf>
    <xf numFmtId="0" fontId="34" fillId="24" borderId="0" xfId="0" applyFont="1" applyFill="1" applyAlignment="1">
      <alignment vertical="center" wrapText="1"/>
    </xf>
    <xf numFmtId="175" fontId="34" fillId="24" borderId="11" xfId="108" applyNumberFormat="1" applyFont="1" applyFill="1" applyBorder="1" applyAlignment="1">
      <alignment horizontal="right" vertical="center" wrapText="1"/>
    </xf>
    <xf numFmtId="173" fontId="36" fillId="24" borderId="0" xfId="108" applyNumberFormat="1" applyFont="1" applyFill="1" applyAlignment="1">
      <alignment horizontal="center"/>
    </xf>
    <xf numFmtId="175" fontId="34" fillId="24" borderId="0" xfId="108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6" fillId="24" borderId="0" xfId="0" applyFont="1" applyFill="1" applyAlignment="1">
      <alignment vertical="center" wrapText="1"/>
    </xf>
    <xf numFmtId="175" fontId="40" fillId="24" borderId="0" xfId="0" applyNumberFormat="1" applyFont="1" applyFill="1" applyAlignment="1">
      <alignment vertical="center" wrapText="1"/>
    </xf>
    <xf numFmtId="3" fontId="35" fillId="24" borderId="0" xfId="0" applyNumberFormat="1" applyFont="1" applyFill="1" applyBorder="1" applyAlignment="1">
      <alignment horizontal="right" vertical="center" wrapText="1"/>
    </xf>
    <xf numFmtId="175" fontId="35" fillId="24" borderId="0" xfId="0" applyNumberFormat="1" applyFont="1" applyFill="1" applyBorder="1" applyAlignment="1">
      <alignment horizontal="right" vertical="center" wrapText="1"/>
    </xf>
    <xf numFmtId="173" fontId="0" fillId="25" borderId="0" xfId="0" applyNumberFormat="1" applyFill="1"/>
    <xf numFmtId="175" fontId="35" fillId="24" borderId="11" xfId="0" applyNumberFormat="1" applyFont="1" applyFill="1" applyBorder="1" applyAlignment="1">
      <alignment horizontal="right" vertical="center" wrapText="1"/>
    </xf>
    <xf numFmtId="175" fontId="35" fillId="24" borderId="11" xfId="0" applyNumberFormat="1" applyFont="1" applyFill="1" applyBorder="1" applyAlignment="1">
      <alignment horizontal="right" vertical="center" wrapText="1"/>
    </xf>
    <xf numFmtId="173" fontId="36" fillId="24" borderId="0" xfId="108" applyNumberFormat="1" applyFont="1" applyFill="1"/>
    <xf numFmtId="175" fontId="34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3" fontId="35" fillId="24" borderId="0" xfId="0" applyNumberFormat="1" applyFont="1" applyFill="1" applyAlignment="1">
      <alignment horizontal="right" vertical="center" wrapText="1"/>
    </xf>
    <xf numFmtId="175" fontId="35" fillId="24" borderId="0" xfId="0" applyNumberFormat="1" applyFont="1" applyFill="1" applyAlignment="1">
      <alignment horizontal="right" vertical="center" wrapText="1"/>
    </xf>
    <xf numFmtId="3" fontId="36" fillId="24" borderId="0" xfId="0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vertical="center" wrapText="1"/>
    </xf>
    <xf numFmtId="175" fontId="36" fillId="24" borderId="0" xfId="0" applyNumberFormat="1" applyFont="1" applyFill="1" applyAlignment="1">
      <alignment horizontal="right" vertical="center" wrapText="1"/>
    </xf>
    <xf numFmtId="175" fontId="35" fillId="24" borderId="11" xfId="0" applyNumberFormat="1" applyFont="1" applyFill="1" applyBorder="1" applyAlignment="1">
      <alignment horizontal="right" vertical="center" wrapText="1"/>
    </xf>
    <xf numFmtId="3" fontId="35" fillId="24" borderId="12" xfId="0" applyNumberFormat="1" applyFont="1" applyFill="1" applyBorder="1" applyAlignment="1">
      <alignment horizontal="right" vertical="center" wrapText="1"/>
    </xf>
    <xf numFmtId="175" fontId="35" fillId="24" borderId="12" xfId="0" applyNumberFormat="1" applyFont="1" applyFill="1" applyBorder="1" applyAlignment="1">
      <alignment horizontal="right" vertical="center" wrapText="1"/>
    </xf>
    <xf numFmtId="3" fontId="40" fillId="24" borderId="0" xfId="0" applyNumberFormat="1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175" fontId="40" fillId="24" borderId="0" xfId="0" applyNumberFormat="1" applyFont="1" applyFill="1" applyAlignment="1">
      <alignment vertical="center" wrapText="1"/>
    </xf>
    <xf numFmtId="175" fontId="35" fillId="24" borderId="11" xfId="0" applyNumberFormat="1" applyFont="1" applyFill="1" applyBorder="1" applyAlignment="1">
      <alignment horizontal="right" vertical="center" wrapText="1"/>
    </xf>
    <xf numFmtId="3" fontId="35" fillId="24" borderId="13" xfId="0" applyNumberFormat="1" applyFont="1" applyFill="1" applyBorder="1" applyAlignment="1">
      <alignment horizontal="right" vertical="center" wrapText="1"/>
    </xf>
    <xf numFmtId="175" fontId="35" fillId="24" borderId="13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3" fontId="35" fillId="24" borderId="0" xfId="0" applyNumberFormat="1" applyFont="1" applyFill="1" applyAlignment="1">
      <alignment horizontal="right" vertical="center" wrapText="1"/>
    </xf>
    <xf numFmtId="3" fontId="35" fillId="24" borderId="12" xfId="0" applyNumberFormat="1" applyFont="1" applyFill="1" applyBorder="1" applyAlignment="1">
      <alignment horizontal="right" vertical="center" wrapText="1"/>
    </xf>
    <xf numFmtId="0" fontId="40" fillId="24" borderId="0" xfId="0" applyFont="1" applyFill="1" applyAlignment="1">
      <alignment vertical="center" wrapText="1"/>
    </xf>
    <xf numFmtId="175" fontId="35" fillId="24" borderId="0" xfId="0" applyNumberFormat="1" applyFont="1" applyFill="1" applyAlignment="1">
      <alignment horizontal="right" vertical="center" wrapText="1"/>
    </xf>
    <xf numFmtId="175" fontId="35" fillId="24" borderId="12" xfId="0" applyNumberFormat="1" applyFont="1" applyFill="1" applyBorder="1" applyAlignment="1">
      <alignment horizontal="right" vertical="center" wrapText="1"/>
    </xf>
    <xf numFmtId="0" fontId="40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vertical="center" wrapText="1"/>
    </xf>
    <xf numFmtId="3" fontId="36" fillId="24" borderId="0" xfId="0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vertical="center" wrapText="1"/>
    </xf>
    <xf numFmtId="175" fontId="36" fillId="24" borderId="0" xfId="0" applyNumberFormat="1" applyFont="1" applyFill="1" applyAlignment="1">
      <alignment horizontal="right" vertical="center" wrapText="1"/>
    </xf>
    <xf numFmtId="175" fontId="35" fillId="24" borderId="10" xfId="0" applyNumberFormat="1" applyFont="1" applyFill="1" applyBorder="1" applyAlignment="1">
      <alignment horizontal="right" vertical="center" wrapText="1"/>
    </xf>
    <xf numFmtId="175" fontId="35" fillId="24" borderId="11" xfId="0" applyNumberFormat="1" applyFont="1" applyFill="1" applyBorder="1" applyAlignment="1">
      <alignment horizontal="right" vertical="center" wrapText="1"/>
    </xf>
    <xf numFmtId="0" fontId="45" fillId="24" borderId="0" xfId="0" applyFont="1" applyFill="1" applyAlignment="1">
      <alignment horizontal="left"/>
    </xf>
    <xf numFmtId="0" fontId="46" fillId="24" borderId="0" xfId="0" applyFont="1" applyFill="1" applyAlignment="1">
      <alignment horizontal="left" wrapText="1"/>
    </xf>
    <xf numFmtId="175" fontId="40" fillId="24" borderId="0" xfId="0" applyNumberFormat="1" applyFont="1" applyFill="1" applyAlignment="1">
      <alignment vertical="center" wrapText="1"/>
    </xf>
  </cellXfs>
  <cellStyles count="114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6"/>
  <sheetViews>
    <sheetView tabSelected="1" view="pageBreakPreview" zoomScaleNormal="100" zoomScaleSheetLayoutView="100" workbookViewId="0">
      <selection activeCell="A53" sqref="A53:B53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4.7109375" style="7" customWidth="1"/>
    <col min="4" max="5" width="13.140625" style="2" bestFit="1" customWidth="1"/>
    <col min="6" max="8" width="9.85546875" style="2" bestFit="1" customWidth="1"/>
    <col min="9" max="16384" width="8.85546875" style="2"/>
  </cols>
  <sheetData>
    <row r="1" spans="1:4" ht="15.75">
      <c r="A1" s="1" t="s">
        <v>1</v>
      </c>
    </row>
    <row r="2" spans="1:4" ht="15.75">
      <c r="A2" s="3"/>
    </row>
    <row r="3" spans="1:4">
      <c r="A3" s="4" t="s">
        <v>3</v>
      </c>
    </row>
    <row r="4" spans="1:4">
      <c r="A4" s="4" t="s">
        <v>113</v>
      </c>
    </row>
    <row r="5" spans="1:4">
      <c r="A5" s="5" t="s">
        <v>2</v>
      </c>
    </row>
    <row r="7" spans="1:4">
      <c r="A7" s="163"/>
      <c r="B7" s="12" t="s">
        <v>114</v>
      </c>
      <c r="C7" s="12" t="s">
        <v>4</v>
      </c>
    </row>
    <row r="8" spans="1:4">
      <c r="A8" s="163"/>
      <c r="B8" s="12" t="s">
        <v>115</v>
      </c>
      <c r="C8" s="12" t="s">
        <v>109</v>
      </c>
    </row>
    <row r="9" spans="1:4">
      <c r="A9" s="9" t="s">
        <v>14</v>
      </c>
      <c r="B9" s="55"/>
      <c r="C9" s="55"/>
    </row>
    <row r="10" spans="1:4" ht="14.45" customHeight="1">
      <c r="A10" s="8" t="s">
        <v>15</v>
      </c>
      <c r="B10" s="61">
        <v>931739</v>
      </c>
      <c r="C10" s="61">
        <v>1655683</v>
      </c>
      <c r="D10" s="74"/>
    </row>
    <row r="11" spans="1:4">
      <c r="A11" s="8" t="s">
        <v>16</v>
      </c>
      <c r="B11" s="61"/>
      <c r="C11" s="61"/>
    </row>
    <row r="12" spans="1:4">
      <c r="A12" s="8" t="s">
        <v>17</v>
      </c>
      <c r="B12" s="61">
        <v>1873967</v>
      </c>
      <c r="C12" s="61">
        <v>6301454</v>
      </c>
    </row>
    <row r="13" spans="1:4">
      <c r="A13" s="8" t="s">
        <v>18</v>
      </c>
      <c r="B13" s="61"/>
      <c r="C13" s="61"/>
    </row>
    <row r="14" spans="1:4">
      <c r="A14" s="8" t="s">
        <v>19</v>
      </c>
      <c r="B14" s="61">
        <v>43351239</v>
      </c>
      <c r="C14" s="61">
        <v>38122235</v>
      </c>
    </row>
    <row r="15" spans="1:4" ht="14.45" customHeight="1">
      <c r="A15" s="164" t="s">
        <v>20</v>
      </c>
    </row>
    <row r="16" spans="1:4">
      <c r="A16" s="164"/>
      <c r="B16" s="107">
        <v>574</v>
      </c>
      <c r="C16" s="16">
        <v>574</v>
      </c>
    </row>
    <row r="17" spans="1:8" ht="19.5" customHeight="1">
      <c r="A17" s="8" t="s">
        <v>21</v>
      </c>
      <c r="B17" s="61">
        <v>727028</v>
      </c>
      <c r="C17" s="61">
        <v>746529</v>
      </c>
    </row>
    <row r="18" spans="1:8" ht="24">
      <c r="A18" s="8" t="s">
        <v>22</v>
      </c>
      <c r="B18" s="61">
        <v>18785</v>
      </c>
      <c r="C18" s="61">
        <v>19695</v>
      </c>
    </row>
    <row r="19" spans="1:8">
      <c r="A19" s="8" t="s">
        <v>23</v>
      </c>
      <c r="B19" s="61">
        <v>7553294</v>
      </c>
      <c r="C19" s="61">
        <v>7523826</v>
      </c>
      <c r="D19" s="74"/>
    </row>
    <row r="20" spans="1:8">
      <c r="A20" s="8" t="s">
        <v>24</v>
      </c>
      <c r="B20" s="61">
        <v>190401</v>
      </c>
      <c r="C20" s="61">
        <v>301488</v>
      </c>
    </row>
    <row r="21" spans="1:8">
      <c r="A21" s="8" t="s">
        <v>97</v>
      </c>
      <c r="B21" s="61">
        <v>2707</v>
      </c>
      <c r="C21" s="61">
        <v>163</v>
      </c>
    </row>
    <row r="22" spans="1:8">
      <c r="A22" s="8" t="s">
        <v>25</v>
      </c>
      <c r="B22" s="61">
        <v>948</v>
      </c>
      <c r="C22" s="61">
        <v>948</v>
      </c>
    </row>
    <row r="23" spans="1:8">
      <c r="A23" s="8" t="s">
        <v>26</v>
      </c>
      <c r="B23" s="61">
        <v>241623</v>
      </c>
      <c r="C23" s="61">
        <v>240218</v>
      </c>
    </row>
    <row r="24" spans="1:8">
      <c r="A24" s="8" t="s">
        <v>107</v>
      </c>
      <c r="B24" s="61">
        <v>1572801</v>
      </c>
      <c r="C24" s="61">
        <v>1785810</v>
      </c>
    </row>
    <row r="25" spans="1:8" ht="15.75" thickBot="1">
      <c r="A25" s="8" t="s">
        <v>5</v>
      </c>
      <c r="B25" s="62">
        <v>84162</v>
      </c>
      <c r="C25" s="62">
        <v>38357</v>
      </c>
    </row>
    <row r="26" spans="1:8">
      <c r="A26" s="8"/>
      <c r="B26" s="61"/>
      <c r="C26" s="56"/>
    </row>
    <row r="27" spans="1:8" ht="15.75" thickBot="1">
      <c r="A27" s="9" t="s">
        <v>27</v>
      </c>
      <c r="B27" s="63">
        <f>SUM(B10:B25)</f>
        <v>56549268</v>
      </c>
      <c r="C27" s="63">
        <f>SUM(C10:C25)</f>
        <v>56736980</v>
      </c>
      <c r="D27" s="109"/>
      <c r="E27" s="74"/>
      <c r="F27" s="109"/>
      <c r="G27" s="109"/>
      <c r="H27" s="74"/>
    </row>
    <row r="28" spans="1:8">
      <c r="A28" s="9"/>
      <c r="B28" s="56"/>
      <c r="C28" s="56"/>
      <c r="H28" s="74"/>
    </row>
    <row r="29" spans="1:8" ht="15.75" thickBot="1">
      <c r="A29" s="9" t="s">
        <v>28</v>
      </c>
      <c r="B29" s="64"/>
      <c r="C29" s="63"/>
    </row>
    <row r="30" spans="1:8">
      <c r="A30" s="8" t="s">
        <v>29</v>
      </c>
      <c r="B30" s="61">
        <v>21500410</v>
      </c>
      <c r="C30" s="61">
        <v>21992175</v>
      </c>
    </row>
    <row r="31" spans="1:8">
      <c r="A31" s="8" t="s">
        <v>50</v>
      </c>
      <c r="B31" s="61">
        <v>6474227</v>
      </c>
      <c r="C31" s="61">
        <v>6182140</v>
      </c>
    </row>
    <row r="32" spans="1:8">
      <c r="A32" s="8" t="s">
        <v>92</v>
      </c>
      <c r="B32" s="61"/>
      <c r="C32" s="61"/>
    </row>
    <row r="33" spans="1:8">
      <c r="A33" s="8" t="s">
        <v>30</v>
      </c>
      <c r="B33" s="61">
        <v>239656</v>
      </c>
      <c r="C33" s="61">
        <v>200929</v>
      </c>
    </row>
    <row r="34" spans="1:8">
      <c r="A34" s="8" t="s">
        <v>6</v>
      </c>
      <c r="B34" s="61">
        <v>45219</v>
      </c>
      <c r="C34" s="61">
        <v>32165</v>
      </c>
    </row>
    <row r="35" spans="1:8">
      <c r="A35" s="8" t="s">
        <v>31</v>
      </c>
      <c r="B35" s="61">
        <v>28683</v>
      </c>
      <c r="C35" s="61">
        <v>41701</v>
      </c>
    </row>
    <row r="36" spans="1:8">
      <c r="A36" s="8" t="s">
        <v>32</v>
      </c>
      <c r="B36" s="61">
        <v>35968</v>
      </c>
      <c r="C36" s="61">
        <v>34472</v>
      </c>
    </row>
    <row r="37" spans="1:8">
      <c r="A37" s="8" t="s">
        <v>7</v>
      </c>
      <c r="B37" s="61">
        <v>756181</v>
      </c>
      <c r="C37" s="61">
        <v>173264</v>
      </c>
    </row>
    <row r="38" spans="1:8">
      <c r="A38" s="8" t="s">
        <v>108</v>
      </c>
      <c r="B38" s="61">
        <v>1849754</v>
      </c>
      <c r="C38" s="61">
        <v>2063729</v>
      </c>
    </row>
    <row r="39" spans="1:8" ht="15.75" thickBot="1">
      <c r="A39" s="9" t="s">
        <v>8</v>
      </c>
      <c r="B39" s="63">
        <f>SUM(B30:B38)</f>
        <v>30930098</v>
      </c>
      <c r="C39" s="63">
        <f>SUM(C30:C38)</f>
        <v>30720575</v>
      </c>
      <c r="D39" s="109"/>
      <c r="E39" s="74"/>
      <c r="F39" s="109"/>
      <c r="G39" s="109"/>
      <c r="H39" s="74"/>
    </row>
    <row r="40" spans="1:8">
      <c r="A40" s="8"/>
      <c r="B40" s="56"/>
      <c r="C40" s="56"/>
      <c r="H40" s="74"/>
    </row>
    <row r="41" spans="1:8" ht="15.75" thickBot="1">
      <c r="A41" s="9" t="s">
        <v>33</v>
      </c>
      <c r="B41" s="64"/>
      <c r="C41" s="64"/>
    </row>
    <row r="42" spans="1:8">
      <c r="A42" s="8" t="s">
        <v>34</v>
      </c>
      <c r="B42" s="61">
        <v>15701100</v>
      </c>
      <c r="C42" s="61">
        <v>15701100</v>
      </c>
      <c r="D42" s="74"/>
    </row>
    <row r="43" spans="1:8">
      <c r="A43" s="8" t="s">
        <v>35</v>
      </c>
      <c r="B43" s="61">
        <v>278</v>
      </c>
      <c r="C43" s="61">
        <v>278</v>
      </c>
    </row>
    <row r="44" spans="1:8">
      <c r="A44" s="8" t="s">
        <v>49</v>
      </c>
      <c r="B44" s="61">
        <v>9917792</v>
      </c>
      <c r="C44" s="61">
        <v>10315027</v>
      </c>
      <c r="D44" s="138"/>
      <c r="E44" s="138"/>
      <c r="F44" s="74"/>
    </row>
    <row r="45" spans="1:8">
      <c r="A45" s="8"/>
      <c r="B45" s="61"/>
      <c r="C45" s="61"/>
    </row>
    <row r="46" spans="1:8" ht="15.75" thickBot="1">
      <c r="A46" s="9" t="s">
        <v>9</v>
      </c>
      <c r="B46" s="65">
        <f>SUM(B42:B45)</f>
        <v>25619170</v>
      </c>
      <c r="C46" s="65">
        <f>SUM(C42:C45)</f>
        <v>26016405</v>
      </c>
      <c r="D46" s="109"/>
      <c r="E46" s="74"/>
      <c r="G46" s="109"/>
      <c r="H46" s="109"/>
    </row>
    <row r="47" spans="1:8">
      <c r="A47" s="9"/>
      <c r="B47" s="14"/>
      <c r="C47" s="14"/>
      <c r="H47" s="74"/>
    </row>
    <row r="48" spans="1:8" ht="15.75" thickBot="1">
      <c r="A48" s="9" t="s">
        <v>36</v>
      </c>
      <c r="B48" s="66">
        <f>B39+B46</f>
        <v>56549268</v>
      </c>
      <c r="C48" s="66">
        <v>56736980</v>
      </c>
      <c r="D48" s="109"/>
      <c r="E48" s="109"/>
      <c r="G48" s="109"/>
      <c r="H48" s="74"/>
    </row>
    <row r="49" spans="1:7">
      <c r="B49" s="71">
        <f>B48-B27</f>
        <v>0</v>
      </c>
      <c r="C49" s="67"/>
      <c r="G49" s="109"/>
    </row>
    <row r="50" spans="1:7" ht="27.75" customHeight="1">
      <c r="A50" s="161" t="s">
        <v>123</v>
      </c>
      <c r="B50" s="161"/>
      <c r="C50" s="162"/>
      <c r="G50" s="109"/>
    </row>
    <row r="51" spans="1:7" ht="15" customHeight="1">
      <c r="A51" s="60"/>
      <c r="B51" s="68"/>
      <c r="C51" s="69"/>
      <c r="G51" s="109"/>
    </row>
    <row r="52" spans="1:7">
      <c r="A52" s="161" t="s">
        <v>124</v>
      </c>
      <c r="B52" s="161"/>
      <c r="C52" s="162"/>
    </row>
    <row r="53" spans="1:7">
      <c r="A53" s="159"/>
      <c r="B53" s="159"/>
    </row>
    <row r="54" spans="1:7">
      <c r="A54" s="160" t="s">
        <v>95</v>
      </c>
      <c r="B54" s="160"/>
    </row>
    <row r="55" spans="1:7">
      <c r="A55" s="57" t="s">
        <v>96</v>
      </c>
      <c r="B55" s="70"/>
    </row>
    <row r="56" spans="1:7">
      <c r="B56" s="79">
        <f>B48-B27</f>
        <v>0</v>
      </c>
      <c r="C56" s="78">
        <f>C48-C27</f>
        <v>0</v>
      </c>
    </row>
  </sheetData>
  <mergeCells count="6">
    <mergeCell ref="A53:B53"/>
    <mergeCell ref="A54:B54"/>
    <mergeCell ref="A50:C50"/>
    <mergeCell ref="A52:C52"/>
    <mergeCell ref="A7:A8"/>
    <mergeCell ref="A15:A1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217"/>
  <sheetViews>
    <sheetView topLeftCell="A22" zoomScaleNormal="100" zoomScaleSheetLayoutView="100" workbookViewId="0">
      <selection activeCell="A53" sqref="A53:B53"/>
    </sheetView>
  </sheetViews>
  <sheetFormatPr defaultColWidth="8.85546875" defaultRowHeight="12"/>
  <cols>
    <col min="1" max="1" width="58.28515625" style="21" customWidth="1"/>
    <col min="2" max="2" width="20.28515625" style="37" customWidth="1"/>
    <col min="3" max="3" width="18.5703125" style="21" customWidth="1"/>
    <col min="4" max="4" width="3.7109375" style="21" customWidth="1"/>
    <col min="5" max="5" width="18.5703125" style="21" hidden="1" customWidth="1"/>
    <col min="6" max="17" width="16.7109375" style="21" hidden="1" customWidth="1"/>
    <col min="18" max="18" width="10.5703125" style="21" hidden="1" customWidth="1"/>
    <col min="19" max="21" width="11.42578125" style="21" hidden="1" customWidth="1"/>
    <col min="22" max="22" width="8.85546875" style="21" collapsed="1"/>
    <col min="23" max="16384" width="8.85546875" style="21"/>
  </cols>
  <sheetData>
    <row r="1" spans="1:21" ht="15.75">
      <c r="A1" s="1" t="s">
        <v>1</v>
      </c>
      <c r="B1" s="19"/>
      <c r="C1" s="18"/>
      <c r="D1" s="20"/>
      <c r="E1" s="18"/>
      <c r="F1" s="20"/>
      <c r="G1" s="20"/>
      <c r="H1" s="20"/>
      <c r="I1" s="20"/>
      <c r="J1" s="20"/>
      <c r="K1" s="20"/>
      <c r="L1" s="20"/>
      <c r="M1" s="20"/>
      <c r="N1" s="20"/>
      <c r="O1" s="18"/>
      <c r="P1" s="18"/>
      <c r="Q1" s="18"/>
      <c r="R1" s="18"/>
    </row>
    <row r="2" spans="1:21" ht="12.75">
      <c r="A2" s="48"/>
      <c r="B2" s="19"/>
      <c r="C2" s="18"/>
      <c r="D2" s="20"/>
      <c r="E2" s="18"/>
      <c r="F2" s="20"/>
      <c r="G2" s="20"/>
      <c r="H2" s="20"/>
      <c r="I2" s="20"/>
      <c r="J2" s="20"/>
      <c r="K2" s="20"/>
      <c r="L2" s="20"/>
      <c r="M2" s="20"/>
      <c r="N2" s="20"/>
      <c r="O2" s="18"/>
      <c r="P2" s="18"/>
      <c r="Q2" s="18"/>
      <c r="R2" s="18"/>
    </row>
    <row r="3" spans="1:21" ht="12.75">
      <c r="A3" s="4" t="s">
        <v>121</v>
      </c>
      <c r="B3" s="24"/>
      <c r="C3" s="22"/>
      <c r="D3" s="25"/>
      <c r="E3" s="2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1" ht="12.75">
      <c r="A4" s="5" t="s">
        <v>2</v>
      </c>
      <c r="B4" s="27"/>
      <c r="C4" s="26"/>
      <c r="D4" s="28"/>
      <c r="E4" s="26"/>
      <c r="F4" s="28"/>
      <c r="G4" s="28"/>
      <c r="H4" s="28"/>
      <c r="I4" s="28"/>
      <c r="J4" s="28"/>
      <c r="K4" s="28"/>
      <c r="L4" s="28"/>
      <c r="M4" s="28"/>
      <c r="N4" s="28"/>
      <c r="O4" s="26"/>
      <c r="P4" s="26"/>
      <c r="Q4" s="26"/>
      <c r="R4" s="26"/>
    </row>
    <row r="5" spans="1:21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  <c r="P5" s="25"/>
      <c r="Q5" s="25"/>
    </row>
    <row r="6" spans="1:21" ht="24">
      <c r="A6" s="163"/>
      <c r="B6" s="12" t="s">
        <v>116</v>
      </c>
      <c r="C6" s="12" t="s">
        <v>116</v>
      </c>
      <c r="D6" s="29"/>
      <c r="E6" s="26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1">
      <c r="A7" s="163"/>
      <c r="B7" s="12" t="str">
        <f>ББ!B7</f>
        <v>31 марта</v>
      </c>
      <c r="C7" s="12" t="str">
        <f>B7</f>
        <v>31 марта</v>
      </c>
      <c r="D7" s="31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21">
      <c r="A8" s="163"/>
      <c r="B8" s="12" t="s">
        <v>115</v>
      </c>
      <c r="C8" s="12" t="s">
        <v>109</v>
      </c>
      <c r="D8" s="33"/>
      <c r="E8" s="32"/>
      <c r="F8" s="33"/>
      <c r="G8" s="33"/>
      <c r="H8" s="33"/>
      <c r="I8" s="33"/>
      <c r="J8" s="33"/>
      <c r="K8" s="33"/>
      <c r="L8" s="33"/>
      <c r="M8" s="33"/>
      <c r="N8" s="34"/>
      <c r="O8" s="34"/>
      <c r="P8" s="34"/>
      <c r="Q8" s="34"/>
      <c r="S8" s="35"/>
    </row>
    <row r="9" spans="1:21" ht="15">
      <c r="A9" s="163"/>
      <c r="B9" s="49"/>
      <c r="C9" s="49"/>
      <c r="D9" s="34"/>
      <c r="E9" s="3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S9" s="35"/>
    </row>
    <row r="10" spans="1:21">
      <c r="A10" s="11"/>
      <c r="B10" s="12"/>
      <c r="C10" s="12"/>
      <c r="D10" s="34"/>
      <c r="E10" s="3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5"/>
      <c r="T10" s="35"/>
      <c r="U10" s="35"/>
    </row>
    <row r="11" spans="1:21">
      <c r="A11" s="11"/>
      <c r="B11" s="12"/>
      <c r="C11" s="12"/>
      <c r="D11" s="34"/>
      <c r="E11" s="36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5"/>
      <c r="U11" s="35"/>
    </row>
    <row r="12" spans="1:21">
      <c r="A12" s="11" t="s">
        <v>52</v>
      </c>
      <c r="B12" s="50">
        <v>756530</v>
      </c>
      <c r="C12" s="103">
        <v>369073</v>
      </c>
      <c r="D12" s="34"/>
      <c r="E12" s="3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5"/>
      <c r="U12" s="35"/>
    </row>
    <row r="13" spans="1:21">
      <c r="A13" s="11" t="s">
        <v>37</v>
      </c>
      <c r="B13" s="50">
        <v>268967</v>
      </c>
      <c r="C13" s="103">
        <v>238662</v>
      </c>
      <c r="D13" s="34"/>
      <c r="E13" s="3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5"/>
      <c r="U13" s="35"/>
    </row>
    <row r="14" spans="1:21">
      <c r="A14" s="11" t="s">
        <v>53</v>
      </c>
      <c r="B14" s="50">
        <v>1002184</v>
      </c>
      <c r="C14" s="103">
        <v>414963</v>
      </c>
      <c r="D14" s="34"/>
      <c r="E14" s="32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21">
      <c r="A15" s="163" t="s">
        <v>54</v>
      </c>
      <c r="B15" s="16"/>
      <c r="C15" s="102"/>
      <c r="D15" s="34"/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21">
      <c r="A16" s="163"/>
      <c r="B16" s="16"/>
      <c r="C16" s="102"/>
      <c r="D16" s="3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T16" s="35"/>
    </row>
    <row r="17" spans="1:22">
      <c r="A17" s="163"/>
      <c r="B17" s="99">
        <v>-507139</v>
      </c>
      <c r="C17" s="99">
        <v>2122439</v>
      </c>
      <c r="D17" s="33"/>
      <c r="E17" s="26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22">
      <c r="A18" s="11" t="s">
        <v>55</v>
      </c>
      <c r="B18" s="99">
        <v>17777</v>
      </c>
      <c r="C18" s="99">
        <v>-5537</v>
      </c>
      <c r="D18" s="34"/>
      <c r="E18" s="3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22">
      <c r="A19" s="11" t="s">
        <v>56</v>
      </c>
      <c r="B19" s="99">
        <v>248181</v>
      </c>
      <c r="C19" s="99">
        <v>34677</v>
      </c>
      <c r="D19" s="3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22">
      <c r="A20" s="11" t="s">
        <v>38</v>
      </c>
      <c r="B20" s="99">
        <v>-30</v>
      </c>
      <c r="C20" s="99">
        <v>0</v>
      </c>
      <c r="D20" s="3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22">
      <c r="A21" s="11" t="s">
        <v>98</v>
      </c>
      <c r="B21" s="99"/>
      <c r="C21" s="99"/>
      <c r="D21" s="34"/>
      <c r="E21" s="3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22">
      <c r="A22" s="163" t="s">
        <v>93</v>
      </c>
      <c r="B22" s="99">
        <v>-57308</v>
      </c>
      <c r="C22" s="99">
        <v>-502343</v>
      </c>
      <c r="D22" s="34"/>
      <c r="E22" s="3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22">
      <c r="A23" s="163"/>
      <c r="B23" s="99"/>
      <c r="C23" s="99"/>
      <c r="D23" s="34"/>
      <c r="E23" s="3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22" ht="12.75" thickBot="1">
      <c r="A24" s="11" t="s">
        <v>57</v>
      </c>
      <c r="B24" s="130">
        <v>30530</v>
      </c>
      <c r="C24" s="17">
        <v>10411</v>
      </c>
      <c r="D24" s="34"/>
      <c r="E24" s="3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S24" s="38"/>
      <c r="T24" s="38"/>
    </row>
    <row r="25" spans="1:22">
      <c r="A25" s="11"/>
      <c r="B25" s="16"/>
      <c r="C25" s="16"/>
      <c r="D25" s="34"/>
      <c r="E25" s="3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S25" s="38"/>
    </row>
    <row r="26" spans="1:22" ht="12.75" thickBot="1">
      <c r="A26" s="15" t="s">
        <v>58</v>
      </c>
      <c r="B26" s="52">
        <f>SUM(B12:B24)</f>
        <v>1759692</v>
      </c>
      <c r="C26" s="52">
        <f>SUM(C12:C24)</f>
        <v>2682345</v>
      </c>
      <c r="D26" s="33"/>
      <c r="E26" s="2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22">
      <c r="A27" s="15"/>
      <c r="B27" s="16"/>
      <c r="C27" s="16"/>
      <c r="D27" s="34"/>
      <c r="E27" s="32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22">
      <c r="A28" s="11"/>
      <c r="B28" s="16"/>
      <c r="C28" s="16"/>
      <c r="D28" s="33"/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22">
      <c r="A29" s="11"/>
      <c r="B29" s="16"/>
      <c r="C29" s="16"/>
      <c r="D29" s="34"/>
      <c r="E29" s="3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22">
      <c r="A30" s="11"/>
      <c r="B30" s="16"/>
      <c r="C30" s="16"/>
      <c r="D30" s="34"/>
      <c r="E30" s="3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22">
      <c r="A31" s="11" t="s">
        <v>39</v>
      </c>
      <c r="B31" s="50">
        <v>833825</v>
      </c>
      <c r="C31" s="103">
        <v>1118546</v>
      </c>
      <c r="D31" s="34"/>
      <c r="E31" s="3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V31" s="35"/>
    </row>
    <row r="32" spans="1:22">
      <c r="A32" s="11" t="s">
        <v>40</v>
      </c>
      <c r="B32" s="50">
        <v>34111</v>
      </c>
      <c r="C32" s="103">
        <v>51894</v>
      </c>
      <c r="D32" s="33"/>
      <c r="E32" s="39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8">
      <c r="A33" s="11" t="s">
        <v>41</v>
      </c>
      <c r="B33" s="50"/>
      <c r="C33" s="103"/>
      <c r="D33" s="3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8">
      <c r="A34" s="11" t="s">
        <v>42</v>
      </c>
      <c r="B34" s="50"/>
      <c r="C34" s="103"/>
      <c r="D34" s="3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8">
      <c r="A35" s="11" t="s">
        <v>43</v>
      </c>
      <c r="B35" s="50">
        <v>1284847</v>
      </c>
      <c r="C35" s="103">
        <v>884909</v>
      </c>
      <c r="D35" s="33"/>
      <c r="E35" s="26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8" ht="12.75" thickBot="1">
      <c r="A36" s="11" t="s">
        <v>44</v>
      </c>
      <c r="B36" s="53" t="s">
        <v>0</v>
      </c>
      <c r="C36" s="53" t="s">
        <v>0</v>
      </c>
      <c r="D36" s="40"/>
      <c r="E36" s="22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1"/>
    </row>
    <row r="37" spans="1:18">
      <c r="A37" s="11"/>
      <c r="B37" s="51"/>
      <c r="C37" s="51"/>
      <c r="D37" s="40"/>
      <c r="E37" s="22"/>
      <c r="F37" s="40"/>
      <c r="G37" s="40"/>
      <c r="H37" s="40"/>
      <c r="I37" s="40"/>
      <c r="J37" s="40"/>
      <c r="K37" s="40"/>
      <c r="L37" s="40"/>
      <c r="M37" s="40"/>
      <c r="N37" s="40"/>
      <c r="O37" s="42"/>
      <c r="P37" s="42"/>
      <c r="Q37" s="42"/>
      <c r="R37" s="43"/>
    </row>
    <row r="38" spans="1:18" ht="12.75" thickBot="1">
      <c r="A38" s="15" t="s">
        <v>59</v>
      </c>
      <c r="B38" s="52">
        <f>SUM(B31:B36)</f>
        <v>2152783</v>
      </c>
      <c r="C38" s="52">
        <f>SUM(C31:C36)</f>
        <v>2055349</v>
      </c>
      <c r="D38" s="40"/>
      <c r="E38" s="22"/>
      <c r="F38" s="40"/>
      <c r="G38" s="40"/>
      <c r="H38" s="40"/>
      <c r="I38" s="40"/>
      <c r="J38" s="40"/>
      <c r="K38" s="40"/>
      <c r="L38" s="40"/>
      <c r="M38" s="40"/>
      <c r="N38" s="40"/>
      <c r="O38" s="42"/>
      <c r="P38" s="42"/>
      <c r="Q38" s="42"/>
      <c r="R38" s="43"/>
    </row>
    <row r="39" spans="1:18">
      <c r="A39" s="15"/>
      <c r="B39" s="51"/>
      <c r="C39" s="51"/>
      <c r="D39" s="40"/>
      <c r="E39" s="22"/>
      <c r="F39" s="40"/>
      <c r="G39" s="40"/>
      <c r="H39" s="40"/>
      <c r="I39" s="40"/>
      <c r="J39" s="40"/>
      <c r="K39" s="40"/>
      <c r="L39" s="40"/>
      <c r="M39" s="40"/>
      <c r="N39" s="40"/>
      <c r="O39" s="42"/>
      <c r="P39" s="42"/>
      <c r="Q39" s="42"/>
      <c r="R39" s="43"/>
    </row>
    <row r="40" spans="1:18">
      <c r="A40" s="15"/>
      <c r="B40" s="51"/>
      <c r="C40" s="51"/>
      <c r="D40" s="40"/>
      <c r="E40" s="22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4"/>
    </row>
    <row r="41" spans="1:18">
      <c r="A41" s="167" t="s">
        <v>60</v>
      </c>
      <c r="B41" s="51"/>
      <c r="C41" s="51"/>
      <c r="D41" s="40"/>
      <c r="E41" s="22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4"/>
    </row>
    <row r="42" spans="1:18" ht="12.75" thickBot="1">
      <c r="A42" s="167"/>
      <c r="B42" s="140">
        <f>B26-B38</f>
        <v>-393091</v>
      </c>
      <c r="C42" s="52">
        <f>C26-C38</f>
        <v>626996</v>
      </c>
      <c r="D42" s="40"/>
      <c r="E42" s="2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4"/>
    </row>
    <row r="43" spans="1:18">
      <c r="A43" s="15"/>
      <c r="B43" s="51"/>
      <c r="C43" s="51"/>
      <c r="D43" s="40"/>
      <c r="E43" s="22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25"/>
    </row>
    <row r="44" spans="1:18" ht="12.75" thickBot="1">
      <c r="A44" s="11" t="s">
        <v>61</v>
      </c>
      <c r="B44" s="101">
        <v>4143</v>
      </c>
      <c r="C44" s="101">
        <v>174</v>
      </c>
      <c r="D44" s="40"/>
      <c r="E44" s="22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25"/>
    </row>
    <row r="45" spans="1:18">
      <c r="A45" s="15"/>
      <c r="B45" s="54"/>
      <c r="C45" s="54"/>
      <c r="D45" s="45"/>
      <c r="E45" s="32"/>
      <c r="F45" s="45"/>
      <c r="G45" s="45"/>
      <c r="H45" s="45"/>
      <c r="I45" s="45"/>
      <c r="J45" s="45"/>
      <c r="K45" s="45"/>
      <c r="L45" s="45"/>
      <c r="M45" s="45"/>
      <c r="N45" s="45"/>
      <c r="O45" s="40"/>
      <c r="P45" s="40"/>
      <c r="Q45" s="40"/>
      <c r="R45" s="25"/>
    </row>
    <row r="46" spans="1:18">
      <c r="A46" s="167" t="s">
        <v>62</v>
      </c>
      <c r="B46" s="168">
        <f>B42-B44</f>
        <v>-397234</v>
      </c>
      <c r="C46" s="165">
        <f>C42-C44</f>
        <v>626822</v>
      </c>
      <c r="D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8">
      <c r="A47" s="167"/>
      <c r="B47" s="168"/>
      <c r="C47" s="165"/>
      <c r="D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8" ht="12.75" thickBot="1">
      <c r="A48" s="167"/>
      <c r="B48" s="169"/>
      <c r="C48" s="166"/>
      <c r="D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 thickTop="1">
      <c r="B49" s="72">
        <f>-2088361-B46</f>
        <v>-1691127</v>
      </c>
      <c r="C49" s="73">
        <f>12732963-C46</f>
        <v>12106141</v>
      </c>
      <c r="D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>
      <c r="B50" s="46"/>
      <c r="D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5">
      <c r="A51" s="161" t="str">
        <f>ББ!A50</f>
        <v>Председатель Правления _______________________ /Лукьянов С.Н.  Дата  подписания 17.04.2020 г.</v>
      </c>
      <c r="B51" s="161"/>
      <c r="C51" s="162"/>
      <c r="D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59"/>
      <c r="B52" s="59"/>
      <c r="D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159" t="str">
        <f>ББ!A52</f>
        <v>Главный бухгалтер ___________________________ / Хон Т.Э. Дата подписания 17.04.2020 г.</v>
      </c>
      <c r="B53" s="159"/>
      <c r="D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159"/>
      <c r="B54" s="159"/>
      <c r="D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160" t="s">
        <v>95</v>
      </c>
      <c r="B55" s="160"/>
      <c r="D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57" t="s">
        <v>96</v>
      </c>
      <c r="B56" s="58"/>
      <c r="D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>
      <c r="B57" s="46"/>
      <c r="D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>
      <c r="B58" s="106"/>
      <c r="D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>
      <c r="B59" s="106"/>
      <c r="D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>
      <c r="B60" s="46"/>
      <c r="D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>
      <c r="B61" s="46"/>
      <c r="D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>
      <c r="B62" s="46"/>
      <c r="D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>
      <c r="B63" s="46"/>
      <c r="D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>
      <c r="B64" s="46"/>
      <c r="D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>
      <c r="B65" s="46"/>
      <c r="D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>
      <c r="B66" s="46"/>
      <c r="D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>
      <c r="B67" s="46"/>
      <c r="D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>
      <c r="B68" s="46"/>
      <c r="D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>
      <c r="B69" s="46"/>
      <c r="D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>
      <c r="B70" s="46"/>
      <c r="D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>
      <c r="B71" s="46"/>
      <c r="D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>
      <c r="B72" s="46"/>
      <c r="D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>
      <c r="B73" s="46"/>
      <c r="D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>
      <c r="B74" s="46"/>
      <c r="D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>
      <c r="B75" s="46"/>
      <c r="D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>
      <c r="B76" s="46"/>
      <c r="D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>
      <c r="B77" s="46"/>
      <c r="D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>
      <c r="B78" s="46"/>
      <c r="D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>
      <c r="B79" s="46"/>
      <c r="D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>
      <c r="B80" s="46"/>
      <c r="D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>
      <c r="B81" s="46"/>
      <c r="D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>
      <c r="B82" s="46"/>
      <c r="D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>
      <c r="B83" s="46"/>
      <c r="D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>
      <c r="B84" s="46"/>
      <c r="D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>
      <c r="B85" s="46"/>
      <c r="D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>
      <c r="B86" s="46"/>
      <c r="D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>
      <c r="B87" s="46"/>
      <c r="D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>
      <c r="B88" s="46"/>
      <c r="D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>
      <c r="B89" s="46"/>
      <c r="D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>
      <c r="B90" s="46"/>
      <c r="D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>
      <c r="B91" s="46"/>
      <c r="D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>
      <c r="B92" s="46"/>
      <c r="D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>
      <c r="B93" s="46"/>
      <c r="D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>
      <c r="B94" s="46"/>
      <c r="D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>
      <c r="B95" s="46"/>
      <c r="D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>
      <c r="B96" s="46"/>
      <c r="D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>
      <c r="B97" s="46"/>
      <c r="D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>
      <c r="B98" s="46"/>
      <c r="D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>
      <c r="B99" s="46"/>
      <c r="D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>
      <c r="B100" s="46"/>
      <c r="D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>
      <c r="B101" s="46"/>
      <c r="D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>
      <c r="B102" s="46"/>
      <c r="D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>
      <c r="B103" s="46"/>
      <c r="D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>
      <c r="B104" s="46"/>
      <c r="D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>
      <c r="B105" s="46"/>
      <c r="D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>
      <c r="B106" s="46"/>
      <c r="D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>
      <c r="B107" s="46"/>
      <c r="D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>
      <c r="B108" s="46"/>
      <c r="D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>
      <c r="B109" s="46"/>
      <c r="D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>
      <c r="B110" s="46"/>
      <c r="D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>
      <c r="B111" s="46"/>
      <c r="D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>
      <c r="B112" s="46"/>
      <c r="D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>
      <c r="B113" s="46"/>
      <c r="D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>
      <c r="B114" s="46"/>
      <c r="D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>
      <c r="B115" s="46"/>
      <c r="D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>
      <c r="B116" s="46"/>
      <c r="D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>
      <c r="B117" s="46"/>
      <c r="D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>
      <c r="B118" s="46"/>
      <c r="D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>
      <c r="B119" s="46"/>
      <c r="D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>
      <c r="B120" s="46"/>
      <c r="D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>
      <c r="B121" s="46"/>
      <c r="D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>
      <c r="B122" s="46"/>
      <c r="D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>
      <c r="B123" s="46"/>
      <c r="D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>
      <c r="B124" s="46"/>
      <c r="D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>
      <c r="B125" s="46"/>
      <c r="D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>
      <c r="B126" s="46"/>
      <c r="D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>
      <c r="B127" s="46"/>
      <c r="D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>
      <c r="B128" s="46"/>
      <c r="D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>
      <c r="B129" s="46"/>
      <c r="D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>
      <c r="B130" s="46"/>
      <c r="D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>
      <c r="B131" s="46"/>
      <c r="D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>
      <c r="B132" s="46"/>
      <c r="D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>
      <c r="B133" s="46"/>
      <c r="D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>
      <c r="B134" s="46"/>
      <c r="D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>
      <c r="B135" s="46"/>
      <c r="D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>
      <c r="B136" s="46"/>
      <c r="D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>
      <c r="B137" s="46"/>
      <c r="D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>
      <c r="B138" s="46"/>
      <c r="D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>
      <c r="B139" s="46"/>
      <c r="D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>
      <c r="B140" s="46"/>
      <c r="D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>
      <c r="B141" s="46"/>
      <c r="D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>
      <c r="B142" s="46"/>
      <c r="D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>
      <c r="B143" s="46"/>
      <c r="D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>
      <c r="B144" s="46"/>
      <c r="D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>
      <c r="B145" s="46"/>
      <c r="D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>
      <c r="B146" s="46"/>
      <c r="D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>
      <c r="B147" s="46"/>
      <c r="D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>
      <c r="B148" s="46"/>
      <c r="D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>
      <c r="B149" s="46"/>
      <c r="D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>
      <c r="B150" s="46"/>
      <c r="D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>
      <c r="B151" s="46"/>
      <c r="D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>
      <c r="B152" s="46"/>
      <c r="D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>
      <c r="B153" s="46"/>
      <c r="D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>
      <c r="B154" s="46"/>
      <c r="D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>
      <c r="B155" s="46"/>
      <c r="D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>
      <c r="B156" s="46"/>
      <c r="D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>
      <c r="B157" s="46"/>
      <c r="D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>
      <c r="B158" s="46"/>
      <c r="D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>
      <c r="B159" s="46"/>
      <c r="D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>
      <c r="B160" s="46"/>
      <c r="D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>
      <c r="B161" s="46"/>
      <c r="D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>
      <c r="B162" s="46"/>
      <c r="D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>
      <c r="B163" s="46"/>
      <c r="D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>
      <c r="B164" s="46"/>
      <c r="D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>
      <c r="B165" s="46"/>
      <c r="D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>
      <c r="B166" s="46"/>
      <c r="D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>
      <c r="B167" s="46"/>
      <c r="D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>
      <c r="B168" s="46"/>
      <c r="D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>
      <c r="B169" s="46"/>
      <c r="D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>
      <c r="B170" s="46"/>
      <c r="D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>
      <c r="B171" s="46"/>
      <c r="D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>
      <c r="B172" s="46"/>
      <c r="D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>
      <c r="B173" s="46"/>
      <c r="D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>
      <c r="B174" s="46"/>
      <c r="D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>
      <c r="B175" s="46"/>
      <c r="D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>
      <c r="B176" s="46"/>
      <c r="D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>
      <c r="B177" s="46"/>
      <c r="D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>
      <c r="B178" s="46"/>
      <c r="D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>
      <c r="B179" s="46"/>
      <c r="D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>
      <c r="B180" s="46"/>
      <c r="D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>
      <c r="B181" s="46"/>
      <c r="D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>
      <c r="B182" s="46"/>
      <c r="D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>
      <c r="B183" s="46"/>
      <c r="D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>
      <c r="B184" s="46"/>
      <c r="D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>
      <c r="B185" s="46"/>
      <c r="D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>
      <c r="B186" s="46"/>
      <c r="D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>
      <c r="B187" s="46"/>
      <c r="D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>
      <c r="B188" s="46"/>
      <c r="D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>
      <c r="B189" s="46"/>
      <c r="D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>
      <c r="B190" s="46"/>
      <c r="D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>
      <c r="B191" s="46"/>
      <c r="D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>
      <c r="B192" s="46"/>
      <c r="D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>
      <c r="B193" s="46"/>
      <c r="D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>
      <c r="B194" s="46"/>
      <c r="D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>
      <c r="B195" s="46"/>
      <c r="D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>
      <c r="B196" s="46"/>
      <c r="D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>
      <c r="B197" s="46"/>
      <c r="D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>
      <c r="B198" s="46"/>
      <c r="D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>
      <c r="B199" s="46"/>
      <c r="D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>
      <c r="B200" s="46"/>
      <c r="D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>
      <c r="B201" s="46"/>
      <c r="D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>
      <c r="B202" s="46"/>
      <c r="D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>
      <c r="B203" s="46"/>
      <c r="D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>
      <c r="B204" s="46"/>
      <c r="D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>
      <c r="B205" s="46"/>
      <c r="D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>
      <c r="B206" s="46"/>
      <c r="D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>
      <c r="B207" s="46"/>
      <c r="D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>
      <c r="B208" s="46"/>
      <c r="D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>
      <c r="B209" s="46"/>
      <c r="D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>
      <c r="B210" s="46"/>
      <c r="D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>
      <c r="B211" s="46"/>
      <c r="D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>
      <c r="B212" s="46"/>
      <c r="D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>
      <c r="B213" s="46"/>
      <c r="D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>
      <c r="B214" s="46"/>
      <c r="D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>
      <c r="B215" s="46"/>
      <c r="D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>
      <c r="B216" s="46"/>
      <c r="D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>
      <c r="B217" s="46"/>
      <c r="D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</sheetData>
  <mergeCells count="11">
    <mergeCell ref="A6:A9"/>
    <mergeCell ref="A15:A17"/>
    <mergeCell ref="A22:A23"/>
    <mergeCell ref="A55:B55"/>
    <mergeCell ref="A51:C51"/>
    <mergeCell ref="C46:C48"/>
    <mergeCell ref="A41:A42"/>
    <mergeCell ref="A46:A48"/>
    <mergeCell ref="B46:B48"/>
    <mergeCell ref="A53:B53"/>
    <mergeCell ref="A54:B5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151"/>
  <sheetViews>
    <sheetView zoomScaleNormal="100" zoomScaleSheetLayoutView="100" workbookViewId="0">
      <selection activeCell="B40" sqref="B40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3.5703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10</v>
      </c>
    </row>
    <row r="4" spans="1:8">
      <c r="A4" s="4" t="str">
        <f>ББ!A4</f>
        <v>НА 31 МАРТА 2020 ГОДА</v>
      </c>
    </row>
    <row r="5" spans="1:8">
      <c r="A5" s="5" t="s">
        <v>2</v>
      </c>
    </row>
    <row r="7" spans="1:8" s="6" customFormat="1" ht="24">
      <c r="A7" s="171"/>
      <c r="B7" s="14" t="s">
        <v>45</v>
      </c>
      <c r="C7" s="170"/>
      <c r="D7" s="170" t="s">
        <v>11</v>
      </c>
      <c r="E7" s="170"/>
      <c r="F7" s="170" t="s">
        <v>63</v>
      </c>
      <c r="G7" s="170"/>
      <c r="H7" s="14" t="s">
        <v>47</v>
      </c>
    </row>
    <row r="8" spans="1:8" s="6" customFormat="1" ht="12">
      <c r="A8" s="171"/>
      <c r="B8" s="14" t="s">
        <v>46</v>
      </c>
      <c r="C8" s="170"/>
      <c r="D8" s="170"/>
      <c r="E8" s="170"/>
      <c r="F8" s="170"/>
      <c r="G8" s="170"/>
      <c r="H8" s="14" t="s">
        <v>48</v>
      </c>
    </row>
    <row r="9" spans="1:8" s="6" customFormat="1" ht="12">
      <c r="A9" s="8"/>
      <c r="B9" s="8"/>
      <c r="C9" s="8"/>
      <c r="D9" s="8"/>
      <c r="E9" s="8"/>
      <c r="F9" s="8"/>
      <c r="G9" s="8"/>
      <c r="H9" s="8"/>
    </row>
    <row r="10" spans="1:8" s="6" customFormat="1" ht="12">
      <c r="A10" s="167" t="s">
        <v>118</v>
      </c>
      <c r="B10" s="153">
        <v>15701100</v>
      </c>
      <c r="C10" s="153"/>
      <c r="D10" s="153">
        <v>278</v>
      </c>
      <c r="E10" s="153"/>
      <c r="F10" s="153">
        <v>9563392</v>
      </c>
      <c r="G10" s="153"/>
      <c r="H10" s="153">
        <v>25264770</v>
      </c>
    </row>
    <row r="11" spans="1:8" s="6" customFormat="1" ht="12">
      <c r="A11" s="167"/>
      <c r="B11" s="153"/>
      <c r="C11" s="153"/>
      <c r="D11" s="153"/>
      <c r="E11" s="153"/>
      <c r="F11" s="153"/>
      <c r="G11" s="153"/>
      <c r="H11" s="153"/>
    </row>
    <row r="12" spans="1:8" s="6" customFormat="1" ht="12">
      <c r="A12" s="11" t="s">
        <v>12</v>
      </c>
      <c r="B12" s="110" t="s">
        <v>0</v>
      </c>
      <c r="C12" s="55"/>
      <c r="D12" s="55" t="s">
        <v>0</v>
      </c>
      <c r="E12" s="55"/>
      <c r="F12" s="111">
        <v>629873</v>
      </c>
      <c r="G12" s="55"/>
      <c r="H12" s="111">
        <v>629873</v>
      </c>
    </row>
    <row r="13" spans="1:8" s="6" customFormat="1" ht="12">
      <c r="A13" s="11" t="s">
        <v>112</v>
      </c>
      <c r="B13" s="132">
        <v>0</v>
      </c>
      <c r="C13" s="55"/>
      <c r="D13" s="55"/>
      <c r="E13" s="55"/>
      <c r="F13" s="132"/>
      <c r="G13" s="55"/>
      <c r="H13" s="132">
        <v>0</v>
      </c>
    </row>
    <row r="14" spans="1:8" s="6" customFormat="1" ht="12">
      <c r="A14" s="11" t="s">
        <v>94</v>
      </c>
      <c r="B14" s="112">
        <v>0</v>
      </c>
      <c r="C14" s="55"/>
      <c r="D14" s="55"/>
      <c r="E14" s="55"/>
      <c r="F14" s="111"/>
      <c r="G14" s="55"/>
      <c r="H14" s="132">
        <v>0</v>
      </c>
    </row>
    <row r="15" spans="1:8" s="6" customFormat="1" ht="12">
      <c r="A15" s="11" t="s">
        <v>51</v>
      </c>
      <c r="B15" s="110"/>
      <c r="C15" s="55"/>
      <c r="D15" s="55" t="s">
        <v>0</v>
      </c>
      <c r="E15" s="55"/>
      <c r="F15" s="132">
        <v>0</v>
      </c>
      <c r="G15" s="55"/>
      <c r="H15" s="132">
        <v>0</v>
      </c>
    </row>
    <row r="16" spans="1:8" s="6" customFormat="1" ht="12">
      <c r="A16" s="11" t="s">
        <v>13</v>
      </c>
      <c r="B16" s="131">
        <v>0</v>
      </c>
      <c r="C16" s="55"/>
      <c r="D16" s="55" t="s">
        <v>0</v>
      </c>
      <c r="E16" s="55"/>
      <c r="F16" s="110" t="s">
        <v>0</v>
      </c>
      <c r="G16" s="55"/>
      <c r="H16" s="132">
        <v>0</v>
      </c>
    </row>
    <row r="17" spans="1:10" s="6" customFormat="1" ht="12">
      <c r="A17" s="11"/>
      <c r="B17" s="110"/>
      <c r="C17" s="55"/>
      <c r="D17" s="55"/>
      <c r="E17" s="55"/>
      <c r="F17" s="110"/>
      <c r="G17" s="55"/>
      <c r="H17" s="110"/>
    </row>
    <row r="18" spans="1:10" s="6" customFormat="1" ht="12">
      <c r="A18" s="15" t="s">
        <v>120</v>
      </c>
      <c r="B18" s="113">
        <v>15701100</v>
      </c>
      <c r="C18" s="154"/>
      <c r="D18" s="113">
        <v>278</v>
      </c>
      <c r="E18" s="154"/>
      <c r="F18" s="113">
        <v>10193265</v>
      </c>
      <c r="G18" s="154"/>
      <c r="H18" s="113">
        <v>25894643</v>
      </c>
    </row>
    <row r="19" spans="1:10" s="6" customFormat="1" ht="12">
      <c r="A19" s="108"/>
      <c r="B19" s="113"/>
      <c r="C19" s="154"/>
      <c r="D19" s="113"/>
      <c r="E19" s="154"/>
      <c r="F19" s="113"/>
      <c r="G19" s="154"/>
      <c r="H19" s="113"/>
    </row>
    <row r="20" spans="1:10" s="6" customFormat="1" ht="12">
      <c r="A20" s="167" t="s">
        <v>119</v>
      </c>
      <c r="B20" s="113">
        <v>15701100</v>
      </c>
      <c r="C20" s="154"/>
      <c r="D20" s="154">
        <v>278</v>
      </c>
      <c r="E20" s="154"/>
      <c r="F20" s="114">
        <v>10315026</v>
      </c>
      <c r="G20" s="154"/>
      <c r="H20" s="115">
        <v>26016404</v>
      </c>
    </row>
    <row r="21" spans="1:10" s="6" customFormat="1" ht="12">
      <c r="A21" s="167"/>
      <c r="B21" s="113"/>
      <c r="C21" s="154"/>
      <c r="D21" s="154"/>
      <c r="E21" s="154"/>
      <c r="F21" s="132"/>
      <c r="G21" s="132"/>
      <c r="H21" s="142">
        <v>0</v>
      </c>
    </row>
    <row r="22" spans="1:10" s="6" customFormat="1" ht="12">
      <c r="A22" s="129" t="s">
        <v>12</v>
      </c>
      <c r="B22" s="110" t="s">
        <v>0</v>
      </c>
      <c r="C22" s="55"/>
      <c r="D22" s="55" t="s">
        <v>0</v>
      </c>
      <c r="E22" s="55"/>
      <c r="F22" s="142">
        <v>-397234</v>
      </c>
      <c r="G22" s="55"/>
      <c r="H22" s="142">
        <v>-397234</v>
      </c>
    </row>
    <row r="23" spans="1:10" s="6" customFormat="1" ht="12">
      <c r="A23" s="11" t="s">
        <v>51</v>
      </c>
      <c r="B23" s="110"/>
      <c r="C23" s="55"/>
      <c r="D23" s="55" t="s">
        <v>0</v>
      </c>
      <c r="E23" s="55"/>
      <c r="F23" s="111"/>
      <c r="G23" s="55"/>
      <c r="H23" s="111">
        <v>0</v>
      </c>
    </row>
    <row r="24" spans="1:10" s="6" customFormat="1" ht="12.75" thickBot="1">
      <c r="A24" s="11" t="s">
        <v>13</v>
      </c>
      <c r="B24" s="111"/>
      <c r="C24" s="55"/>
      <c r="D24" s="55" t="s">
        <v>0</v>
      </c>
      <c r="E24" s="55"/>
      <c r="F24" s="110" t="s">
        <v>0</v>
      </c>
      <c r="G24" s="55"/>
      <c r="H24" s="111">
        <v>0</v>
      </c>
    </row>
    <row r="25" spans="1:10" s="6" customFormat="1" ht="12">
      <c r="A25" s="11"/>
      <c r="B25" s="116"/>
      <c r="C25" s="55"/>
      <c r="D25" s="117"/>
      <c r="E25" s="55"/>
      <c r="F25" s="116"/>
      <c r="G25" s="55"/>
      <c r="H25" s="116"/>
    </row>
    <row r="26" spans="1:10" s="6" customFormat="1" ht="12.75" thickBot="1">
      <c r="A26" s="108" t="s">
        <v>117</v>
      </c>
      <c r="B26" s="118">
        <f>B20</f>
        <v>15701100</v>
      </c>
      <c r="C26" s="121"/>
      <c r="D26" s="119">
        <v>278</v>
      </c>
      <c r="E26" s="121"/>
      <c r="F26" s="118">
        <f>F20+F22+F21</f>
        <v>9917792</v>
      </c>
      <c r="G26" s="121"/>
      <c r="H26" s="118">
        <f>H20+H22+H21</f>
        <v>25619170</v>
      </c>
    </row>
    <row r="27" spans="1:10" s="6" customFormat="1" ht="12.75" thickTop="1">
      <c r="B27" s="75"/>
      <c r="J27" s="75"/>
    </row>
    <row r="28" spans="1:10" s="6" customFormat="1" ht="12"/>
    <row r="29" spans="1:10" s="6" customFormat="1" ht="12.75">
      <c r="A29" s="159" t="str">
        <f>ББ!A50</f>
        <v>Председатель Правления _______________________ /Лукьянов С.Н.  Дата  подписания 17.04.2020 г.</v>
      </c>
      <c r="B29" s="159"/>
      <c r="C29" s="159"/>
      <c r="D29" s="159"/>
      <c r="F29" s="75"/>
    </row>
    <row r="30" spans="1:10" s="6" customFormat="1" ht="12.75">
      <c r="A30" s="59"/>
      <c r="B30" s="59"/>
      <c r="C30" s="59"/>
      <c r="D30" s="59"/>
    </row>
    <row r="31" spans="1:10" s="6" customFormat="1" ht="12.75">
      <c r="A31" s="159" t="str">
        <f>ББ!A52</f>
        <v>Главный бухгалтер ___________________________ / Хон Т.Э. Дата подписания 17.04.2020 г.</v>
      </c>
      <c r="B31" s="159"/>
      <c r="C31" s="159"/>
      <c r="D31" s="159"/>
    </row>
    <row r="32" spans="1:10" s="6" customFormat="1" ht="12.75">
      <c r="A32" s="159"/>
      <c r="B32" s="159"/>
      <c r="C32" s="159"/>
      <c r="D32" s="159"/>
    </row>
    <row r="33" spans="1:8" s="6" customFormat="1" ht="12.75">
      <c r="A33" s="160" t="s">
        <v>95</v>
      </c>
      <c r="B33" s="160"/>
      <c r="C33" s="160"/>
      <c r="D33" s="160"/>
    </row>
    <row r="34" spans="1:8" s="6" customFormat="1" ht="12.75">
      <c r="A34" s="57" t="s">
        <v>96</v>
      </c>
      <c r="B34" s="10"/>
      <c r="C34" s="13"/>
      <c r="D34" s="10"/>
      <c r="E34" s="13"/>
      <c r="F34" s="10"/>
      <c r="G34" s="13"/>
      <c r="H34" s="10"/>
    </row>
    <row r="35" spans="1:8" s="6" customFormat="1" ht="12">
      <c r="F35" s="141"/>
      <c r="G35" s="141"/>
      <c r="H35" s="141"/>
    </row>
    <row r="36" spans="1:8" s="6" customFormat="1" ht="12">
      <c r="F36" s="75"/>
      <c r="H36" s="75"/>
    </row>
    <row r="37" spans="1:8" s="6" customFormat="1" ht="12"/>
    <row r="38" spans="1:8" s="6" customFormat="1" ht="12"/>
    <row r="39" spans="1:8" s="6" customFormat="1">
      <c r="A39" s="133"/>
    </row>
    <row r="40" spans="1:8" s="6" customFormat="1">
      <c r="A40" s="133"/>
    </row>
    <row r="41" spans="1:8" s="6" customFormat="1" ht="12"/>
    <row r="42" spans="1:8" s="6" customFormat="1" ht="12"/>
    <row r="43" spans="1:8" s="6" customFormat="1" ht="12"/>
    <row r="44" spans="1:8" s="6" customFormat="1" ht="12"/>
    <row r="45" spans="1:8" s="6" customFormat="1" ht="12"/>
    <row r="46" spans="1:8" s="6" customFormat="1" ht="12"/>
    <row r="47" spans="1:8" s="6" customFormat="1" ht="12"/>
    <row r="48" spans="1: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</sheetData>
  <mergeCells count="12">
    <mergeCell ref="G7:G8"/>
    <mergeCell ref="A7:A8"/>
    <mergeCell ref="C7:C8"/>
    <mergeCell ref="D7:D8"/>
    <mergeCell ref="E7:E8"/>
    <mergeCell ref="F7:F8"/>
    <mergeCell ref="A10:A11"/>
    <mergeCell ref="A29:D29"/>
    <mergeCell ref="A31:D31"/>
    <mergeCell ref="A32:D32"/>
    <mergeCell ref="A33:D33"/>
    <mergeCell ref="A20:A2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sheetPr>
    <tabColor rgb="FFFFFF00"/>
  </sheetPr>
  <dimension ref="A1:E75"/>
  <sheetViews>
    <sheetView topLeftCell="A43" zoomScaleNormal="100" zoomScaleSheetLayoutView="100" workbookViewId="0">
      <selection activeCell="D61" sqref="D61:D62"/>
    </sheetView>
  </sheetViews>
  <sheetFormatPr defaultColWidth="9.140625" defaultRowHeight="15"/>
  <cols>
    <col min="1" max="1" width="62.28515625" style="83" bestFit="1" customWidth="1"/>
    <col min="2" max="2" width="14.7109375" style="86" customWidth="1"/>
    <col min="3" max="3" width="2.28515625" style="83" customWidth="1"/>
    <col min="4" max="4" width="13.28515625" style="82" customWidth="1"/>
    <col min="5" max="5" width="2.7109375" style="83" customWidth="1"/>
    <col min="6" max="16384" width="9.140625" style="83"/>
  </cols>
  <sheetData>
    <row r="1" spans="1:5" ht="15.75">
      <c r="A1" s="81" t="s">
        <v>1</v>
      </c>
      <c r="C1" s="82"/>
      <c r="E1" s="82"/>
    </row>
    <row r="2" spans="1:5" ht="15.75">
      <c r="A2" s="81"/>
      <c r="C2" s="82"/>
      <c r="E2" s="82"/>
    </row>
    <row r="3" spans="1:5">
      <c r="A3" s="84" t="s">
        <v>64</v>
      </c>
      <c r="C3" s="82"/>
      <c r="E3" s="82"/>
    </row>
    <row r="4" spans="1:5">
      <c r="A4" s="84" t="s">
        <v>122</v>
      </c>
      <c r="C4" s="82"/>
      <c r="E4" s="82"/>
    </row>
    <row r="5" spans="1:5">
      <c r="A5" s="85" t="s">
        <v>2</v>
      </c>
      <c r="C5" s="82"/>
      <c r="E5" s="82"/>
    </row>
    <row r="6" spans="1:5">
      <c r="A6" s="82"/>
      <c r="C6" s="82"/>
      <c r="E6" s="82"/>
    </row>
    <row r="7" spans="1:5">
      <c r="A7" s="82"/>
      <c r="C7" s="82"/>
      <c r="E7" s="82"/>
    </row>
    <row r="8" spans="1:5" ht="26.25" customHeight="1">
      <c r="A8" s="9" t="s">
        <v>65</v>
      </c>
      <c r="B8" s="122" t="s">
        <v>116</v>
      </c>
      <c r="C8" s="167"/>
      <c r="D8" s="120" t="s">
        <v>111</v>
      </c>
      <c r="E8" s="6"/>
    </row>
    <row r="9" spans="1:5">
      <c r="A9" s="9" t="s">
        <v>66</v>
      </c>
      <c r="B9" s="122" t="str">
        <f>ОПиУ!B7</f>
        <v>31 марта</v>
      </c>
      <c r="C9" s="167"/>
      <c r="D9" s="12" t="str">
        <f>B9</f>
        <v>31 марта</v>
      </c>
      <c r="E9" s="6"/>
    </row>
    <row r="10" spans="1:5">
      <c r="A10" s="89"/>
      <c r="B10" s="122" t="s">
        <v>115</v>
      </c>
      <c r="C10" s="167"/>
      <c r="D10" s="12" t="s">
        <v>109</v>
      </c>
      <c r="E10" s="6"/>
    </row>
    <row r="11" spans="1:5">
      <c r="A11" s="9"/>
      <c r="B11" s="122"/>
      <c r="C11" s="15"/>
      <c r="D11" s="12"/>
      <c r="E11" s="6"/>
    </row>
    <row r="12" spans="1:5">
      <c r="A12" s="11" t="s">
        <v>67</v>
      </c>
      <c r="B12" s="149">
        <v>-393091</v>
      </c>
      <c r="C12" s="91"/>
      <c r="D12" s="90">
        <v>626996</v>
      </c>
      <c r="E12" s="6"/>
    </row>
    <row r="13" spans="1:5">
      <c r="A13" s="11" t="s">
        <v>68</v>
      </c>
      <c r="B13" s="149">
        <v>547514</v>
      </c>
      <c r="C13" s="91"/>
      <c r="D13" s="90">
        <v>-1955469</v>
      </c>
      <c r="E13" s="6"/>
    </row>
    <row r="14" spans="1:5">
      <c r="A14" s="11" t="s">
        <v>102</v>
      </c>
      <c r="B14" s="147">
        <v>38727</v>
      </c>
      <c r="C14" s="91"/>
      <c r="D14" s="90">
        <v>22273</v>
      </c>
      <c r="E14" s="6"/>
    </row>
    <row r="15" spans="1:5" ht="24">
      <c r="A15" s="11" t="s">
        <v>100</v>
      </c>
      <c r="B15" s="147">
        <v>507139</v>
      </c>
      <c r="C15" s="91"/>
      <c r="D15" s="90">
        <v>-2122439</v>
      </c>
      <c r="E15" s="6"/>
    </row>
    <row r="16" spans="1:5">
      <c r="A16" s="11" t="s">
        <v>69</v>
      </c>
      <c r="B16" s="149">
        <v>-12546</v>
      </c>
      <c r="C16" s="91"/>
      <c r="D16" s="90">
        <v>-11287</v>
      </c>
      <c r="E16" s="6"/>
    </row>
    <row r="17" spans="1:5">
      <c r="A17" s="11" t="s">
        <v>101</v>
      </c>
      <c r="B17" s="147">
        <v>30</v>
      </c>
      <c r="C17" s="91"/>
      <c r="D17" s="90">
        <v>0</v>
      </c>
      <c r="E17" s="6"/>
    </row>
    <row r="18" spans="1:5" ht="15" customHeight="1">
      <c r="A18" s="11" t="s">
        <v>103</v>
      </c>
      <c r="B18" s="147">
        <v>89936</v>
      </c>
      <c r="C18" s="91"/>
      <c r="D18" s="90">
        <v>38483</v>
      </c>
      <c r="E18" s="6"/>
    </row>
    <row r="19" spans="1:5">
      <c r="A19" s="11" t="s">
        <v>99</v>
      </c>
      <c r="B19" s="147">
        <v>42026</v>
      </c>
      <c r="C19" s="91"/>
      <c r="D19" s="90">
        <v>30151</v>
      </c>
      <c r="E19" s="6"/>
    </row>
    <row r="20" spans="1:5" ht="26.25" customHeight="1">
      <c r="A20" s="143" t="s">
        <v>125</v>
      </c>
      <c r="B20" s="147">
        <v>162011</v>
      </c>
      <c r="C20" s="148"/>
      <c r="D20" s="149">
        <v>0</v>
      </c>
      <c r="E20" s="6"/>
    </row>
    <row r="21" spans="1:5" ht="15.75" thickBot="1">
      <c r="A21" s="11" t="s">
        <v>70</v>
      </c>
      <c r="B21" s="93">
        <v>-279809</v>
      </c>
      <c r="C21" s="105"/>
      <c r="D21" s="93">
        <v>87350</v>
      </c>
      <c r="E21" s="6"/>
    </row>
    <row r="22" spans="1:5">
      <c r="A22" s="15"/>
      <c r="B22" s="147"/>
      <c r="C22" s="91"/>
      <c r="D22" s="90"/>
      <c r="E22" s="6"/>
    </row>
    <row r="23" spans="1:5">
      <c r="A23" s="9" t="s">
        <v>71</v>
      </c>
      <c r="B23" s="172">
        <f>B13+B12</f>
        <v>154423</v>
      </c>
      <c r="C23" s="173"/>
      <c r="D23" s="174">
        <f>D12+D13</f>
        <v>-1328473</v>
      </c>
      <c r="E23" s="75"/>
    </row>
    <row r="24" spans="1:5">
      <c r="A24" s="9" t="s">
        <v>72</v>
      </c>
      <c r="B24" s="172"/>
      <c r="C24" s="173"/>
      <c r="D24" s="174"/>
      <c r="E24" s="6"/>
    </row>
    <row r="25" spans="1:5">
      <c r="A25" s="11"/>
      <c r="B25" s="147"/>
      <c r="C25" s="91"/>
      <c r="D25" s="90"/>
      <c r="E25" s="6"/>
    </row>
    <row r="26" spans="1:5">
      <c r="A26" s="9" t="s">
        <v>73</v>
      </c>
      <c r="B26" s="145"/>
      <c r="C26" s="91"/>
      <c r="D26" s="90"/>
      <c r="E26" s="6"/>
    </row>
    <row r="27" spans="1:5" ht="15.75" thickBot="1">
      <c r="A27" s="9" t="s">
        <v>74</v>
      </c>
      <c r="B27" s="150">
        <f>SUM(B28:B34)</f>
        <v>5391147</v>
      </c>
      <c r="C27" s="91"/>
      <c r="D27" s="139">
        <f>SUM(D28:D34)</f>
        <v>1198885</v>
      </c>
      <c r="E27" s="6"/>
    </row>
    <row r="28" spans="1:5">
      <c r="A28" s="8"/>
      <c r="B28" s="123"/>
      <c r="C28" s="95"/>
      <c r="D28" s="90"/>
      <c r="E28" s="6"/>
    </row>
    <row r="29" spans="1:5">
      <c r="A29" s="8" t="s">
        <v>75</v>
      </c>
      <c r="B29" s="149">
        <v>4418416</v>
      </c>
      <c r="C29" s="95"/>
      <c r="D29" s="90">
        <v>-452538</v>
      </c>
      <c r="E29" s="6"/>
    </row>
    <row r="30" spans="1:5">
      <c r="A30" s="11" t="s">
        <v>76</v>
      </c>
      <c r="B30" s="149">
        <v>-6530269</v>
      </c>
      <c r="C30" s="95"/>
      <c r="D30" s="90">
        <v>1595667</v>
      </c>
      <c r="E30" s="6"/>
    </row>
    <row r="31" spans="1:5">
      <c r="A31" s="11" t="s">
        <v>77</v>
      </c>
      <c r="B31" s="123">
        <v>7607424</v>
      </c>
      <c r="C31" s="95"/>
      <c r="D31" s="90">
        <v>-136931</v>
      </c>
      <c r="E31" s="6"/>
    </row>
    <row r="32" spans="1:5">
      <c r="A32" s="11" t="s">
        <v>78</v>
      </c>
      <c r="B32" s="149">
        <v>-1405</v>
      </c>
      <c r="C32" s="95"/>
      <c r="D32" s="90">
        <v>173064</v>
      </c>
      <c r="E32" s="6"/>
    </row>
    <row r="33" spans="1:5">
      <c r="A33" s="11" t="s">
        <v>5</v>
      </c>
      <c r="B33" s="149">
        <v>-48349</v>
      </c>
      <c r="C33" s="95"/>
      <c r="D33" s="92">
        <v>3251</v>
      </c>
      <c r="E33" s="6"/>
    </row>
    <row r="34" spans="1:5">
      <c r="A34" s="100" t="s">
        <v>107</v>
      </c>
      <c r="B34" s="149">
        <v>-54670</v>
      </c>
      <c r="C34" s="95"/>
      <c r="D34" s="92">
        <v>16372</v>
      </c>
      <c r="E34" s="6"/>
    </row>
    <row r="35" spans="1:5">
      <c r="A35" s="15" t="s">
        <v>79</v>
      </c>
      <c r="B35" s="146">
        <v>69151</v>
      </c>
      <c r="C35" s="95"/>
      <c r="D35" s="94">
        <v>2938414</v>
      </c>
      <c r="E35" s="6"/>
    </row>
    <row r="36" spans="1:5">
      <c r="A36" s="8" t="s">
        <v>80</v>
      </c>
      <c r="B36" s="149">
        <v>-515298</v>
      </c>
      <c r="C36" s="95"/>
      <c r="D36" s="90">
        <v>2799771</v>
      </c>
      <c r="E36" s="6"/>
    </row>
    <row r="37" spans="1:5">
      <c r="A37" s="11" t="s">
        <v>6</v>
      </c>
      <c r="B37" s="123">
        <v>1532</v>
      </c>
      <c r="C37" s="95"/>
      <c r="D37" s="90">
        <v>45221</v>
      </c>
      <c r="E37" s="6"/>
    </row>
    <row r="38" spans="1:5" ht="15.75" thickBot="1">
      <c r="A38" s="11" t="s">
        <v>7</v>
      </c>
      <c r="B38" s="124">
        <v>582917</v>
      </c>
      <c r="C38" s="95"/>
      <c r="D38" s="93">
        <v>93422</v>
      </c>
      <c r="E38" s="6"/>
    </row>
    <row r="39" spans="1:5">
      <c r="A39" s="8"/>
      <c r="B39" s="175">
        <f>B35+B27</f>
        <v>5460298</v>
      </c>
      <c r="C39" s="173"/>
      <c r="D39" s="175">
        <f>D35+D27</f>
        <v>4137299</v>
      </c>
      <c r="E39" s="75"/>
    </row>
    <row r="40" spans="1:5" ht="24.75" thickBot="1">
      <c r="A40" s="9" t="s">
        <v>81</v>
      </c>
      <c r="B40" s="176"/>
      <c r="C40" s="173"/>
      <c r="D40" s="176"/>
      <c r="E40" s="6"/>
    </row>
    <row r="41" spans="1:5">
      <c r="A41" s="8"/>
      <c r="B41" s="147"/>
      <c r="C41" s="91"/>
      <c r="D41" s="90"/>
      <c r="E41" s="6"/>
    </row>
    <row r="42" spans="1:5" ht="15.75" thickBot="1">
      <c r="A42" s="8" t="s">
        <v>82</v>
      </c>
      <c r="B42" s="93">
        <v>-4143</v>
      </c>
      <c r="C42" s="91"/>
      <c r="D42" s="93">
        <v>-174</v>
      </c>
      <c r="E42" s="6"/>
    </row>
    <row r="43" spans="1:5">
      <c r="A43" s="11"/>
      <c r="B43" s="147"/>
      <c r="C43" s="91"/>
      <c r="D43" s="90"/>
      <c r="E43" s="6"/>
    </row>
    <row r="44" spans="1:5" ht="15.75" thickBot="1">
      <c r="A44" s="15" t="s">
        <v>104</v>
      </c>
      <c r="B44" s="150">
        <f>B42+B39+B23</f>
        <v>5610578</v>
      </c>
      <c r="C44" s="91"/>
      <c r="D44" s="96">
        <f>D39+D23+D42</f>
        <v>2808652</v>
      </c>
      <c r="E44" s="6"/>
    </row>
    <row r="45" spans="1:5">
      <c r="A45" s="11"/>
      <c r="B45" s="147"/>
      <c r="C45" s="91"/>
      <c r="D45" s="90"/>
      <c r="E45" s="6"/>
    </row>
    <row r="46" spans="1:5" ht="24">
      <c r="A46" s="9" t="s">
        <v>83</v>
      </c>
      <c r="B46" s="147"/>
      <c r="C46" s="91"/>
      <c r="D46" s="90"/>
      <c r="E46" s="6"/>
    </row>
    <row r="47" spans="1:5">
      <c r="A47" s="9"/>
      <c r="B47" s="147"/>
      <c r="C47" s="91"/>
      <c r="D47" s="90"/>
      <c r="E47" s="6"/>
    </row>
    <row r="48" spans="1:5">
      <c r="A48" s="8" t="s">
        <v>105</v>
      </c>
      <c r="B48" s="149">
        <v>-21643</v>
      </c>
      <c r="C48" s="91"/>
      <c r="D48" s="90">
        <v>-148835</v>
      </c>
      <c r="E48" s="6"/>
    </row>
    <row r="49" spans="1:5" ht="15.75" thickBot="1">
      <c r="A49" s="144" t="s">
        <v>126</v>
      </c>
      <c r="B49" s="149">
        <v>-7586650</v>
      </c>
      <c r="C49" s="148"/>
      <c r="D49" s="149">
        <v>0</v>
      </c>
      <c r="E49" s="6"/>
    </row>
    <row r="50" spans="1:5">
      <c r="A50" s="11"/>
      <c r="B50" s="125"/>
      <c r="C50" s="91"/>
      <c r="D50" s="97"/>
      <c r="E50" s="6"/>
    </row>
    <row r="51" spans="1:5" ht="15.75" thickBot="1">
      <c r="A51" s="15" t="s">
        <v>84</v>
      </c>
      <c r="B51" s="150">
        <f>B49+B48</f>
        <v>-7608293</v>
      </c>
      <c r="C51" s="98"/>
      <c r="D51" s="96">
        <f>SUM(D48:D48)</f>
        <v>-148835</v>
      </c>
      <c r="E51" s="75"/>
    </row>
    <row r="52" spans="1:5">
      <c r="A52" s="11"/>
      <c r="B52" s="147"/>
      <c r="C52" s="91"/>
      <c r="D52" s="90"/>
      <c r="E52" s="6"/>
    </row>
    <row r="53" spans="1:5" ht="24">
      <c r="A53" s="9" t="s">
        <v>85</v>
      </c>
      <c r="B53" s="126"/>
      <c r="C53" s="91"/>
      <c r="D53" s="91"/>
      <c r="E53" s="6"/>
    </row>
    <row r="54" spans="1:5">
      <c r="A54" s="8" t="s">
        <v>110</v>
      </c>
      <c r="B54" s="99">
        <v>0</v>
      </c>
      <c r="C54" s="91"/>
      <c r="D54" s="99">
        <v>-1661730</v>
      </c>
      <c r="E54" s="6"/>
    </row>
    <row r="55" spans="1:5">
      <c r="A55" s="8" t="s">
        <v>86</v>
      </c>
      <c r="B55" s="99">
        <v>1977662</v>
      </c>
      <c r="C55" s="91"/>
      <c r="D55" s="99">
        <v>1182530</v>
      </c>
      <c r="E55" s="6"/>
    </row>
    <row r="56" spans="1:5" ht="15.75" thickBot="1">
      <c r="A56" s="8" t="s">
        <v>87</v>
      </c>
      <c r="B56" s="99">
        <v>-703891</v>
      </c>
      <c r="C56" s="91"/>
      <c r="D56" s="99">
        <v>-1911979</v>
      </c>
      <c r="E56" s="6"/>
    </row>
    <row r="57" spans="1:5">
      <c r="A57" s="8"/>
      <c r="B57" s="125"/>
      <c r="C57" s="91"/>
      <c r="D57" s="97"/>
      <c r="E57" s="6"/>
    </row>
    <row r="58" spans="1:5" ht="15.75" thickBot="1">
      <c r="A58" s="9" t="s">
        <v>88</v>
      </c>
      <c r="B58" s="156">
        <f>SUM(B54:B57)</f>
        <v>1273771</v>
      </c>
      <c r="C58" s="91"/>
      <c r="D58" s="96">
        <f>SUM(D54:D57)</f>
        <v>-2391179</v>
      </c>
      <c r="E58" s="75"/>
    </row>
    <row r="59" spans="1:5">
      <c r="A59" s="8"/>
      <c r="B59" s="145"/>
      <c r="C59" s="91"/>
      <c r="D59" s="90"/>
      <c r="E59" s="6"/>
    </row>
    <row r="60" spans="1:5" ht="24.75" thickBot="1">
      <c r="A60" s="8" t="s">
        <v>106</v>
      </c>
      <c r="B60" s="150">
        <f>B58+B51+B44</f>
        <v>-723944</v>
      </c>
      <c r="C60" s="91"/>
      <c r="D60" s="96">
        <f>D51+D58+D44</f>
        <v>268638</v>
      </c>
      <c r="E60" s="75"/>
    </row>
    <row r="61" spans="1:5">
      <c r="A61" s="8" t="s">
        <v>89</v>
      </c>
      <c r="B61" s="165">
        <v>1655683</v>
      </c>
      <c r="C61" s="179"/>
      <c r="D61" s="168">
        <v>836224</v>
      </c>
      <c r="E61" s="6"/>
    </row>
    <row r="62" spans="1:5" ht="15.75" thickBot="1">
      <c r="A62" s="8" t="s">
        <v>90</v>
      </c>
      <c r="B62" s="166"/>
      <c r="C62" s="179"/>
      <c r="D62" s="169"/>
      <c r="E62" s="6"/>
    </row>
    <row r="63" spans="1:5" ht="15.75" thickTop="1">
      <c r="A63" s="8" t="s">
        <v>89</v>
      </c>
      <c r="B63" s="157">
        <v>931739</v>
      </c>
      <c r="C63" s="155"/>
      <c r="D63" s="158">
        <v>1104862</v>
      </c>
      <c r="E63" s="6"/>
    </row>
    <row r="64" spans="1:5" ht="15.75" thickBot="1">
      <c r="A64" s="8" t="s">
        <v>91</v>
      </c>
      <c r="B64" s="151"/>
      <c r="C64" s="155"/>
      <c r="D64" s="152"/>
      <c r="E64" s="75"/>
    </row>
    <row r="65" spans="1:5" ht="15.75" thickTop="1">
      <c r="A65" s="134"/>
      <c r="B65" s="136"/>
      <c r="C65" s="135"/>
      <c r="D65" s="137"/>
      <c r="E65" s="75"/>
    </row>
    <row r="66" spans="1:5">
      <c r="A66" s="134"/>
      <c r="B66" s="136"/>
      <c r="C66" s="135"/>
      <c r="D66" s="137"/>
      <c r="E66" s="75"/>
    </row>
    <row r="67" spans="1:5">
      <c r="A67" s="82"/>
      <c r="B67" s="88">
        <f>B63-B61-B60</f>
        <v>0</v>
      </c>
      <c r="C67" s="88"/>
      <c r="D67" s="88">
        <f>D63-D61-D60</f>
        <v>0</v>
      </c>
      <c r="E67" s="82"/>
    </row>
    <row r="68" spans="1:5">
      <c r="A68" s="177" t="str">
        <f>ББ!A50</f>
        <v>Председатель Правления _______________________ /Лукьянов С.Н.  Дата  подписания 17.04.2020 г.</v>
      </c>
      <c r="B68" s="177"/>
      <c r="C68" s="177"/>
      <c r="D68" s="177"/>
      <c r="E68" s="82"/>
    </row>
    <row r="69" spans="1:5">
      <c r="A69" s="76"/>
      <c r="B69" s="127"/>
      <c r="C69" s="76"/>
      <c r="D69" s="76"/>
      <c r="E69" s="82"/>
    </row>
    <row r="70" spans="1:5">
      <c r="A70" s="177" t="str">
        <f>ББ!A52</f>
        <v>Главный бухгалтер ___________________________ / Хон Т.Э. Дата подписания 17.04.2020 г.</v>
      </c>
      <c r="B70" s="177"/>
      <c r="C70" s="177"/>
      <c r="D70" s="177"/>
      <c r="E70" s="82"/>
    </row>
    <row r="71" spans="1:5">
      <c r="A71" s="177"/>
      <c r="B71" s="177"/>
      <c r="C71" s="177"/>
      <c r="D71" s="177"/>
      <c r="E71" s="82"/>
    </row>
    <row r="72" spans="1:5">
      <c r="A72" s="178" t="s">
        <v>95</v>
      </c>
      <c r="B72" s="178"/>
      <c r="C72" s="178"/>
      <c r="D72" s="178"/>
      <c r="E72" s="82"/>
    </row>
    <row r="73" spans="1:5">
      <c r="A73" s="80" t="s">
        <v>96</v>
      </c>
      <c r="B73" s="128"/>
      <c r="C73" s="77"/>
      <c r="D73" s="77"/>
      <c r="E73" s="82"/>
    </row>
    <row r="74" spans="1:5">
      <c r="B74" s="104"/>
      <c r="C74" s="104"/>
      <c r="D74" s="104"/>
    </row>
    <row r="75" spans="1:5">
      <c r="C75" s="87"/>
      <c r="D75" s="86"/>
    </row>
  </sheetData>
  <mergeCells count="14">
    <mergeCell ref="A68:D68"/>
    <mergeCell ref="A70:D70"/>
    <mergeCell ref="A71:D71"/>
    <mergeCell ref="A72:D72"/>
    <mergeCell ref="B61:B62"/>
    <mergeCell ref="C61:C62"/>
    <mergeCell ref="D61:D62"/>
    <mergeCell ref="C8:C10"/>
    <mergeCell ref="B23:B24"/>
    <mergeCell ref="C23:C24"/>
    <mergeCell ref="D23:D24"/>
    <mergeCell ref="B39:B40"/>
    <mergeCell ref="C39:C40"/>
    <mergeCell ref="D39:D40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Тамара Хон</cp:lastModifiedBy>
  <cp:lastPrinted>2020-05-29T08:10:15Z</cp:lastPrinted>
  <dcterms:created xsi:type="dcterms:W3CDTF">2016-05-14T10:51:53Z</dcterms:created>
  <dcterms:modified xsi:type="dcterms:W3CDTF">2020-05-29T09:02:33Z</dcterms:modified>
</cp:coreProperties>
</file>