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bayev Talap\Desktop\Подготовка ФО\AO\2020-1Q\"/>
    </mc:Choice>
  </mc:AlternateContent>
  <xr:revisionPtr revIDLastSave="0" documentId="8_{19E763E5-7D86-4B9B-BA2C-28185D187E05}" xr6:coauthVersionLast="45" xr6:coauthVersionMax="45" xr10:uidLastSave="{00000000-0000-0000-0000-000000000000}"/>
  <bookViews>
    <workbookView xWindow="20370" yWindow="-120" windowWidth="20730" windowHeight="11160" activeTab="3" xr2:uid="{34769360-413C-4B84-8E55-DC8192BC94C9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2">ДДС!$A$1:$X$80</definedName>
    <definedName name="_xlnm.Print_Area" localSheetId="3">Капитал!$A$1:$T$29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8" i="4" l="1"/>
  <c r="R18" i="4" s="1"/>
  <c r="T18" i="4" s="1"/>
  <c r="T17" i="4"/>
  <c r="R17" i="4"/>
  <c r="R16" i="4"/>
  <c r="T16" i="4" s="1"/>
  <c r="W74" i="3"/>
  <c r="W55" i="3"/>
  <c r="W73" i="3" s="1"/>
  <c r="W75" i="3" s="1"/>
  <c r="W84" i="3" s="1"/>
  <c r="X46" i="3"/>
  <c r="X55" i="3" s="1"/>
  <c r="X73" i="3" s="1"/>
  <c r="X75" i="3" s="1"/>
  <c r="X37" i="3"/>
  <c r="W37" i="3"/>
  <c r="X35" i="3"/>
  <c r="X26" i="3"/>
  <c r="W26" i="3"/>
  <c r="W25" i="3"/>
  <c r="W19" i="3"/>
  <c r="W35" i="3" s="1"/>
  <c r="X28" i="2"/>
  <c r="X30" i="2" s="1"/>
  <c r="X32" i="2" s="1"/>
  <c r="X34" i="2" s="1"/>
  <c r="X38" i="2" s="1"/>
  <c r="X39" i="2" s="1"/>
  <c r="W28" i="2"/>
  <c r="W30" i="2" s="1"/>
  <c r="W32" i="2" s="1"/>
  <c r="W34" i="2" s="1"/>
  <c r="W38" i="2" s="1"/>
  <c r="X57" i="1"/>
  <c r="W44" i="1"/>
  <c r="W43" i="1" s="1"/>
  <c r="X44" i="1"/>
  <c r="X43" i="1" s="1"/>
  <c r="X64" i="1" s="1"/>
  <c r="X42" i="1"/>
  <c r="X73" i="1" s="1"/>
  <c r="W30" i="1"/>
  <c r="X30" i="1"/>
  <c r="W22" i="1"/>
  <c r="X22" i="1"/>
  <c r="W39" i="2" l="1"/>
  <c r="Q20" i="4"/>
  <c r="R20" i="4" s="1"/>
  <c r="T20" i="4" s="1"/>
  <c r="Q19" i="4"/>
  <c r="R19" i="4" s="1"/>
  <c r="T19" i="4" s="1"/>
  <c r="W42" i="1"/>
  <c r="X66" i="1"/>
  <c r="W66" i="1" l="1"/>
  <c r="W57" i="1"/>
  <c r="W64" i="1" s="1"/>
  <c r="W73" i="1" s="1"/>
</calcChain>
</file>

<file path=xl/sharedStrings.xml><?xml version="1.0" encoding="utf-8"?>
<sst xmlns="http://schemas.openxmlformats.org/spreadsheetml/2006/main" count="231" uniqueCount="164">
  <si>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</si>
  <si>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</si>
  <si>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</si>
  <si>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</si>
  <si>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</si>
  <si>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</si>
  <si>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</si>
  <si>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</si>
  <si>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</si>
  <si>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ГОРОД АТЫРАУ, Қаныш Сатпаева 15В, почтовый индекс 060009; БИН: 160840008174</t>
  </si>
  <si>
    <t>Отчет о финансовом положении (бухгалтерский баланс)</t>
  </si>
  <si>
    <t>по состоянию на 31 марта 2020 года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</si>
  <si>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</si>
  <si>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</si>
  <si>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</si>
  <si>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</si>
  <si>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</si>
  <si>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</si>
  <si>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</si>
  <si>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Финансовые активы, оцениваемые по справедливой стоимости через прибыль или убыток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</si>
  <si>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</si>
  <si>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</si>
  <si>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</si>
  <si>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</si>
  <si>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</si>
  <si>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</si>
  <si>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</si>
  <si>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</si>
  <si>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</si>
  <si>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</si>
  <si>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</si>
  <si>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</si>
  <si>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Предоплата по подоходному налогу</t>
  </si>
  <si>
    <t>Разведочные и оценочные активы</t>
  </si>
  <si>
    <t>Нематериальные активы</t>
  </si>
  <si>
    <t>НДС к возмещению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</si>
  <si>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</si>
  <si>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</si>
  <si>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</si>
  <si>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</si>
  <si>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</si>
  <si>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</si>
  <si>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</si>
  <si>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</si>
  <si>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</si>
  <si>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</si>
  <si>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</si>
  <si>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</si>
  <si>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</si>
  <si>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</si>
  <si>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</si>
  <si>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</si>
  <si>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</si>
  <si>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</si>
  <si>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</si>
  <si>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</si>
  <si>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</si>
  <si>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</si>
  <si>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</si>
  <si>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</si>
  <si>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Балансовая стоимость простых акций</t>
  </si>
  <si>
    <t>в тенге</t>
  </si>
  <si>
    <t>Руководитель</t>
  </si>
  <si>
    <t>Ершибаев Р.У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</si>
  <si>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</si>
  <si>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</si>
  <si>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</si>
  <si>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</si>
  <si>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</si>
  <si>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</si>
  <si>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ГОРОД АТЫРАУ,Қаныш Сатпаева 15В, почтовый индекс 060009; БИН: 160840008174</t>
  </si>
  <si>
    <t>ОТЧЕТ О СОВОКУПНОМ ДОХОДЕ</t>
  </si>
  <si>
    <t>1 квартал 2020 г.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</si>
  <si>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</si>
  <si>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</si>
  <si>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</si>
  <si>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</si>
  <si>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</si>
  <si>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</si>
  <si>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</si>
  <si>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(Убыток)/прибыль от изменения справедливой стоимости финансовых активов, нетто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</si>
  <si>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</si>
  <si>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</si>
  <si>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</si>
  <si>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доходы/(Расходы)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</si>
  <si>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</si>
  <si>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</si>
  <si>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</si>
  <si>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</si>
  <si>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Экономия (Расходы)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</si>
  <si>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</si>
  <si>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</si>
  <si>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</si>
  <si>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</si>
  <si>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</si>
  <si>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</si>
  <si>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</si>
  <si>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Базовая прибыль/(убыток) на акцию в тенге</t>
  </si>
  <si>
    <t>Заместитель главного бухгалтера                   Искалиева Г.Ш.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</si>
  <si>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</si>
  <si>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</si>
  <si>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</si>
  <si>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</si>
  <si>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</si>
  <si>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</si>
  <si>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</si>
  <si>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</si>
  <si>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</si>
  <si>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</si>
  <si>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</si>
  <si>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</si>
  <si>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</si>
  <si>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</si>
  <si>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</si>
  <si>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</si>
  <si>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</si>
  <si>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</si>
  <si>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</si>
  <si>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</si>
  <si>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</si>
  <si>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</si>
  <si>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</si>
  <si>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</si>
  <si>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</si>
  <si>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</si>
  <si>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</si>
  <si>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</si>
  <si>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</si>
  <si>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</si>
  <si>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</si>
  <si>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</si>
  <si>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</si>
  <si>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</si>
  <si>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</si>
  <si>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</si>
  <si>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</si>
  <si>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</si>
  <si>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</si>
  <si>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</si>
  <si>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</si>
  <si>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</si>
  <si>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</si>
  <si>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</si>
  <si>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Ершибаев Р.У.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</si>
  <si>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</si>
  <si>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</si>
  <si>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</si>
  <si>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</si>
  <si>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</si>
  <si>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на 31 марта 2020 г.</t>
  </si>
  <si>
    <t>в тыс. тенге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</si>
  <si>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</si>
  <si>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</si>
  <si>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</si>
  <si>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</si>
  <si>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</si>
  <si>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</si>
  <si>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</si>
  <si>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2019г.</t>
  </si>
  <si>
    <t>Прибыль/Убыток за год</t>
  </si>
  <si>
    <t>Сальдо на 1 января 2020 г.</t>
  </si>
  <si>
    <t>Чистая прибыль за период</t>
  </si>
  <si>
    <t>Сальдо на 31 марта  2020 г.</t>
  </si>
  <si>
    <t xml:space="preserve">Заместитель главного бухгалтера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</si>
</sst>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00"/>
    <numFmt numFmtId="166" formatCode="_-* #,##0\ _₽_-;\-* #,##0\ _₽_-;_-* &quot;-&quot;??\ _₽_-;_-@_-"/>
    <numFmt numFmtId="167" formatCode="#,##0,"/>
    <numFmt numFmtId="168" formatCode="#,##0__;\(#,##0\)__;\-__"/>
    <numFmt numFmtId="169" formatCode="000"/>
    <numFmt numFmtId="170" formatCode="0,"/>
    <numFmt numFmtId="171" formatCode="\(#,##0,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157">
    <xf numFmtId="0" fontId="0" fillId="0" borderId="0" xfId="0"/>
    <xf numFmtId="0" fontId="0" fillId="0" borderId="0" xfId="0" applyAlignment="1">
      <alignment horizontal="left"/>
    </xf>
    <xf numFmtId="164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left"/>
    </xf>
    <xf numFmtId="0" fontId="3" fillId="0" borderId="3" xfId="0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166" fontId="7" fillId="2" borderId="3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3" fillId="0" borderId="4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8" fontId="8" fillId="0" borderId="3" xfId="1" applyNumberFormat="1" applyFont="1" applyFill="1" applyBorder="1"/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64" fontId="6" fillId="2" borderId="0" xfId="1" applyFont="1" applyFill="1" applyBorder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64" fontId="3" fillId="3" borderId="1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16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169" fontId="5" fillId="0" borderId="3" xfId="0" applyNumberFormat="1" applyFont="1" applyBorder="1" applyAlignment="1">
      <alignment horizontal="center" vertical="center"/>
    </xf>
    <xf numFmtId="168" fontId="8" fillId="0" borderId="3" xfId="1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166" fontId="7" fillId="0" borderId="3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168" fontId="10" fillId="0" borderId="3" xfId="1" applyNumberFormat="1" applyFont="1" applyFill="1" applyBorder="1"/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1" fontId="5" fillId="0" borderId="3" xfId="2" applyNumberFormat="1" applyFont="1" applyBorder="1" applyAlignment="1">
      <alignment horizontal="center" vertical="center"/>
    </xf>
    <xf numFmtId="167" fontId="5" fillId="2" borderId="3" xfId="2" applyNumberFormat="1" applyFont="1" applyFill="1" applyBorder="1" applyAlignment="1">
      <alignment horizontal="right" vertical="center"/>
    </xf>
    <xf numFmtId="164" fontId="3" fillId="2" borderId="3" xfId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top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indent="5"/>
    </xf>
    <xf numFmtId="1" fontId="3" fillId="0" borderId="3" xfId="2" applyNumberFormat="1" applyFont="1" applyBorder="1" applyAlignment="1">
      <alignment horizontal="center" vertical="center"/>
    </xf>
    <xf numFmtId="167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/>
    </xf>
    <xf numFmtId="164" fontId="5" fillId="2" borderId="3" xfId="1" applyFont="1" applyFill="1" applyBorder="1" applyAlignment="1">
      <alignment horizontal="right" vertical="center"/>
    </xf>
    <xf numFmtId="170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167" fontId="6" fillId="2" borderId="3" xfId="2" applyNumberFormat="1" applyFont="1" applyFill="1" applyBorder="1" applyAlignment="1">
      <alignment horizontal="right" vertical="center"/>
    </xf>
    <xf numFmtId="171" fontId="6" fillId="2" borderId="3" xfId="2" applyNumberFormat="1" applyFont="1" applyFill="1" applyBorder="1" applyAlignment="1">
      <alignment horizontal="right" vertical="center"/>
    </xf>
    <xf numFmtId="0" fontId="3" fillId="0" borderId="3" xfId="2" applyFont="1" applyBorder="1" applyAlignment="1">
      <alignment horizontal="left" vertical="center" indent="5"/>
    </xf>
    <xf numFmtId="0" fontId="3" fillId="0" borderId="4" xfId="2" applyFont="1" applyBorder="1" applyAlignment="1">
      <alignment horizontal="left" vertical="center" wrapText="1" indent="5"/>
    </xf>
    <xf numFmtId="0" fontId="3" fillId="0" borderId="4" xfId="2" applyFont="1" applyBorder="1" applyAlignment="1">
      <alignment horizontal="left" vertical="top" wrapText="1" indent="5"/>
    </xf>
    <xf numFmtId="1" fontId="3" fillId="0" borderId="3" xfId="2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3" xfId="2" applyFont="1" applyBorder="1" applyAlignment="1">
      <alignment horizontal="left" vertical="top"/>
    </xf>
    <xf numFmtId="0" fontId="3" fillId="0" borderId="3" xfId="2" applyFont="1" applyBorder="1" applyAlignment="1">
      <alignment horizontal="left" vertical="top" wrapText="1" indent="5"/>
    </xf>
    <xf numFmtId="0" fontId="3" fillId="0" borderId="3" xfId="2" applyFont="1" applyBorder="1" applyAlignment="1">
      <alignment horizontal="left" vertical="center" wrapText="1"/>
    </xf>
    <xf numFmtId="0" fontId="11" fillId="0" borderId="0" xfId="2"/>
    <xf numFmtId="0" fontId="3" fillId="0" borderId="0" xfId="2" applyFont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167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1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68" fontId="10" fillId="0" borderId="3" xfId="1" applyNumberFormat="1" applyFont="1" applyFill="1" applyBorder="1" applyAlignment="1">
      <alignment vertical="center"/>
    </xf>
    <xf numFmtId="0" fontId="5" fillId="0" borderId="20" xfId="0" applyFont="1" applyBorder="1" applyAlignment="1">
      <alignment horizontal="left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68" fontId="10" fillId="0" borderId="23" xfId="1" applyNumberFormat="1" applyFont="1" applyFill="1" applyBorder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169" fontId="5" fillId="2" borderId="14" xfId="0" applyNumberFormat="1" applyFont="1" applyFill="1" applyBorder="1" applyAlignment="1">
      <alignment horizontal="center" vertical="center"/>
    </xf>
    <xf numFmtId="169" fontId="5" fillId="2" borderId="15" xfId="0" applyNumberFormat="1" applyFont="1" applyFill="1" applyBorder="1" applyAlignment="1">
      <alignment horizontal="center" vertical="center"/>
    </xf>
    <xf numFmtId="168" fontId="10" fillId="0" borderId="4" xfId="1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16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7" fillId="3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Continuous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_ДДС" xfId="2" xr:uid="{00E4D90A-040D-4B27-B133-816A3AF311D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CE2D0F-9DA0-426D-B63D-5AEDD82B2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76650"/>
          <a:ext cx="1438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8C95-E932-47EB-BE73-9DEFACF9C08A}">
  <sheetPr>
    <pageSetUpPr fitToPage="1"/>
  </sheetPr>
  <dimension ref="A1:AD73"/>
  <sheetViews>
    <sheetView view="pageBreakPreview" topLeftCell="A56" zoomScaleNormal="100" zoomScaleSheetLayoutView="100" workbookViewId="0">
      <selection activeCell="A20" sqref="A20:X20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6.140625" style="3" customWidth="1"/>
    <col min="22" max="22" width="7.7109375" style="3" customWidth="1"/>
    <col min="23" max="23" width="17.42578125" style="51" customWidth="1"/>
    <col min="24" max="24" width="17.28515625" style="51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2" t="s">
        <v>0</v>
      </c>
      <c r="X1" s="2"/>
    </row>
    <row r="2" spans="1:24" s="3" customFormat="1" ht="6.75" customHeight="1" x14ac:dyDescent="0.25">
      <c r="W2" s="2"/>
      <c r="X2" s="2"/>
    </row>
    <row r="3" spans="1:24" ht="15" customHeight="1" x14ac:dyDescent="0.25"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5" t="s">
        <v>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>
      <c r="W5" s="6"/>
      <c r="X5" s="6"/>
    </row>
    <row r="6" spans="1:24" ht="27" customHeight="1" x14ac:dyDescent="0.25">
      <c r="A6" s="5" t="s">
        <v>3</v>
      </c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>
      <c r="W7" s="6"/>
      <c r="X7" s="6"/>
    </row>
    <row r="8" spans="1:24" s="1" customFormat="1" ht="17.25" customHeight="1" x14ac:dyDescent="0.25">
      <c r="A8" s="5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6</v>
      </c>
      <c r="T8" s="4"/>
      <c r="U8" s="4"/>
      <c r="V8" s="4"/>
      <c r="W8" s="4"/>
      <c r="X8" s="4"/>
    </row>
    <row r="9" spans="1:24" s="1" customFormat="1" ht="6" customHeight="1" x14ac:dyDescent="0.25">
      <c r="W9" s="6"/>
      <c r="X9" s="6"/>
    </row>
    <row r="10" spans="1:24" s="1" customFormat="1" ht="6" customHeight="1" x14ac:dyDescent="0.25">
      <c r="W10" s="6"/>
      <c r="X10" s="6"/>
    </row>
    <row r="11" spans="1:24" s="1" customFormat="1" ht="6" customHeight="1" x14ac:dyDescent="0.25">
      <c r="W11" s="6"/>
      <c r="X11" s="6"/>
    </row>
    <row r="12" spans="1:24" x14ac:dyDescent="0.25">
      <c r="A12" s="5" t="s">
        <v>7</v>
      </c>
      <c r="S12" s="8">
        <v>2</v>
      </c>
      <c r="T12" s="8"/>
      <c r="U12" s="8"/>
      <c r="V12" s="8"/>
      <c r="W12" s="8"/>
      <c r="X12" s="8"/>
    </row>
    <row r="13" spans="1:24" s="1" customFormat="1" ht="6.75" customHeight="1" x14ac:dyDescent="0.25">
      <c r="W13" s="6"/>
      <c r="X13" s="6"/>
    </row>
    <row r="14" spans="1:24" s="1" customFormat="1" ht="5.25" customHeight="1" x14ac:dyDescent="0.25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 t="s">
        <v>9</v>
      </c>
      <c r="T14" s="10"/>
      <c r="U14" s="10"/>
      <c r="V14" s="10"/>
      <c r="W14" s="10"/>
      <c r="X14" s="10"/>
    </row>
    <row r="15" spans="1:2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  <c r="U15" s="10"/>
      <c r="V15" s="10"/>
      <c r="W15" s="10"/>
      <c r="X15" s="10"/>
    </row>
    <row r="16" spans="1:24" ht="18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  <c r="W16" s="10"/>
      <c r="X16" s="10"/>
    </row>
    <row r="17" spans="1:26" s="11" customFormat="1" ht="4.5" customHeight="1" x14ac:dyDescent="0.25">
      <c r="W17" s="12"/>
      <c r="X17" s="12"/>
    </row>
    <row r="18" spans="1:26" s="1" customFormat="1" ht="12.75" customHeight="1" x14ac:dyDescent="0.25">
      <c r="A18" s="13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6" s="1" customFormat="1" ht="12" customHeight="1" x14ac:dyDescent="0.25">
      <c r="A19" s="14" t="s">
        <v>11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6" s="1" customFormat="1" ht="12" customHeight="1" x14ac:dyDescent="0.25">
      <c r="A20" s="15" t="s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6" ht="24.4" customHeight="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14</v>
      </c>
      <c r="W21" s="18" t="s">
        <v>15</v>
      </c>
      <c r="X21" s="19" t="s">
        <v>16</v>
      </c>
    </row>
    <row r="22" spans="1:26" s="1" customFormat="1" ht="12.75" customHeight="1" x14ac:dyDescent="0.25">
      <c r="A22" s="20" t="s">
        <v>17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>
        <v>1</v>
      </c>
      <c r="W22" s="22">
        <f>SUM(W23:W29)</f>
        <v>86074</v>
      </c>
      <c r="X22" s="22">
        <f>SUM(X23:X29)</f>
        <v>80044</v>
      </c>
      <c r="Y22" s="23"/>
      <c r="Z22" s="23"/>
    </row>
    <row r="23" spans="1:26" s="1" customFormat="1" ht="12.75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>
        <v>2</v>
      </c>
      <c r="W23" s="26">
        <v>85775</v>
      </c>
      <c r="X23" s="26">
        <v>79719</v>
      </c>
    </row>
    <row r="24" spans="1:26" s="1" customFormat="1" ht="26.25" customHeight="1" x14ac:dyDescent="0.25">
      <c r="A24" s="27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5">
        <v>3</v>
      </c>
      <c r="W24" s="26">
        <v>0</v>
      </c>
      <c r="X24" s="26">
        <v>0</v>
      </c>
    </row>
    <row r="25" spans="1:26" s="1" customFormat="1" ht="12.75" customHeight="1" x14ac:dyDescent="0.25">
      <c r="A25" s="24" t="s">
        <v>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>
        <v>4</v>
      </c>
      <c r="W25" s="26">
        <v>50</v>
      </c>
      <c r="X25" s="26">
        <v>92</v>
      </c>
    </row>
    <row r="26" spans="1:26" s="1" customFormat="1" ht="12.75" customHeight="1" x14ac:dyDescent="0.25">
      <c r="A26" s="24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>
        <v>5</v>
      </c>
      <c r="W26" s="26">
        <v>0</v>
      </c>
      <c r="X26" s="26">
        <v>0</v>
      </c>
    </row>
    <row r="27" spans="1:26" s="1" customFormat="1" ht="12.75" customHeight="1" x14ac:dyDescent="0.25">
      <c r="A27" s="24" t="s">
        <v>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>
        <v>6</v>
      </c>
      <c r="W27" s="26">
        <v>0</v>
      </c>
      <c r="X27" s="26">
        <v>0</v>
      </c>
      <c r="Y27" s="28"/>
    </row>
    <row r="28" spans="1:26" s="1" customFormat="1" ht="12.75" customHeight="1" x14ac:dyDescent="0.25">
      <c r="A28" s="29" t="s">
        <v>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5">
        <v>7</v>
      </c>
      <c r="W28" s="26">
        <v>0</v>
      </c>
      <c r="X28" s="26">
        <v>0</v>
      </c>
    </row>
    <row r="29" spans="1:26" s="1" customFormat="1" ht="12.75" customHeight="1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5">
        <v>8</v>
      </c>
      <c r="W29" s="26">
        <v>249</v>
      </c>
      <c r="X29" s="26">
        <v>233</v>
      </c>
    </row>
    <row r="30" spans="1:26" s="1" customFormat="1" ht="12.75" customHeight="1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>
        <v>9</v>
      </c>
      <c r="W30" s="22">
        <f>SUM(W31:W41)</f>
        <v>2582</v>
      </c>
      <c r="X30" s="22">
        <f>SUM(X31:X41)</f>
        <v>2447</v>
      </c>
      <c r="Y30" s="23"/>
      <c r="Z30" s="23"/>
    </row>
    <row r="31" spans="1:26" s="1" customFormat="1" ht="12.75" customHeight="1" x14ac:dyDescent="0.25">
      <c r="A31" s="24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0">
        <v>10</v>
      </c>
      <c r="W31" s="26">
        <v>0</v>
      </c>
      <c r="X31" s="26">
        <v>0</v>
      </c>
    </row>
    <row r="32" spans="1:26" s="1" customFormat="1" ht="12.75" customHeight="1" x14ac:dyDescent="0.25">
      <c r="A32" s="24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0">
        <v>11</v>
      </c>
      <c r="W32" s="26">
        <v>0</v>
      </c>
      <c r="X32" s="26">
        <v>0</v>
      </c>
    </row>
    <row r="33" spans="1:30" s="1" customFormat="1" ht="12.75" customHeight="1" x14ac:dyDescent="0.25">
      <c r="A33" s="24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0">
        <v>12</v>
      </c>
      <c r="W33" s="26">
        <v>0</v>
      </c>
      <c r="X33" s="26">
        <v>0</v>
      </c>
    </row>
    <row r="34" spans="1:30" s="1" customFormat="1" ht="12.75" customHeight="1" x14ac:dyDescent="0.25">
      <c r="A34" s="24" t="s">
        <v>29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0">
        <v>13</v>
      </c>
      <c r="W34" s="26">
        <v>0</v>
      </c>
      <c r="X34" s="26">
        <v>0</v>
      </c>
    </row>
    <row r="35" spans="1:30" s="1" customFormat="1" ht="12.75" customHeight="1" x14ac:dyDescent="0.25">
      <c r="A35" s="24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0">
        <v>14</v>
      </c>
      <c r="W35" s="26">
        <v>0</v>
      </c>
      <c r="X35" s="26">
        <v>0</v>
      </c>
    </row>
    <row r="36" spans="1:30" s="1" customFormat="1" ht="12.75" customHeight="1" x14ac:dyDescent="0.25">
      <c r="A36" s="24" t="s">
        <v>31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15</v>
      </c>
      <c r="W36" s="26">
        <v>0</v>
      </c>
      <c r="X36" s="26">
        <v>0</v>
      </c>
    </row>
    <row r="37" spans="1:30" s="1" customFormat="1" ht="12.75" customHeight="1" x14ac:dyDescent="0.25">
      <c r="A37" s="24" t="s">
        <v>32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0">
        <v>16</v>
      </c>
      <c r="W37" s="26">
        <v>118</v>
      </c>
      <c r="X37" s="26">
        <v>0</v>
      </c>
    </row>
    <row r="38" spans="1:30" s="1" customFormat="1" ht="12.75" customHeight="1" x14ac:dyDescent="0.25">
      <c r="A38" s="24" t="s">
        <v>33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0">
        <v>17</v>
      </c>
      <c r="W38" s="26">
        <v>0</v>
      </c>
      <c r="X38" s="26">
        <v>0</v>
      </c>
      <c r="AD38" s="31"/>
    </row>
    <row r="39" spans="1:30" s="1" customFormat="1" ht="12.75" customHeight="1" x14ac:dyDescent="0.25">
      <c r="A39" s="24" t="s">
        <v>34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0">
        <v>18</v>
      </c>
      <c r="W39" s="26">
        <v>54</v>
      </c>
      <c r="X39" s="26">
        <v>64</v>
      </c>
    </row>
    <row r="40" spans="1:30" s="1" customFormat="1" ht="12.75" customHeight="1" x14ac:dyDescent="0.25">
      <c r="A40" s="24" t="s">
        <v>35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0">
        <v>19</v>
      </c>
      <c r="W40" s="26">
        <v>2410</v>
      </c>
      <c r="X40" s="26">
        <v>2383</v>
      </c>
    </row>
    <row r="41" spans="1:30" s="1" customFormat="1" ht="12.75" customHeight="1" x14ac:dyDescent="0.25">
      <c r="A41" s="24" t="s">
        <v>36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0">
        <v>20</v>
      </c>
      <c r="W41" s="26">
        <v>0</v>
      </c>
      <c r="X41" s="26">
        <v>0</v>
      </c>
    </row>
    <row r="42" spans="1:30" s="1" customFormat="1" ht="12.75" customHeight="1" x14ac:dyDescent="0.25">
      <c r="A42" s="32" t="s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>
        <v>21</v>
      </c>
      <c r="W42" s="22">
        <f>W22+W30</f>
        <v>88656</v>
      </c>
      <c r="X42" s="22">
        <f>X22+X30</f>
        <v>82491</v>
      </c>
      <c r="Y42" s="23"/>
      <c r="Z42" s="23"/>
    </row>
    <row r="43" spans="1:30" s="1" customFormat="1" ht="12.75" customHeight="1" x14ac:dyDescent="0.25">
      <c r="A43" s="20" t="s">
        <v>38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33">
        <v>22</v>
      </c>
      <c r="W43" s="22">
        <f>W44</f>
        <v>265</v>
      </c>
      <c r="X43" s="22">
        <f>X44</f>
        <v>404</v>
      </c>
    </row>
    <row r="44" spans="1:30" s="1" customFormat="1" ht="12.75" customHeight="1" x14ac:dyDescent="0.25">
      <c r="A44" s="20" t="s">
        <v>39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3">
        <v>23</v>
      </c>
      <c r="W44" s="22">
        <f>SUM(W45:W56)</f>
        <v>265</v>
      </c>
      <c r="X44" s="22">
        <f>SUM(X45:X56)</f>
        <v>404</v>
      </c>
      <c r="Y44" s="23"/>
      <c r="Z44" s="23"/>
    </row>
    <row r="45" spans="1:30" s="1" customFormat="1" ht="12.75" customHeight="1" x14ac:dyDescent="0.25">
      <c r="A45" s="24" t="s">
        <v>40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0">
        <v>24</v>
      </c>
      <c r="W45" s="26">
        <v>0</v>
      </c>
      <c r="X45" s="26">
        <v>0</v>
      </c>
    </row>
    <row r="46" spans="1:30" s="1" customFormat="1" ht="12.75" customHeight="1" x14ac:dyDescent="0.25">
      <c r="A46" s="24" t="s">
        <v>41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0">
        <v>25</v>
      </c>
      <c r="W46" s="26">
        <v>22</v>
      </c>
      <c r="X46" s="26">
        <v>9</v>
      </c>
    </row>
    <row r="47" spans="1:30" ht="12.6" customHeight="1" x14ac:dyDescent="0.25">
      <c r="A47" s="27" t="s">
        <v>42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0">
        <v>26</v>
      </c>
      <c r="W47" s="26">
        <v>13</v>
      </c>
      <c r="X47" s="26">
        <v>7</v>
      </c>
    </row>
    <row r="48" spans="1:30" s="1" customFormat="1" ht="12.75" customHeight="1" x14ac:dyDescent="0.25">
      <c r="A48" s="24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0">
        <v>27</v>
      </c>
      <c r="W48" s="26">
        <v>106</v>
      </c>
      <c r="X48" s="26">
        <v>264</v>
      </c>
    </row>
    <row r="49" spans="1:26" s="1" customFormat="1" ht="12.75" customHeight="1" x14ac:dyDescent="0.25">
      <c r="A49" s="34" t="s">
        <v>44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0">
        <v>28</v>
      </c>
      <c r="W49" s="26">
        <v>124</v>
      </c>
      <c r="X49" s="26">
        <v>124</v>
      </c>
    </row>
    <row r="50" spans="1:26" s="1" customFormat="1" ht="12.75" customHeight="1" x14ac:dyDescent="0.25">
      <c r="A50" s="24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0">
        <v>29</v>
      </c>
      <c r="W50" s="26">
        <v>0</v>
      </c>
      <c r="X50" s="26">
        <v>0</v>
      </c>
    </row>
    <row r="51" spans="1:26" s="1" customFormat="1" ht="12.75" customHeight="1" x14ac:dyDescent="0.25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3">
        <v>30</v>
      </c>
      <c r="W51" s="22">
        <v>0</v>
      </c>
      <c r="X51" s="22">
        <v>0</v>
      </c>
    </row>
    <row r="52" spans="1:26" s="1" customFormat="1" ht="12.75" customHeight="1" x14ac:dyDescent="0.25">
      <c r="A52" s="24" t="s">
        <v>47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30">
        <v>31</v>
      </c>
      <c r="W52" s="26">
        <v>0</v>
      </c>
      <c r="X52" s="26">
        <v>0</v>
      </c>
    </row>
    <row r="53" spans="1:26" s="1" customFormat="1" ht="12.75" customHeight="1" x14ac:dyDescent="0.25">
      <c r="A53" s="24" t="s">
        <v>48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30">
        <v>32</v>
      </c>
      <c r="W53" s="26">
        <v>0</v>
      </c>
      <c r="X53" s="26">
        <v>0</v>
      </c>
    </row>
    <row r="54" spans="1:26" s="1" customFormat="1" ht="12.75" customHeight="1" x14ac:dyDescent="0.25">
      <c r="A54" s="24" t="s">
        <v>49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30">
        <v>33</v>
      </c>
      <c r="W54" s="26">
        <v>0</v>
      </c>
      <c r="X54" s="26">
        <v>0</v>
      </c>
    </row>
    <row r="55" spans="1:26" s="1" customFormat="1" ht="12.75" customHeight="1" x14ac:dyDescent="0.25">
      <c r="A55" s="34" t="s">
        <v>50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0">
        <v>34</v>
      </c>
      <c r="W55" s="26">
        <v>0</v>
      </c>
      <c r="X55" s="26">
        <v>0</v>
      </c>
    </row>
    <row r="56" spans="1:26" s="1" customFormat="1" ht="12.75" customHeight="1" x14ac:dyDescent="0.25">
      <c r="A56" s="24" t="s">
        <v>51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30">
        <v>35</v>
      </c>
      <c r="W56" s="26">
        <v>0</v>
      </c>
      <c r="X56" s="26">
        <v>0</v>
      </c>
    </row>
    <row r="57" spans="1:26" s="1" customFormat="1" ht="12.75" customHeight="1" x14ac:dyDescent="0.25">
      <c r="A57" s="20" t="s">
        <v>52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33">
        <v>36</v>
      </c>
      <c r="W57" s="22">
        <f>SUM(W58:W63)</f>
        <v>88391</v>
      </c>
      <c r="X57" s="22">
        <f>SUM(X58:X63)</f>
        <v>82087</v>
      </c>
      <c r="Y57" s="23"/>
      <c r="Z57" s="23"/>
    </row>
    <row r="58" spans="1:26" s="1" customFormat="1" ht="12.75" customHeight="1" x14ac:dyDescent="0.25">
      <c r="A58" s="24" t="s">
        <v>53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0">
        <v>37</v>
      </c>
      <c r="W58" s="26">
        <v>106050</v>
      </c>
      <c r="X58" s="26">
        <v>106050</v>
      </c>
    </row>
    <row r="59" spans="1:26" s="1" customFormat="1" ht="12.75" customHeight="1" x14ac:dyDescent="0.25">
      <c r="A59" s="24" t="s">
        <v>54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30">
        <v>38</v>
      </c>
      <c r="W59" s="26">
        <v>0</v>
      </c>
      <c r="X59" s="26">
        <v>0</v>
      </c>
    </row>
    <row r="60" spans="1:26" s="1" customFormat="1" ht="12.75" customHeight="1" x14ac:dyDescent="0.25">
      <c r="A60" s="24" t="s">
        <v>55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0">
        <v>39</v>
      </c>
      <c r="W60" s="26">
        <v>0</v>
      </c>
      <c r="X60" s="26">
        <v>0</v>
      </c>
    </row>
    <row r="61" spans="1:26" s="1" customFormat="1" ht="12.75" customHeight="1" x14ac:dyDescent="0.25">
      <c r="A61" s="24" t="s">
        <v>56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0">
        <v>40</v>
      </c>
      <c r="W61" s="26">
        <v>0</v>
      </c>
      <c r="X61" s="26">
        <v>0</v>
      </c>
    </row>
    <row r="62" spans="1:26" s="1" customFormat="1" ht="12.75" customHeight="1" x14ac:dyDescent="0.25">
      <c r="A62" s="24" t="s">
        <v>57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30">
        <v>41</v>
      </c>
      <c r="W62" s="26">
        <v>0</v>
      </c>
      <c r="X62" s="26">
        <v>0</v>
      </c>
    </row>
    <row r="63" spans="1:26" s="1" customFormat="1" ht="12.75" customHeight="1" x14ac:dyDescent="0.25">
      <c r="A63" s="24" t="s">
        <v>58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30">
        <v>42</v>
      </c>
      <c r="W63" s="35">
        <v>-17659</v>
      </c>
      <c r="X63" s="35">
        <v>-23963</v>
      </c>
      <c r="Y63" s="28"/>
    </row>
    <row r="64" spans="1:26" s="1" customFormat="1" ht="12.75" customHeight="1" x14ac:dyDescent="0.25">
      <c r="A64" s="20" t="s">
        <v>59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33">
        <v>43</v>
      </c>
      <c r="W64" s="22">
        <f>W43+W57</f>
        <v>88656</v>
      </c>
      <c r="X64" s="22">
        <f>X43+X57</f>
        <v>82491</v>
      </c>
    </row>
    <row r="65" spans="1:24" s="1" customFormat="1" ht="12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/>
      <c r="X65" s="38"/>
    </row>
    <row r="66" spans="1:24" s="1" customFormat="1" ht="12.75" customHeight="1" x14ac:dyDescent="0.25">
      <c r="A66" s="20" t="s">
        <v>60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39" t="s">
        <v>61</v>
      </c>
      <c r="W66" s="40">
        <f>(W42-W43-W39)/100000*1000</f>
        <v>883.37</v>
      </c>
      <c r="X66" s="40">
        <f>(X42-X43-X39)/100000*1000</f>
        <v>820.23</v>
      </c>
    </row>
    <row r="67" spans="1:24" s="1" customFormat="1" ht="9" customHeight="1" x14ac:dyDescent="0.25">
      <c r="W67" s="6"/>
      <c r="X67" s="6"/>
    </row>
    <row r="68" spans="1:24" s="1" customFormat="1" ht="12.75" customHeight="1" x14ac:dyDescent="0.25">
      <c r="A68" s="5" t="s">
        <v>62</v>
      </c>
      <c r="H68" s="41" t="s">
        <v>63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2"/>
      <c r="W68" s="43"/>
      <c r="X68" s="6"/>
    </row>
    <row r="69" spans="1:24" s="1" customFormat="1" ht="10.5" customHeight="1" x14ac:dyDescent="0.25">
      <c r="H69" s="44" t="s">
        <v>64</v>
      </c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2"/>
      <c r="W69" s="45" t="s">
        <v>65</v>
      </c>
      <c r="X69" s="6"/>
    </row>
    <row r="70" spans="1:24" s="1" customFormat="1" ht="12.75" customHeight="1" x14ac:dyDescent="0.25">
      <c r="A70" s="46" t="s">
        <v>66</v>
      </c>
      <c r="B70" s="46"/>
      <c r="C70" s="46"/>
      <c r="D70" s="46"/>
      <c r="E70" s="46"/>
      <c r="F70" s="46"/>
      <c r="G70" s="46"/>
      <c r="H70" s="47"/>
      <c r="I70" s="47"/>
      <c r="J70" s="47"/>
      <c r="K70" s="47"/>
      <c r="L70" s="48"/>
      <c r="M70" s="48"/>
      <c r="N70" s="48" t="s">
        <v>67</v>
      </c>
      <c r="O70" s="48"/>
      <c r="P70" s="48"/>
      <c r="Q70" s="48"/>
      <c r="R70" s="48"/>
      <c r="S70" s="48"/>
      <c r="T70" s="48"/>
      <c r="U70" s="48"/>
      <c r="V70" s="42"/>
      <c r="W70" s="43"/>
      <c r="X70" s="6"/>
    </row>
    <row r="71" spans="1:24" s="1" customFormat="1" ht="9.75" customHeight="1" x14ac:dyDescent="0.25">
      <c r="H71" s="49" t="s">
        <v>64</v>
      </c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W71" s="50" t="s">
        <v>65</v>
      </c>
      <c r="X71" s="6"/>
    </row>
    <row r="72" spans="1:24" s="1" customFormat="1" ht="12.75" customHeight="1" x14ac:dyDescent="0.25">
      <c r="B72" s="3" t="s">
        <v>68</v>
      </c>
      <c r="W72" s="6"/>
      <c r="X72" s="6"/>
    </row>
    <row r="73" spans="1:24" x14ac:dyDescent="0.25">
      <c r="W73" s="51">
        <f>W42-W64</f>
        <v>0</v>
      </c>
      <c r="X73" s="51">
        <f>X42-X64</f>
        <v>0</v>
      </c>
    </row>
  </sheetData>
  <mergeCells count="58">
    <mergeCell ref="H68:U68"/>
    <mergeCell ref="H69:U69"/>
    <mergeCell ref="H71:U71"/>
    <mergeCell ref="A60:U60"/>
    <mergeCell ref="A61:U61"/>
    <mergeCell ref="A62:U62"/>
    <mergeCell ref="A63:U63"/>
    <mergeCell ref="A64:U64"/>
    <mergeCell ref="A66:U66"/>
    <mergeCell ref="A54:U54"/>
    <mergeCell ref="A55:U55"/>
    <mergeCell ref="A56:U56"/>
    <mergeCell ref="A57:U57"/>
    <mergeCell ref="A58:U58"/>
    <mergeCell ref="A59:U59"/>
    <mergeCell ref="A48:U48"/>
    <mergeCell ref="A49:U49"/>
    <mergeCell ref="A50:U50"/>
    <mergeCell ref="A51:U51"/>
    <mergeCell ref="A52:U52"/>
    <mergeCell ref="A53:U53"/>
    <mergeCell ref="A42:U42"/>
    <mergeCell ref="A43:U43"/>
    <mergeCell ref="A44:U44"/>
    <mergeCell ref="A45:U45"/>
    <mergeCell ref="A46:U46"/>
    <mergeCell ref="A47:U47"/>
    <mergeCell ref="A36:U36"/>
    <mergeCell ref="A37:U37"/>
    <mergeCell ref="A38:U38"/>
    <mergeCell ref="A39:U39"/>
    <mergeCell ref="A40:U40"/>
    <mergeCell ref="A41:U41"/>
    <mergeCell ref="A30:U30"/>
    <mergeCell ref="A31:U31"/>
    <mergeCell ref="A32:U32"/>
    <mergeCell ref="A33:U33"/>
    <mergeCell ref="A34:U34"/>
    <mergeCell ref="A35:U35"/>
    <mergeCell ref="A24:U24"/>
    <mergeCell ref="A25:U25"/>
    <mergeCell ref="A26:U26"/>
    <mergeCell ref="A27:U27"/>
    <mergeCell ref="A28:U28"/>
    <mergeCell ref="A29:U29"/>
    <mergeCell ref="A18:X18"/>
    <mergeCell ref="A19:X19"/>
    <mergeCell ref="A20:X20"/>
    <mergeCell ref="A21:U21"/>
    <mergeCell ref="A22:U22"/>
    <mergeCell ref="A23:U23"/>
    <mergeCell ref="W1:X2"/>
    <mergeCell ref="H3:X4"/>
    <mergeCell ref="H6:X6"/>
    <mergeCell ref="S8:X8"/>
    <mergeCell ref="S12:X12"/>
    <mergeCell ref="A14:R16"/>
    <mergeCell ref="S14:X1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9528-8C6A-4D60-A3EA-B37633A08DFE}">
  <dimension ref="A1:X46"/>
  <sheetViews>
    <sheetView view="pageBreakPreview" topLeftCell="A31" zoomScale="115" zoomScaleNormal="100" zoomScaleSheetLayoutView="115" workbookViewId="0">
      <selection activeCell="X34" sqref="X34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7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6.7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40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70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9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23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17" t="s">
        <v>75</v>
      </c>
    </row>
    <row r="18" spans="1:24" s="1" customFormat="1" ht="12.75" customHeight="1" x14ac:dyDescent="0.25">
      <c r="A18" s="24" t="s">
        <v>76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57">
        <v>10</v>
      </c>
      <c r="W18" s="26">
        <v>0</v>
      </c>
      <c r="X18" s="26">
        <v>0</v>
      </c>
    </row>
    <row r="19" spans="1:24" s="1" customFormat="1" ht="12.75" customHeight="1" x14ac:dyDescent="0.25">
      <c r="A19" s="58" t="s">
        <v>77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7">
        <v>20</v>
      </c>
      <c r="W19" s="26">
        <v>0</v>
      </c>
      <c r="X19" s="26">
        <v>0</v>
      </c>
    </row>
    <row r="20" spans="1:24" s="1" customFormat="1" ht="12.75" customHeight="1" x14ac:dyDescent="0.25">
      <c r="A20" s="59" t="s">
        <v>78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>
        <v>30</v>
      </c>
      <c r="W20" s="22">
        <v>0</v>
      </c>
      <c r="X20" s="22">
        <v>0</v>
      </c>
    </row>
    <row r="21" spans="1:24" s="1" customFormat="1" ht="12.75" customHeight="1" x14ac:dyDescent="0.25">
      <c r="A21" s="29" t="s">
        <v>79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57">
        <v>40</v>
      </c>
      <c r="W21" s="61">
        <v>743</v>
      </c>
      <c r="X21" s="35">
        <v>0</v>
      </c>
    </row>
    <row r="22" spans="1:24" s="1" customFormat="1" ht="24.75" customHeight="1" x14ac:dyDescent="0.25">
      <c r="A22" s="62" t="s">
        <v>80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57">
        <v>50</v>
      </c>
      <c r="W22" s="61">
        <v>0</v>
      </c>
      <c r="X22" s="61">
        <v>4526</v>
      </c>
    </row>
    <row r="23" spans="1:24" s="1" customFormat="1" ht="12.75" customHeight="1" x14ac:dyDescent="0.25">
      <c r="A23" s="29" t="s">
        <v>81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57">
        <v>60</v>
      </c>
      <c r="W23" s="26">
        <v>0</v>
      </c>
      <c r="X23" s="26">
        <v>0</v>
      </c>
    </row>
    <row r="24" spans="1:24" s="1" customFormat="1" ht="12.75" customHeight="1" x14ac:dyDescent="0.25">
      <c r="A24" s="29" t="s">
        <v>82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57">
        <v>70</v>
      </c>
      <c r="W24" s="35">
        <v>-1010</v>
      </c>
      <c r="X24" s="35">
        <v>-1337</v>
      </c>
    </row>
    <row r="25" spans="1:24" s="1" customFormat="1" ht="12.75" customHeight="1" x14ac:dyDescent="0.25">
      <c r="A25" s="29" t="s">
        <v>83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57">
        <v>80</v>
      </c>
      <c r="W25" s="63">
        <v>0</v>
      </c>
      <c r="X25" s="26">
        <v>0</v>
      </c>
    </row>
    <row r="26" spans="1:24" s="1" customFormat="1" x14ac:dyDescent="0.25">
      <c r="A26" s="62" t="s">
        <v>84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57">
        <v>90</v>
      </c>
      <c r="W26" s="35">
        <v>6714</v>
      </c>
      <c r="X26" s="26">
        <v>0</v>
      </c>
    </row>
    <row r="27" spans="1:24" s="1" customFormat="1" ht="12.75" customHeight="1" x14ac:dyDescent="0.25">
      <c r="A27" s="29" t="s">
        <v>85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v>100</v>
      </c>
      <c r="W27" s="26">
        <v>0</v>
      </c>
      <c r="X27" s="26">
        <v>0</v>
      </c>
    </row>
    <row r="28" spans="1:24" ht="23.25" customHeight="1" x14ac:dyDescent="0.25">
      <c r="A28" s="64" t="s">
        <v>86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33">
        <v>110</v>
      </c>
      <c r="W28" s="65">
        <f>W21+W24+W22+W26</f>
        <v>6447</v>
      </c>
      <c r="X28" s="65">
        <f>X21+X24+X22+X26</f>
        <v>3189</v>
      </c>
    </row>
    <row r="29" spans="1:24" s="1" customFormat="1" ht="12.75" customHeight="1" x14ac:dyDescent="0.25">
      <c r="A29" s="29" t="s">
        <v>87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>
        <v>120</v>
      </c>
      <c r="W29" s="26">
        <v>0</v>
      </c>
      <c r="X29" s="26">
        <v>0</v>
      </c>
    </row>
    <row r="30" spans="1:24" s="1" customFormat="1" ht="12.75" customHeight="1" x14ac:dyDescent="0.25">
      <c r="A30" s="59" t="s">
        <v>88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33">
        <v>130</v>
      </c>
      <c r="W30" s="65">
        <f>W28</f>
        <v>6447</v>
      </c>
      <c r="X30" s="65">
        <f>X28</f>
        <v>3189</v>
      </c>
    </row>
    <row r="31" spans="1:24" s="1" customFormat="1" ht="12.75" customHeight="1" x14ac:dyDescent="0.25">
      <c r="A31" s="29" t="s">
        <v>89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>
        <v>140</v>
      </c>
      <c r="W31" s="26">
        <v>0</v>
      </c>
      <c r="X31" s="35">
        <v>0</v>
      </c>
    </row>
    <row r="32" spans="1:24" s="67" customFormat="1" ht="23.25" customHeight="1" x14ac:dyDescent="0.25">
      <c r="A32" s="62" t="s">
        <v>90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6">
        <v>150</v>
      </c>
      <c r="W32" s="35">
        <f>W30+W31</f>
        <v>6447</v>
      </c>
      <c r="X32" s="35">
        <f>X30+X31</f>
        <v>3189</v>
      </c>
    </row>
    <row r="33" spans="1:24" s="1" customFormat="1" ht="12.75" customHeight="1" x14ac:dyDescent="0.25">
      <c r="A33" s="29" t="s">
        <v>91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>
        <v>160</v>
      </c>
      <c r="W33" s="26">
        <v>0</v>
      </c>
      <c r="X33" s="26">
        <v>0</v>
      </c>
    </row>
    <row r="34" spans="1:24" s="1" customFormat="1" ht="21.75" customHeight="1" x14ac:dyDescent="0.25">
      <c r="A34" s="64" t="s">
        <v>92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33">
        <v>200</v>
      </c>
      <c r="W34" s="65">
        <f>W32</f>
        <v>6447</v>
      </c>
      <c r="X34" s="65">
        <f>X32</f>
        <v>3189</v>
      </c>
    </row>
    <row r="35" spans="1:24" s="1" customFormat="1" ht="12.75" customHeight="1" x14ac:dyDescent="0.25">
      <c r="A35" s="68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30">
        <v>210</v>
      </c>
      <c r="W35" s="26">
        <v>0</v>
      </c>
      <c r="X35" s="26">
        <v>0</v>
      </c>
    </row>
    <row r="36" spans="1:24" s="1" customFormat="1" ht="12.75" customHeight="1" x14ac:dyDescent="0.25">
      <c r="A36" s="24" t="s">
        <v>94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220</v>
      </c>
      <c r="W36" s="26">
        <v>0</v>
      </c>
      <c r="X36" s="26">
        <v>0</v>
      </c>
    </row>
    <row r="37" spans="1:24" s="1" customFormat="1" ht="12.75" customHeight="1" x14ac:dyDescent="0.25">
      <c r="A37" s="58" t="s">
        <v>95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0">
        <v>230</v>
      </c>
      <c r="W37" s="26">
        <v>0</v>
      </c>
      <c r="X37" s="26">
        <v>0</v>
      </c>
    </row>
    <row r="38" spans="1:24" s="1" customFormat="1" ht="12.75" customHeight="1" x14ac:dyDescent="0.25">
      <c r="A38" s="59" t="s">
        <v>96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33">
        <v>240</v>
      </c>
      <c r="W38" s="65">
        <f>W34</f>
        <v>6447</v>
      </c>
      <c r="X38" s="65">
        <f>X34</f>
        <v>3189</v>
      </c>
    </row>
    <row r="39" spans="1:24" s="1" customFormat="1" ht="12.75" customHeight="1" x14ac:dyDescent="0.25">
      <c r="A39" s="59" t="s">
        <v>97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33">
        <v>250</v>
      </c>
      <c r="W39" s="65">
        <f>W38/100000*1000</f>
        <v>64.47</v>
      </c>
      <c r="X39" s="65">
        <f>X38/100000*1000</f>
        <v>31.89</v>
      </c>
    </row>
    <row r="40" spans="1:24" s="1" customFormat="1" ht="18" customHeight="1" x14ac:dyDescent="0.25"/>
    <row r="41" spans="1:24" s="1" customFormat="1" ht="12.75" customHeight="1" x14ac:dyDescent="0.25">
      <c r="A41" s="5" t="s">
        <v>62</v>
      </c>
      <c r="H41" s="41" t="s">
        <v>63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2"/>
      <c r="W41" s="69"/>
    </row>
    <row r="42" spans="1:24" s="1" customFormat="1" ht="10.5" customHeight="1" x14ac:dyDescent="0.25">
      <c r="H42" s="44" t="s">
        <v>64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2"/>
      <c r="W42" s="70" t="s">
        <v>65</v>
      </c>
    </row>
    <row r="43" spans="1:24" s="1" customFormat="1" ht="12.75" customHeight="1" x14ac:dyDescent="0.25">
      <c r="A43" s="5" t="s">
        <v>98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2"/>
      <c r="W43" s="69"/>
    </row>
    <row r="44" spans="1:24" s="1" customFormat="1" ht="9.75" customHeight="1" x14ac:dyDescent="0.25">
      <c r="H44" s="49" t="s">
        <v>64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W44" s="71" t="s">
        <v>65</v>
      </c>
    </row>
    <row r="45" spans="1:24" s="1" customFormat="1" ht="12.75" customHeight="1" x14ac:dyDescent="0.25">
      <c r="B45" s="3" t="s">
        <v>68</v>
      </c>
    </row>
    <row r="46" spans="1:24" s="1" customFormat="1" ht="12.75" customHeight="1" x14ac:dyDescent="0.25"/>
  </sheetData>
  <mergeCells count="34">
    <mergeCell ref="A39:U39"/>
    <mergeCell ref="H41:U41"/>
    <mergeCell ref="H42:U42"/>
    <mergeCell ref="H44:U44"/>
    <mergeCell ref="A33:U33"/>
    <mergeCell ref="A34:U34"/>
    <mergeCell ref="A35:U35"/>
    <mergeCell ref="A36:U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U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AC0A-CBA6-4A7A-9B55-4B19B8E541F6}">
  <sheetPr>
    <pageSetUpPr fitToPage="1"/>
  </sheetPr>
  <dimension ref="A1:X84"/>
  <sheetViews>
    <sheetView view="pageBreakPreview" topLeftCell="A61" zoomScale="85" zoomScaleNormal="100" zoomScaleSheetLayoutView="85" workbookViewId="0">
      <selection activeCell="X34" sqref="X34"/>
    </sheetView>
  </sheetViews>
  <sheetFormatPr defaultColWidth="9.140625" defaultRowHeight="15" outlineLevelRow="1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5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17.2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28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9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5.7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99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32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72" t="s">
        <v>75</v>
      </c>
    </row>
    <row r="18" spans="1:24" s="1" customFormat="1" ht="27" customHeight="1" x14ac:dyDescent="0.25">
      <c r="A18" s="73" t="s">
        <v>100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s="1" customFormat="1" ht="12.75" customHeight="1" x14ac:dyDescent="0.25">
      <c r="A19" s="74" t="s">
        <v>101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>
        <v>10</v>
      </c>
      <c r="W19" s="76">
        <f>W25</f>
        <v>7202699.5</v>
      </c>
      <c r="X19" s="77">
        <v>0</v>
      </c>
    </row>
    <row r="20" spans="1:24" s="1" customFormat="1" ht="12.75" customHeight="1" outlineLevel="1" x14ac:dyDescent="0.25">
      <c r="A20" s="78" t="s">
        <v>102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9"/>
      <c r="W20" s="77">
        <v>0</v>
      </c>
      <c r="X20" s="77">
        <v>0</v>
      </c>
    </row>
    <row r="21" spans="1:24" s="1" customFormat="1" ht="12.75" customHeight="1" outlineLevel="1" x14ac:dyDescent="0.25">
      <c r="A21" s="80" t="s">
        <v>103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1">
        <v>11</v>
      </c>
      <c r="W21" s="77">
        <v>0</v>
      </c>
      <c r="X21" s="77">
        <v>0</v>
      </c>
    </row>
    <row r="22" spans="1:24" s="1" customFormat="1" ht="12.75" customHeight="1" outlineLevel="1" x14ac:dyDescent="0.25">
      <c r="A22" s="80" t="s">
        <v>104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>
        <v>12</v>
      </c>
      <c r="W22" s="77">
        <v>0</v>
      </c>
      <c r="X22" s="77">
        <v>0</v>
      </c>
    </row>
    <row r="23" spans="1:24" s="1" customFormat="1" ht="12.75" customHeight="1" outlineLevel="1" x14ac:dyDescent="0.25">
      <c r="A23" s="80" t="s">
        <v>105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1">
        <v>13</v>
      </c>
      <c r="W23" s="77">
        <v>0</v>
      </c>
      <c r="X23" s="77">
        <v>0</v>
      </c>
    </row>
    <row r="24" spans="1:24" s="1" customFormat="1" ht="12.75" customHeight="1" outlineLevel="1" x14ac:dyDescent="0.25">
      <c r="A24" s="80" t="s">
        <v>106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1">
        <v>14</v>
      </c>
      <c r="W24" s="77">
        <v>0</v>
      </c>
      <c r="X24" s="77">
        <v>0</v>
      </c>
    </row>
    <row r="25" spans="1:24" s="1" customFormat="1" ht="12.75" customHeight="1" outlineLevel="1" x14ac:dyDescent="0.25">
      <c r="A25" s="80" t="s">
        <v>107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1">
        <v>15</v>
      </c>
      <c r="W25" s="82">
        <f>6714503.66+631195.84-143000</f>
        <v>7202699.5</v>
      </c>
      <c r="X25" s="77">
        <v>0</v>
      </c>
    </row>
    <row r="26" spans="1:24" s="1" customFormat="1" ht="12.75" customHeight="1" x14ac:dyDescent="0.25">
      <c r="A26" s="83" t="s">
        <v>108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75">
        <v>20</v>
      </c>
      <c r="W26" s="76">
        <f>W28+W30+W33+W34</f>
        <v>1147088.67</v>
      </c>
      <c r="X26" s="76">
        <f>X28+X30+X33+X34</f>
        <v>2869100</v>
      </c>
    </row>
    <row r="27" spans="1:24" s="1" customFormat="1" ht="12.75" customHeight="1" x14ac:dyDescent="0.25">
      <c r="A27" s="78" t="s">
        <v>102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9"/>
      <c r="W27" s="84">
        <v>0</v>
      </c>
      <c r="X27" s="84">
        <v>0</v>
      </c>
    </row>
    <row r="28" spans="1:24" s="1" customFormat="1" ht="12.75" customHeight="1" x14ac:dyDescent="0.25">
      <c r="A28" s="80" t="s">
        <v>109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>
        <v>21</v>
      </c>
      <c r="W28" s="82">
        <v>405848.5</v>
      </c>
      <c r="X28" s="82">
        <v>2138000</v>
      </c>
    </row>
    <row r="29" spans="1:24" s="1" customFormat="1" ht="12.75" customHeight="1" x14ac:dyDescent="0.25">
      <c r="A29" s="80" t="s">
        <v>110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1">
        <v>22</v>
      </c>
      <c r="W29" s="77">
        <v>0</v>
      </c>
      <c r="X29" s="77">
        <v>0</v>
      </c>
    </row>
    <row r="30" spans="1:24" s="1" customFormat="1" ht="12.75" customHeight="1" x14ac:dyDescent="0.25">
      <c r="A30" s="80" t="s">
        <v>111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1">
        <v>23</v>
      </c>
      <c r="W30" s="82">
        <v>525000</v>
      </c>
      <c r="X30" s="85">
        <v>525000</v>
      </c>
    </row>
    <row r="31" spans="1:24" s="1" customFormat="1" ht="12.75" customHeight="1" x14ac:dyDescent="0.25">
      <c r="A31" s="80" t="s">
        <v>112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1">
        <v>24</v>
      </c>
      <c r="W31" s="77">
        <v>0</v>
      </c>
      <c r="X31" s="77">
        <v>0</v>
      </c>
    </row>
    <row r="32" spans="1:24" s="1" customFormat="1" ht="12.75" customHeight="1" x14ac:dyDescent="0.25">
      <c r="A32" s="80" t="s">
        <v>113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1">
        <v>25</v>
      </c>
      <c r="W32" s="77">
        <v>0</v>
      </c>
      <c r="X32" s="77">
        <v>0</v>
      </c>
    </row>
    <row r="33" spans="1:24" s="1" customFormat="1" ht="12.75" customHeight="1" x14ac:dyDescent="0.25">
      <c r="A33" s="80" t="s">
        <v>114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1">
        <v>26</v>
      </c>
      <c r="W33" s="85">
        <v>127515.17</v>
      </c>
      <c r="X33" s="85">
        <v>125500</v>
      </c>
    </row>
    <row r="34" spans="1:24" s="1" customFormat="1" ht="12.75" customHeight="1" x14ac:dyDescent="0.25">
      <c r="A34" s="80" t="s">
        <v>115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>
        <v>27</v>
      </c>
      <c r="W34" s="82">
        <v>88725</v>
      </c>
      <c r="X34" s="82">
        <v>80600</v>
      </c>
    </row>
    <row r="35" spans="1:24" s="1" customFormat="1" ht="21.75" customHeight="1" x14ac:dyDescent="0.25">
      <c r="A35" s="86" t="s">
        <v>116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75">
        <v>30</v>
      </c>
      <c r="W35" s="87">
        <f>(-W26+W19)</f>
        <v>6055610.8300000001</v>
      </c>
      <c r="X35" s="88">
        <f>(X26-X19)</f>
        <v>2869100</v>
      </c>
    </row>
    <row r="36" spans="1:24" s="1" customFormat="1" ht="22.5" customHeight="1" x14ac:dyDescent="0.25">
      <c r="A36" s="73" t="s">
        <v>117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s="1" customFormat="1" ht="12.75" customHeight="1" x14ac:dyDescent="0.25">
      <c r="A37" s="74" t="s">
        <v>101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5">
        <v>40</v>
      </c>
      <c r="W37" s="77">
        <f>W42</f>
        <v>0</v>
      </c>
      <c r="X37" s="76">
        <f>X42+X45</f>
        <v>86958000</v>
      </c>
    </row>
    <row r="38" spans="1:24" s="1" customFormat="1" ht="12.75" customHeight="1" outlineLevel="1" x14ac:dyDescent="0.25">
      <c r="A38" s="78" t="s">
        <v>102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/>
      <c r="W38" s="77">
        <v>0</v>
      </c>
      <c r="X38" s="77">
        <v>0</v>
      </c>
    </row>
    <row r="39" spans="1:24" s="1" customFormat="1" ht="12.75" customHeight="1" outlineLevel="1" x14ac:dyDescent="0.25">
      <c r="A39" s="80" t="s">
        <v>118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1">
        <v>41</v>
      </c>
      <c r="W39" s="77">
        <v>0</v>
      </c>
      <c r="X39" s="77">
        <v>0</v>
      </c>
    </row>
    <row r="40" spans="1:24" s="1" customFormat="1" ht="12.75" customHeight="1" outlineLevel="1" x14ac:dyDescent="0.25">
      <c r="A40" s="89" t="s">
        <v>119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1">
        <v>42</v>
      </c>
      <c r="W40" s="77">
        <v>0</v>
      </c>
      <c r="X40" s="77">
        <v>0</v>
      </c>
    </row>
    <row r="41" spans="1:24" s="1" customFormat="1" ht="12.75" customHeight="1" outlineLevel="1" x14ac:dyDescent="0.25">
      <c r="A41" s="89" t="s">
        <v>120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1">
        <v>43</v>
      </c>
      <c r="W41" s="77">
        <v>0</v>
      </c>
      <c r="X41" s="77">
        <v>0</v>
      </c>
    </row>
    <row r="42" spans="1:24" s="1" customFormat="1" ht="12.75" customHeight="1" outlineLevel="1" x14ac:dyDescent="0.25">
      <c r="A42" s="80" t="s">
        <v>121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>
        <v>44</v>
      </c>
      <c r="W42" s="77">
        <v>0</v>
      </c>
      <c r="X42" s="82">
        <v>86958000</v>
      </c>
    </row>
    <row r="43" spans="1:24" ht="12" customHeight="1" outlineLevel="1" x14ac:dyDescent="0.25">
      <c r="A43" s="90" t="s">
        <v>122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81">
        <v>45</v>
      </c>
      <c r="W43" s="77">
        <v>0</v>
      </c>
      <c r="X43" s="77">
        <v>0</v>
      </c>
    </row>
    <row r="44" spans="1:24" s="93" customFormat="1" ht="12" customHeight="1" outlineLevel="1" x14ac:dyDescent="0.25">
      <c r="A44" s="91" t="s">
        <v>123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2">
        <v>46</v>
      </c>
      <c r="W44" s="77">
        <v>0</v>
      </c>
      <c r="X44" s="77">
        <v>0</v>
      </c>
    </row>
    <row r="45" spans="1:24" ht="12" customHeight="1" outlineLevel="1" x14ac:dyDescent="0.25">
      <c r="A45" s="80" t="s">
        <v>107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1">
        <v>47</v>
      </c>
      <c r="W45" s="77">
        <v>0</v>
      </c>
      <c r="X45" s="77">
        <v>0</v>
      </c>
    </row>
    <row r="46" spans="1:24" s="1" customFormat="1" ht="12.75" customHeight="1" x14ac:dyDescent="0.25">
      <c r="A46" s="74" t="s">
        <v>108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5">
        <v>50</v>
      </c>
      <c r="W46" s="77">
        <v>0</v>
      </c>
      <c r="X46" s="77">
        <f>X51</f>
        <v>0</v>
      </c>
    </row>
    <row r="47" spans="1:24" s="1" customFormat="1" ht="12.75" customHeight="1" outlineLevel="1" x14ac:dyDescent="0.25">
      <c r="A47" s="94" t="s">
        <v>102</v>
      </c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79"/>
      <c r="W47" s="77">
        <v>0</v>
      </c>
      <c r="X47" s="77">
        <v>0</v>
      </c>
    </row>
    <row r="48" spans="1:24" s="1" customFormat="1" ht="12.75" customHeight="1" outlineLevel="1" x14ac:dyDescent="0.25">
      <c r="A48" s="89" t="s">
        <v>124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1">
        <v>51</v>
      </c>
      <c r="W48" s="77">
        <v>0</v>
      </c>
      <c r="X48" s="77">
        <v>0</v>
      </c>
    </row>
    <row r="49" spans="1:24" s="1" customFormat="1" ht="12.75" customHeight="1" outlineLevel="1" x14ac:dyDescent="0.25">
      <c r="A49" s="80" t="s">
        <v>125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>
        <v>52</v>
      </c>
      <c r="W49" s="77">
        <v>0</v>
      </c>
      <c r="X49" s="77">
        <v>0</v>
      </c>
    </row>
    <row r="50" spans="1:24" s="1" customFormat="1" ht="12.75" customHeight="1" outlineLevel="1" x14ac:dyDescent="0.25">
      <c r="A50" s="80" t="s">
        <v>126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1">
        <v>53</v>
      </c>
      <c r="W50" s="77">
        <v>0</v>
      </c>
      <c r="X50" s="77">
        <v>0</v>
      </c>
    </row>
    <row r="51" spans="1:24" s="1" customFormat="1" ht="12.75" customHeight="1" outlineLevel="1" x14ac:dyDescent="0.25">
      <c r="A51" s="80" t="s">
        <v>127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1">
        <v>54</v>
      </c>
      <c r="W51" s="77">
        <v>0</v>
      </c>
      <c r="X51" s="77">
        <v>0</v>
      </c>
    </row>
    <row r="52" spans="1:24" s="1" customFormat="1" ht="12.75" customHeight="1" outlineLevel="1" x14ac:dyDescent="0.25">
      <c r="A52" s="80" t="s">
        <v>128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1">
        <v>55</v>
      </c>
      <c r="W52" s="77">
        <v>0</v>
      </c>
      <c r="X52" s="77">
        <v>0</v>
      </c>
    </row>
    <row r="53" spans="1:24" s="93" customFormat="1" ht="15" customHeight="1" outlineLevel="1" x14ac:dyDescent="0.25">
      <c r="A53" s="95" t="s">
        <v>129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2">
        <v>56</v>
      </c>
      <c r="W53" s="77">
        <v>0</v>
      </c>
      <c r="X53" s="77">
        <v>0</v>
      </c>
    </row>
    <row r="54" spans="1:24" s="1" customFormat="1" ht="12.75" customHeight="1" outlineLevel="1" x14ac:dyDescent="0.25">
      <c r="A54" s="89" t="s">
        <v>115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1">
        <v>57</v>
      </c>
      <c r="W54" s="77">
        <v>0</v>
      </c>
      <c r="X54" s="77">
        <v>0</v>
      </c>
    </row>
    <row r="55" spans="1:24" s="1" customFormat="1" ht="24.75" customHeight="1" x14ac:dyDescent="0.25">
      <c r="A55" s="96" t="s">
        <v>130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75">
        <v>60</v>
      </c>
      <c r="W55" s="77">
        <f>W42</f>
        <v>0</v>
      </c>
      <c r="X55" s="87">
        <f>X37+X46</f>
        <v>86958000</v>
      </c>
    </row>
    <row r="56" spans="1:24" s="1" customFormat="1" ht="12.75" customHeight="1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</row>
    <row r="57" spans="1:24" s="1" customFormat="1" ht="12.7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8" t="s">
        <v>73</v>
      </c>
    </row>
    <row r="58" spans="1:24" s="1" customFormat="1" ht="34.5" customHeight="1" x14ac:dyDescent="0.25">
      <c r="A58" s="99" t="s">
        <v>13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00" t="s">
        <v>14</v>
      </c>
      <c r="W58" s="100" t="s">
        <v>74</v>
      </c>
      <c r="X58" s="101" t="s">
        <v>75</v>
      </c>
    </row>
    <row r="59" spans="1:24" s="1" customFormat="1" ht="21" customHeight="1" x14ac:dyDescent="0.25">
      <c r="A59" s="73" t="s">
        <v>131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s="1" customFormat="1" ht="12.75" customHeight="1" x14ac:dyDescent="0.25">
      <c r="A60" s="102" t="s">
        <v>101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75">
        <v>70</v>
      </c>
      <c r="W60" s="84">
        <v>0</v>
      </c>
      <c r="X60" s="84">
        <v>0</v>
      </c>
    </row>
    <row r="61" spans="1:24" s="1" customFormat="1" ht="12.75" customHeight="1" x14ac:dyDescent="0.25">
      <c r="A61" s="94" t="s">
        <v>102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79"/>
      <c r="W61" s="77">
        <v>0</v>
      </c>
      <c r="X61" s="77">
        <v>0</v>
      </c>
    </row>
    <row r="62" spans="1:24" s="1" customFormat="1" ht="12.75" customHeight="1" x14ac:dyDescent="0.25">
      <c r="A62" s="89" t="s">
        <v>132</v>
      </c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1">
        <v>71</v>
      </c>
      <c r="W62" s="77">
        <v>0</v>
      </c>
      <c r="X62" s="77">
        <v>0</v>
      </c>
    </row>
    <row r="63" spans="1:24" s="1" customFormat="1" ht="12.75" customHeight="1" x14ac:dyDescent="0.25">
      <c r="A63" s="89" t="s">
        <v>133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1">
        <v>72</v>
      </c>
      <c r="W63" s="77">
        <v>0</v>
      </c>
      <c r="X63" s="77">
        <v>0</v>
      </c>
    </row>
    <row r="64" spans="1:24" s="1" customFormat="1" ht="12.75" customHeight="1" x14ac:dyDescent="0.25">
      <c r="A64" s="89" t="s">
        <v>134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1">
        <v>73</v>
      </c>
      <c r="W64" s="77">
        <v>0</v>
      </c>
      <c r="X64" s="77">
        <v>0</v>
      </c>
    </row>
    <row r="65" spans="1:24" s="1" customFormat="1" ht="12.75" customHeight="1" x14ac:dyDescent="0.25">
      <c r="A65" s="89" t="s">
        <v>107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1">
        <v>74</v>
      </c>
      <c r="W65" s="77">
        <v>0</v>
      </c>
      <c r="X65" s="82"/>
    </row>
    <row r="66" spans="1:24" s="1" customFormat="1" ht="12.75" customHeight="1" x14ac:dyDescent="0.25">
      <c r="A66" s="102" t="s">
        <v>108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75">
        <v>80</v>
      </c>
      <c r="W66" s="76"/>
      <c r="X66" s="76"/>
    </row>
    <row r="67" spans="1:24" s="1" customFormat="1" ht="12.75" customHeight="1" x14ac:dyDescent="0.25">
      <c r="A67" s="94" t="s">
        <v>102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79"/>
      <c r="W67" s="77">
        <v>0</v>
      </c>
      <c r="X67" s="77">
        <v>0</v>
      </c>
    </row>
    <row r="68" spans="1:24" s="1" customFormat="1" ht="12.75" customHeight="1" x14ac:dyDescent="0.25">
      <c r="A68" s="80" t="s">
        <v>135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1">
        <v>81</v>
      </c>
      <c r="W68" s="77">
        <v>0</v>
      </c>
      <c r="X68" s="77">
        <v>0</v>
      </c>
    </row>
    <row r="69" spans="1:24" s="1" customFormat="1" ht="24" customHeight="1" x14ac:dyDescent="0.25">
      <c r="A69" s="80" t="s">
        <v>136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1">
        <v>82</v>
      </c>
      <c r="W69" s="77">
        <v>0</v>
      </c>
      <c r="X69" s="77">
        <v>0</v>
      </c>
    </row>
    <row r="70" spans="1:24" s="1" customFormat="1" ht="23.25" customHeight="1" x14ac:dyDescent="0.25">
      <c r="A70" s="80" t="s">
        <v>137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1">
        <v>83</v>
      </c>
      <c r="W70" s="77">
        <v>0</v>
      </c>
      <c r="X70" s="77">
        <v>0</v>
      </c>
    </row>
    <row r="71" spans="1:24" ht="12" customHeight="1" x14ac:dyDescent="0.25">
      <c r="A71" s="80" t="s">
        <v>138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1">
        <v>84</v>
      </c>
      <c r="W71" s="82"/>
      <c r="X71" s="82"/>
    </row>
    <row r="72" spans="1:24" ht="12" customHeight="1" x14ac:dyDescent="0.25">
      <c r="A72" s="103" t="s">
        <v>139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75">
        <v>90</v>
      </c>
      <c r="W72" s="77">
        <v>0</v>
      </c>
      <c r="X72" s="77">
        <v>0</v>
      </c>
    </row>
    <row r="73" spans="1:24" s="1" customFormat="1" ht="32.25" customHeight="1" x14ac:dyDescent="0.25">
      <c r="A73" s="103" t="s">
        <v>140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75">
        <v>100</v>
      </c>
      <c r="W73" s="76">
        <f>W55-W26+W19</f>
        <v>6055610.8300000001</v>
      </c>
      <c r="X73" s="87">
        <f>-X35+X55</f>
        <v>84088900</v>
      </c>
    </row>
    <row r="74" spans="1:24" s="1" customFormat="1" ht="18" customHeight="1" x14ac:dyDescent="0.25">
      <c r="A74" s="96" t="s">
        <v>141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81">
        <v>110</v>
      </c>
      <c r="W74" s="82">
        <f>Баланс!X23*1000</f>
        <v>79719000</v>
      </c>
      <c r="X74" s="82">
        <v>4565000</v>
      </c>
    </row>
    <row r="75" spans="1:24" s="1" customFormat="1" ht="18" customHeight="1" x14ac:dyDescent="0.25">
      <c r="A75" s="96" t="s">
        <v>142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81">
        <v>120</v>
      </c>
      <c r="W75" s="82">
        <f>W73+W74</f>
        <v>85774610.829999998</v>
      </c>
      <c r="X75" s="87">
        <f>X74+X73</f>
        <v>88653900</v>
      </c>
    </row>
    <row r="76" spans="1:24" s="1" customFormat="1" ht="18" customHeight="1" x14ac:dyDescent="0.25">
      <c r="W76" s="23"/>
    </row>
    <row r="77" spans="1:24" s="1" customFormat="1" ht="12.75" customHeight="1" x14ac:dyDescent="0.25">
      <c r="A77" s="5" t="s">
        <v>62</v>
      </c>
      <c r="H77" s="41" t="s">
        <v>143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2"/>
      <c r="W77" s="69"/>
      <c r="X77" s="42"/>
    </row>
    <row r="78" spans="1:24" s="1" customFormat="1" ht="10.5" customHeight="1" x14ac:dyDescent="0.25">
      <c r="H78" s="44" t="s">
        <v>64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2"/>
      <c r="W78" s="70" t="s">
        <v>65</v>
      </c>
      <c r="X78" s="42"/>
    </row>
    <row r="79" spans="1:24" s="1" customFormat="1" ht="12.75" customHeight="1" x14ac:dyDescent="0.25">
      <c r="A79" s="5" t="s">
        <v>98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2"/>
      <c r="W79" s="69"/>
      <c r="X79" s="42"/>
    </row>
    <row r="80" spans="1:24" s="1" customFormat="1" ht="9.75" customHeight="1" x14ac:dyDescent="0.25">
      <c r="H80" s="49" t="s">
        <v>64</v>
      </c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W80" s="71" t="s">
        <v>65</v>
      </c>
    </row>
    <row r="81" spans="2:23" s="1" customFormat="1" ht="12.75" customHeight="1" x14ac:dyDescent="0.25">
      <c r="B81" s="3" t="s">
        <v>68</v>
      </c>
    </row>
    <row r="82" spans="2:23" s="1" customFormat="1" ht="12.75" customHeight="1" x14ac:dyDescent="0.25"/>
    <row r="83" spans="2:23" s="1" customFormat="1" ht="12.75" customHeight="1" x14ac:dyDescent="0.25"/>
    <row r="84" spans="2:23" x14ac:dyDescent="0.25">
      <c r="W84" s="104">
        <f>W75-Баланс!W23*1000</f>
        <v>-389.17000000178814</v>
      </c>
    </row>
  </sheetData>
  <mergeCells count="68">
    <mergeCell ref="H78:U78"/>
    <mergeCell ref="H80:U80"/>
    <mergeCell ref="A71:U71"/>
    <mergeCell ref="A72:U72"/>
    <mergeCell ref="A73:U73"/>
    <mergeCell ref="A74:U74"/>
    <mergeCell ref="A75:U75"/>
    <mergeCell ref="H77:U77"/>
    <mergeCell ref="A65:U65"/>
    <mergeCell ref="A66:U66"/>
    <mergeCell ref="A67:U67"/>
    <mergeCell ref="A68:U68"/>
    <mergeCell ref="A69:U69"/>
    <mergeCell ref="A70:U70"/>
    <mergeCell ref="A59:X59"/>
    <mergeCell ref="A60:U60"/>
    <mergeCell ref="A61:U61"/>
    <mergeCell ref="A62:U62"/>
    <mergeCell ref="A63:U63"/>
    <mergeCell ref="A64:U64"/>
    <mergeCell ref="A51:U51"/>
    <mergeCell ref="A52:U52"/>
    <mergeCell ref="A53:U53"/>
    <mergeCell ref="A54:U54"/>
    <mergeCell ref="A55:U55"/>
    <mergeCell ref="A58:U58"/>
    <mergeCell ref="A45:U45"/>
    <mergeCell ref="A46:U46"/>
    <mergeCell ref="A47:U47"/>
    <mergeCell ref="A48:U48"/>
    <mergeCell ref="A49:U49"/>
    <mergeCell ref="A50:U50"/>
    <mergeCell ref="A39:U39"/>
    <mergeCell ref="A40:U40"/>
    <mergeCell ref="A41:U41"/>
    <mergeCell ref="A42:U42"/>
    <mergeCell ref="A43:U43"/>
    <mergeCell ref="A44:U44"/>
    <mergeCell ref="A33:U33"/>
    <mergeCell ref="A34:U34"/>
    <mergeCell ref="A35:U35"/>
    <mergeCell ref="A36:X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X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417C9-0002-43BD-BF49-3912EC6C5163}">
  <sheetPr>
    <pageSetUpPr fitToPage="1"/>
  </sheetPr>
  <dimension ref="A1:BU27"/>
  <sheetViews>
    <sheetView tabSelected="1" view="pageBreakPreview" zoomScale="115" zoomScaleNormal="100" zoomScaleSheetLayoutView="115" workbookViewId="0">
      <selection activeCell="X34" sqref="X34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 t="s">
        <v>144</v>
      </c>
      <c r="T2" s="106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07" t="s">
        <v>145</v>
      </c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</row>
    <row r="6" spans="1:73" s="1" customFormat="1" ht="11.25" hidden="1" customHeight="1" x14ac:dyDescent="0.25"/>
    <row r="7" spans="1:73" s="1" customFormat="1" ht="20.25" customHeight="1" x14ac:dyDescent="0.25">
      <c r="BO7" s="108" t="s">
        <v>146</v>
      </c>
      <c r="BP7" s="108"/>
    </row>
    <row r="8" spans="1:73" s="1" customFormat="1" ht="12" customHeight="1" x14ac:dyDescent="0.25">
      <c r="B8" s="109" t="s">
        <v>147</v>
      </c>
      <c r="C8" s="109"/>
      <c r="D8" s="109"/>
      <c r="E8" s="109"/>
      <c r="M8" s="110" t="s">
        <v>1</v>
      </c>
      <c r="N8" s="110"/>
      <c r="O8" s="110"/>
      <c r="P8" s="110"/>
      <c r="Q8" s="110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2"/>
    </row>
    <row r="9" spans="1:73" s="1" customFormat="1" ht="8.25" customHeight="1" x14ac:dyDescent="0.25"/>
    <row r="10" spans="1:73" s="1" customFormat="1" ht="21" customHeight="1" x14ac:dyDescent="0.25">
      <c r="G10" s="113" t="s">
        <v>148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</row>
    <row r="11" spans="1:73" s="1" customFormat="1" ht="21" customHeight="1" x14ac:dyDescent="0.25">
      <c r="G11" s="113" t="s">
        <v>149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</row>
    <row r="12" spans="1:73" s="1" customFormat="1" ht="11.25" customHeight="1" thickBot="1" x14ac:dyDescent="0.3">
      <c r="T12" s="56" t="s">
        <v>73</v>
      </c>
      <c r="BS12" s="115"/>
      <c r="BT12" s="115"/>
      <c r="BU12" s="115" t="s">
        <v>150</v>
      </c>
    </row>
    <row r="13" spans="1:73" s="1" customFormat="1" ht="18" customHeight="1" x14ac:dyDescent="0.25">
      <c r="A13" s="116" t="s">
        <v>151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 t="s">
        <v>152</v>
      </c>
      <c r="N13" s="118"/>
      <c r="O13" s="119" t="s">
        <v>153</v>
      </c>
      <c r="P13" s="119"/>
      <c r="Q13" s="119"/>
      <c r="R13" s="119"/>
      <c r="S13" s="120" t="s">
        <v>91</v>
      </c>
      <c r="T13" s="121" t="s">
        <v>154</v>
      </c>
    </row>
    <row r="14" spans="1:73" s="1" customFormat="1" ht="21.75" customHeight="1" x14ac:dyDescent="0.25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  <c r="N14" s="125"/>
      <c r="O14" s="126" t="s">
        <v>53</v>
      </c>
      <c r="P14" s="126" t="s">
        <v>155</v>
      </c>
      <c r="Q14" s="127" t="s">
        <v>156</v>
      </c>
      <c r="R14" s="127" t="s">
        <v>157</v>
      </c>
      <c r="S14" s="128"/>
      <c r="T14" s="129"/>
    </row>
    <row r="15" spans="1:73" s="1" customFormat="1" ht="18" customHeight="1" x14ac:dyDescent="0.25">
      <c r="A15" s="130">
        <v>1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1">
        <v>2</v>
      </c>
      <c r="N15" s="132"/>
      <c r="O15" s="133">
        <v>3</v>
      </c>
      <c r="P15" s="133">
        <v>4</v>
      </c>
      <c r="Q15" s="134">
        <v>5</v>
      </c>
      <c r="R15" s="134">
        <v>6</v>
      </c>
      <c r="S15" s="134">
        <v>7</v>
      </c>
      <c r="T15" s="135">
        <v>8</v>
      </c>
    </row>
    <row r="16" spans="1:73" ht="23.25" customHeight="1" x14ac:dyDescent="0.25">
      <c r="A16" s="136" t="s">
        <v>158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>
        <v>110</v>
      </c>
      <c r="N16" s="138"/>
      <c r="O16" s="139">
        <v>106050</v>
      </c>
      <c r="P16" s="139">
        <v>0</v>
      </c>
      <c r="Q16" s="139">
        <v>-19370</v>
      </c>
      <c r="R16" s="139">
        <f>O16+Q16</f>
        <v>86680</v>
      </c>
      <c r="S16" s="139">
        <v>0</v>
      </c>
      <c r="T16" s="139">
        <f>R16</f>
        <v>86680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36" t="s">
        <v>159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>
        <v>160</v>
      </c>
      <c r="N17" s="138"/>
      <c r="O17" s="139">
        <v>0</v>
      </c>
      <c r="P17" s="139">
        <v>0</v>
      </c>
      <c r="Q17" s="139">
        <v>-4593</v>
      </c>
      <c r="R17" s="139">
        <f>O17+Q17</f>
        <v>-4593</v>
      </c>
      <c r="S17" s="139">
        <v>0</v>
      </c>
      <c r="T17" s="139">
        <f>R17</f>
        <v>-4593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40" t="s">
        <v>160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>
        <v>200</v>
      </c>
      <c r="N18" s="142"/>
      <c r="O18" s="143">
        <v>106050</v>
      </c>
      <c r="P18" s="143">
        <v>0</v>
      </c>
      <c r="Q18" s="143">
        <f>Q16+Q17</f>
        <v>-23963</v>
      </c>
      <c r="R18" s="143">
        <f>O18+Q18</f>
        <v>82087</v>
      </c>
      <c r="S18" s="143">
        <v>0</v>
      </c>
      <c r="T18" s="143">
        <f>R18</f>
        <v>82087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44" t="s">
        <v>161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>
        <v>60</v>
      </c>
      <c r="N19" s="146"/>
      <c r="O19" s="147"/>
      <c r="P19" s="147">
        <v>0</v>
      </c>
      <c r="Q19" s="147">
        <f>ОПиУ!W38</f>
        <v>6447</v>
      </c>
      <c r="R19" s="147">
        <f>O19+Q19</f>
        <v>6447</v>
      </c>
      <c r="S19" s="147">
        <v>0</v>
      </c>
      <c r="T19" s="147">
        <f>R19</f>
        <v>6447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36" t="s">
        <v>162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>
        <v>100</v>
      </c>
      <c r="N20" s="138"/>
      <c r="O20" s="139">
        <v>106050</v>
      </c>
      <c r="P20" s="139">
        <v>0</v>
      </c>
      <c r="Q20" s="139">
        <f>Баланс!W63</f>
        <v>-17659</v>
      </c>
      <c r="R20" s="139">
        <f>O20+Q20</f>
        <v>88391</v>
      </c>
      <c r="S20" s="139">
        <v>0</v>
      </c>
      <c r="T20" s="139">
        <f>R20</f>
        <v>88391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148" t="s">
        <v>62</v>
      </c>
      <c r="D23" s="148"/>
      <c r="E23" s="148"/>
      <c r="F23" s="148"/>
      <c r="G23" s="148"/>
      <c r="H23" s="148"/>
      <c r="I23" s="148"/>
      <c r="L23" s="149" t="s">
        <v>143</v>
      </c>
      <c r="M23" s="149"/>
      <c r="N23" s="149"/>
      <c r="O23" s="149"/>
      <c r="P23" s="150"/>
      <c r="Q23" s="151"/>
      <c r="R23" s="150"/>
      <c r="S23" s="150"/>
    </row>
    <row r="24" spans="1:73" s="1" customFormat="1" ht="11.25" customHeight="1" x14ac:dyDescent="0.25">
      <c r="L24" s="152" t="s">
        <v>64</v>
      </c>
      <c r="M24" s="152"/>
      <c r="N24" s="152"/>
      <c r="O24" s="152"/>
      <c r="P24" s="153"/>
      <c r="Q24" s="154" t="s">
        <v>65</v>
      </c>
      <c r="R24" s="153"/>
      <c r="S24" s="153"/>
      <c r="W24" s="154"/>
      <c r="X24" s="154"/>
      <c r="Y24" s="154"/>
      <c r="Z24" s="154"/>
      <c r="AA24" s="154"/>
      <c r="AB24" s="154"/>
      <c r="AC24" s="154"/>
    </row>
    <row r="25" spans="1:73" s="1" customFormat="1" ht="11.25" customHeight="1" x14ac:dyDescent="0.25">
      <c r="L25" s="42"/>
      <c r="M25" s="42"/>
      <c r="N25" s="42"/>
      <c r="O25" s="42"/>
    </row>
    <row r="26" spans="1:73" s="1" customFormat="1" ht="11.25" customHeight="1" x14ac:dyDescent="0.25">
      <c r="C26" s="155" t="s">
        <v>163</v>
      </c>
      <c r="L26" s="42"/>
      <c r="M26" s="42"/>
      <c r="N26" s="149" t="s">
        <v>67</v>
      </c>
      <c r="O26" s="149"/>
      <c r="P26" s="111"/>
      <c r="Q26" s="151"/>
      <c r="R26" s="111"/>
      <c r="S26" s="111"/>
      <c r="T26" s="111"/>
      <c r="U26" s="111"/>
      <c r="V26" s="111"/>
      <c r="W26" s="111"/>
    </row>
    <row r="27" spans="1:73" s="1" customFormat="1" ht="12" customHeight="1" x14ac:dyDescent="0.25">
      <c r="C27" s="156"/>
      <c r="D27" s="156"/>
      <c r="E27" s="156"/>
      <c r="F27" s="156"/>
      <c r="G27" s="156"/>
      <c r="H27" s="156"/>
      <c r="I27" s="156"/>
      <c r="L27" s="153" t="s">
        <v>64</v>
      </c>
      <c r="N27" s="153" t="s">
        <v>64</v>
      </c>
      <c r="O27" s="153"/>
      <c r="P27" s="153"/>
      <c r="Q27" s="154" t="s">
        <v>65</v>
      </c>
      <c r="R27" s="153"/>
      <c r="S27" s="153"/>
      <c r="T27" s="153"/>
      <c r="U27" s="153"/>
      <c r="V27" s="153"/>
      <c r="W27" s="153"/>
      <c r="AA27" s="154"/>
      <c r="AB27" s="154"/>
      <c r="AC27" s="154"/>
      <c r="AD27" s="154"/>
      <c r="AE27" s="154"/>
      <c r="AF27" s="154"/>
      <c r="AG27" s="154"/>
    </row>
  </sheetData>
  <mergeCells count="24">
    <mergeCell ref="L23:O23"/>
    <mergeCell ref="N26:O26"/>
    <mergeCell ref="A18:L18"/>
    <mergeCell ref="M18:N18"/>
    <mergeCell ref="A19:L19"/>
    <mergeCell ref="M19:N19"/>
    <mergeCell ref="A20:L20"/>
    <mergeCell ref="M20:N20"/>
    <mergeCell ref="A15:L15"/>
    <mergeCell ref="M15:N15"/>
    <mergeCell ref="A16:L16"/>
    <mergeCell ref="M16:N16"/>
    <mergeCell ref="A17:L17"/>
    <mergeCell ref="M17:N17"/>
    <mergeCell ref="S2:T2"/>
    <mergeCell ref="AZ5:BR5"/>
    <mergeCell ref="M8:Q8"/>
    <mergeCell ref="G10:T10"/>
    <mergeCell ref="G11:T11"/>
    <mergeCell ref="A13:L14"/>
    <mergeCell ref="M13:N14"/>
    <mergeCell ref="O13:R13"/>
    <mergeCell ref="S13:S14"/>
    <mergeCell ref="T13:T1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Баланс</vt:lpstr>
      <vt:lpstr>ОПиУ</vt:lpstr>
      <vt:lpstr>ДДС</vt:lpstr>
      <vt:lpstr>Капитал</vt:lpstr>
      <vt:lpstr>Баланс!Область_печати</vt:lpstr>
      <vt:lpstr>ДДС!Область_печати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Batbayev Talap</dc:creator>
  <cp:lastModifiedBy>Batbayev Talap</cp:lastModifiedBy>
  <dcterms:created xsi:type="dcterms:W3CDTF">2020-05-14T00:10:32Z</dcterms:created>
  <dcterms:modified xsi:type="dcterms:W3CDTF">2020-05-14T00:11:43Z</dcterms:modified>
</cp:coreProperties>
</file>