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есленко\Desktop\"/>
    </mc:Choice>
  </mc:AlternateContent>
  <bookViews>
    <workbookView xWindow="0" yWindow="0" windowWidth="28800" windowHeight="12345" tabRatio="963" activeTab="3"/>
  </bookViews>
  <sheets>
    <sheet name="КОФД 18" sheetId="44" r:id="rId1"/>
    <sheet name="КОПиУ 18" sheetId="45" r:id="rId2"/>
    <sheet name="КОДДС 18" sheetId="47" r:id="rId3"/>
    <sheet name="КОИК 18" sheetId="46" r:id="rId4"/>
  </sheets>
  <definedNames>
    <definedName name="_xlnm.Print_Area" localSheetId="2">'КОДДС 18'!$A$1:$D$91</definedName>
    <definedName name="_xlnm.Print_Area" localSheetId="0">'КОФД 18'!$A$1:$D$92</definedName>
  </definedNames>
  <calcPr calcId="162913"/>
</workbook>
</file>

<file path=xl/calcChain.xml><?xml version="1.0" encoding="utf-8"?>
<calcChain xmlns="http://schemas.openxmlformats.org/spreadsheetml/2006/main">
  <c r="F58" i="46" l="1"/>
  <c r="G60" i="46"/>
  <c r="F60" i="46"/>
  <c r="G63" i="46"/>
  <c r="F63" i="46"/>
  <c r="G59" i="46"/>
  <c r="G26" i="46"/>
  <c r="F26" i="46"/>
  <c r="G28" i="46"/>
  <c r="F28" i="46"/>
  <c r="G31" i="46"/>
  <c r="C58" i="45"/>
  <c r="C85" i="44"/>
  <c r="F87" i="46" l="1"/>
  <c r="G58" i="46" l="1"/>
  <c r="G87" i="46" s="1"/>
  <c r="I87" i="46" s="1"/>
  <c r="G57" i="46" l="1"/>
  <c r="F57" i="46"/>
  <c r="I27" i="46"/>
  <c r="G25" i="46"/>
  <c r="I24" i="46"/>
  <c r="D38" i="47"/>
  <c r="C38" i="47"/>
  <c r="D39" i="45" l="1"/>
  <c r="D72" i="47" l="1"/>
  <c r="C72" i="47"/>
  <c r="D66" i="47"/>
  <c r="C66" i="47"/>
  <c r="D51" i="47"/>
  <c r="D64" i="47" s="1"/>
  <c r="C51" i="47"/>
  <c r="C64" i="47" s="1"/>
  <c r="D27" i="47"/>
  <c r="D19" i="47"/>
  <c r="C27" i="47"/>
  <c r="C19" i="47"/>
  <c r="I60" i="46"/>
  <c r="I59" i="46"/>
  <c r="I58" i="46"/>
  <c r="I57" i="46"/>
  <c r="I55" i="46"/>
  <c r="I28" i="46"/>
  <c r="I26" i="46"/>
  <c r="I25" i="46"/>
  <c r="I23" i="46"/>
  <c r="D21" i="45"/>
  <c r="D26" i="45"/>
  <c r="D32" i="45" s="1"/>
  <c r="D34" i="45" s="1"/>
  <c r="D36" i="45" s="1"/>
  <c r="D52" i="45" s="1"/>
  <c r="D58" i="45" s="1"/>
  <c r="C21" i="45"/>
  <c r="C26" i="45" s="1"/>
  <c r="D81" i="44"/>
  <c r="D83" i="44" s="1"/>
  <c r="C81" i="44"/>
  <c r="C83" i="44" s="1"/>
  <c r="D74" i="44"/>
  <c r="C74" i="44"/>
  <c r="D64" i="44"/>
  <c r="C64" i="44"/>
  <c r="C84" i="44" s="1"/>
  <c r="D52" i="44"/>
  <c r="C52" i="44"/>
  <c r="D35" i="44"/>
  <c r="C35" i="44"/>
  <c r="C79" i="47" l="1"/>
  <c r="C36" i="47"/>
  <c r="C32" i="45"/>
  <c r="C34" i="45" s="1"/>
  <c r="C36" i="45" s="1"/>
  <c r="C52" i="45" s="1"/>
  <c r="D53" i="44"/>
  <c r="C53" i="44"/>
  <c r="D79" i="47"/>
  <c r="D84" i="44"/>
  <c r="D36" i="47"/>
  <c r="C81" i="47" l="1"/>
  <c r="C83" i="47" s="1"/>
  <c r="D81" i="47"/>
  <c r="D83" i="47" s="1"/>
</calcChain>
</file>

<file path=xl/sharedStrings.xml><?xml version="1.0" encoding="utf-8"?>
<sst xmlns="http://schemas.openxmlformats.org/spreadsheetml/2006/main" count="448" uniqueCount="285">
  <si>
    <t>Основные средства</t>
  </si>
  <si>
    <t>Нематериальные активы</t>
  </si>
  <si>
    <t>Прочие долгосрочные активы</t>
  </si>
  <si>
    <t>Отложенные налоговые активы</t>
  </si>
  <si>
    <t>Запасы</t>
  </si>
  <si>
    <t>Прочие краткосрочные активы</t>
  </si>
  <si>
    <t>Денежные средства и их эквиваленты</t>
  </si>
  <si>
    <t>Итого капитал</t>
  </si>
  <si>
    <t>Займы</t>
  </si>
  <si>
    <t>Прочие долгосрочные обязательства</t>
  </si>
  <si>
    <t>Отложенные налоговые обязательства</t>
  </si>
  <si>
    <t>Прочие краткосрочные обязательства</t>
  </si>
  <si>
    <t>Балансовая стоимость простой акции (тенге)</t>
  </si>
  <si>
    <t>Прочие доходы</t>
  </si>
  <si>
    <t>Административные расходы</t>
  </si>
  <si>
    <t>Прочие расходы</t>
  </si>
  <si>
    <t>Переоценка основных средств</t>
  </si>
  <si>
    <t>I. Движение денежных средств от операционной деятельности</t>
  </si>
  <si>
    <t>прочие поступления</t>
  </si>
  <si>
    <t>платежи поставщикам за товары и услуги</t>
  </si>
  <si>
    <t>прочие выплаты</t>
  </si>
  <si>
    <t>II. Движение денежных средств от инвестиционной деятельности</t>
  </si>
  <si>
    <t>III. Движение денежных средств от финансовой деятельности</t>
  </si>
  <si>
    <t>получение займов</t>
  </si>
  <si>
    <t>погашение займов</t>
  </si>
  <si>
    <t>Расходы по подоходному налогу</t>
  </si>
  <si>
    <t>Эмиссионный доход</t>
  </si>
  <si>
    <t>Нераспределенная прибыль</t>
  </si>
  <si>
    <t>в том числе:</t>
  </si>
  <si>
    <t>прочие выбытия</t>
  </si>
  <si>
    <t>Бухгалтерский баланс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</si>
  <si>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</si>
  <si>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</si>
  <si>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</si>
  <si>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</si>
  <si>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</si>
  <si>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</si>
  <si>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</si>
  <si>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</si>
  <si>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</si>
  <si>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</si>
  <si>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</si>
  <si>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</si>
  <si>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</si>
  <si>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</si>
  <si>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</si>
  <si>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</si>
  <si>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</si>
  <si>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</si>
  <si>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</si>
  <si>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</si>
  <si>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018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</si>
  <si>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</si>
  <si>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</si>
  <si>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</si>
  <si>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</si>
  <si>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</si>
  <si>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</si>
  <si>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</si>
  <si>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</si>
  <si>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Биологические активы</t>
  </si>
  <si>
    <t>Разведочные и оценочные активы</t>
  </si>
  <si>
    <t>Итого долгосрочных активов (сумма строк с 110 по 123)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</si>
  <si>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</si>
  <si>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</si>
  <si>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</si>
  <si>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</si>
  <si>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</si>
  <si>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</si>
  <si>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</si>
  <si>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</si>
  <si>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</si>
  <si>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</si>
  <si>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</si>
  <si>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</si>
  <si>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</si>
  <si>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</si>
  <si>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</si>
  <si>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</si>
  <si>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</si>
  <si>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</si>
  <si>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</si>
  <si>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</si>
  <si>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</si>
  <si>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</si>
  <si>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</si>
  <si>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301+ строка 400 + строка 500)</t>
  </si>
  <si>
    <t>________________</t>
  </si>
  <si>
    <t xml:space="preserve">                                     (фамилия, имя, отчество (при его наличии)</t>
  </si>
  <si>
    <t>(подпись)</t>
  </si>
  <si>
    <t xml:space="preserve">                                    (фамилия, имя, отчество (при его наличии)</t>
  </si>
  <si>
    <t>М.П.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</si>
  <si>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</si>
  <si>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</si>
  <si>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</si>
  <si>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</si>
  <si>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</si>
  <si>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</si>
  <si>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</si>
  <si>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Итого операционная прибыль (убыток) (+/- строк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</si>
  <si>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</si>
  <si>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</si>
  <si>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</si>
  <si>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</si>
  <si>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</si>
  <si>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</si>
  <si>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</si>
  <si>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</si>
  <si>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</si>
  <si>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</si>
  <si>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</si>
  <si>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 с 020 по 025)</t>
  </si>
  <si>
    <t>Прибыль (убыток) после налогообложения от продолжающейся деятельности (строка 100 -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</si>
  <si>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</si>
  <si>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</si>
  <si>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</si>
  <si>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</si>
  <si>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</si>
  <si>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</si>
  <si>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</si>
  <si>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</si>
  <si>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</si>
  <si>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</si>
  <si>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</si>
  <si>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</si>
  <si>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</si>
  <si>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</si>
  <si>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</si>
  <si>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</si>
  <si>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</si>
  <si>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</si>
  <si>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</si>
  <si>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</si>
  <si>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</si>
  <si>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</si>
  <si>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</si>
  <si>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</si>
  <si>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</si>
  <si>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</si>
  <si>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</si>
  <si>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</si>
  <si>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</si>
  <si>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2. Выбытие денежных средств, всего (сумма строк с 021 по 027)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</si>
  <si>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</si>
  <si>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</si>
  <si>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</si>
  <si>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</si>
  <si>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</si>
  <si>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026</t>
  </si>
  <si>
    <t>027</t>
  </si>
  <si>
    <t>3. Чистая сумма денежных средств от операционной деятельности (строка 010 - строка 020)</t>
  </si>
  <si>
    <t>030</t>
  </si>
  <si>
    <t>1. Поступление денежных средств, всего (сумма строк с 041 по 051)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</si>
  <si>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</si>
  <si>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</si>
  <si>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</si>
  <si>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</si>
  <si>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</si>
  <si>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</si>
  <si>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</si>
  <si>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</si>
  <si>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</si>
  <si>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</si>
  <si>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</si>
  <si>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</si>
  <si>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</si>
  <si>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реализация прочих финансовых активов</t>
  </si>
  <si>
    <t>047</t>
  </si>
  <si>
    <t>фьючерсные и форвардные контракты, опционы и свопы</t>
  </si>
  <si>
    <t>048</t>
  </si>
  <si>
    <t>полученные дивиденды</t>
  </si>
  <si>
    <t>049</t>
  </si>
  <si>
    <t>050</t>
  </si>
  <si>
    <t>051</t>
  </si>
  <si>
    <t>2. Выбытие денежных средств, всего (сумма строк с 061 по 071)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</si>
  <si>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</si>
  <si>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</si>
  <si>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</si>
  <si>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</si>
  <si>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</si>
  <si>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</si>
  <si>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</si>
  <si>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</si>
  <si>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</si>
  <si>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</si>
  <si>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</si>
  <si>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</si>
  <si>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</si>
  <si>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приобретение прочих финансовых активов</t>
  </si>
  <si>
    <t>067</t>
  </si>
  <si>
    <t>предоставление займов</t>
  </si>
  <si>
    <t>068</t>
  </si>
  <si>
    <t>069</t>
  </si>
  <si>
    <t>инвестиции в ассоциированные и дочерние организации</t>
  </si>
  <si>
    <t>070</t>
  </si>
  <si>
    <t>071</t>
  </si>
  <si>
    <t>3. Чистая сумма денежных средств от инвестиционной деятельности (строка 040 - строка 060)</t>
  </si>
  <si>
    <t>080</t>
  </si>
  <si>
    <t>1. Поступление денежных средств, всего (сумма строк с 091 по 094)</t>
  </si>
  <si>
    <t>090</t>
  </si>
  <si>
    <t>эмиссия акций и других финансовых инструментов</t>
  </si>
  <si>
    <t>091</t>
  </si>
  <si>
    <t>092</t>
  </si>
  <si>
    <t>093</t>
  </si>
  <si>
    <t>094</t>
  </si>
  <si>
    <t>2. Выбытие денежных средств, всего (сумма строк с 101 по 105)</t>
  </si>
  <si>
    <t>100</t>
  </si>
  <si>
    <t>выплата дивидендов</t>
  </si>
  <si>
    <t>выплаты собственникам по акциям организации</t>
  </si>
  <si>
    <t>3. Чистая сумма денежных средств от финансовой деятельности (строка 090 -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</si>
  <si>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</si>
  <si>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 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</si>
  <si>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</si>
  <si>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</si>
  <si>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Наименование компонентов</t>
  </si>
  <si>
    <t>Капитал материнской организации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</si>
  <si>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</si>
  <si>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</si>
  <si>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</si>
  <si>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Общая совокупная прибыль, всего (строка 210 + строка 220):</t>
  </si>
  <si>
    <t>Прибыль (убыток) за год</t>
  </si>
  <si>
    <t>Прочая совокупная прибыль, всего (сумма строк с 221 по 229):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</si>
  <si>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</si>
  <si>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</si>
  <si>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имеющиеся в наличии для продажи (за минусом налогового эффекта)</t>
  </si>
  <si>
    <t>Хеджирование денежных потоков (за минусом налогового эффекта)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</si>
  <si>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</si>
  <si>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</si>
  <si>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</si>
  <si>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</si>
  <si>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</si>
  <si>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</si>
  <si>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</si>
  <si>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</si>
  <si>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</si>
  <si>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</si>
  <si>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</si>
  <si>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</si>
  <si>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</si>
  <si>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Прочие операции</t>
  </si>
  <si>
    <t>Сальдо на 1 января отчетного года (строка 100 + строка 200 + строка 300+строка 319)</t>
  </si>
  <si>
    <t>Пересчитанное сальдо (строка 400 +/- строка 401)</t>
  </si>
  <si>
    <t>Общая совокупная прибыль, всего (строка 610 + строка 620):</t>
  </si>
  <si>
    <t>Прочая совокупная прибыль, всего (сумма строк с 621 по 629):</t>
  </si>
  <si>
    <t>Эффект изменения в ставке подоходного налога на отсроченный налог дочерних компаний</t>
  </si>
  <si>
    <t>Операции с собственниками всего (сумма строк с 710 по 718)</t>
  </si>
  <si>
    <t>Вознаграждения работников акциями</t>
  </si>
  <si>
    <t>Сальдо на 31 декабря отчетного года (строка 500 + строка 600 + строка 700+строка 719)</t>
  </si>
  <si>
    <t>Наименование организации</t>
  </si>
  <si>
    <t>Акционерное Общество "Экотон+"</t>
  </si>
  <si>
    <t>Вид деятельности организации</t>
  </si>
  <si>
    <t>Производство изделий из ячеистого бетона</t>
  </si>
  <si>
    <t>Организационно-правовая форма</t>
  </si>
  <si>
    <t>Акционерное общество</t>
  </si>
  <si>
    <t>тыс. тенге</t>
  </si>
  <si>
    <t xml:space="preserve">  ОТЧЕТ О ПРИБЫЛЯХ И УБЫТКАХ</t>
  </si>
  <si>
    <t>(Форма 2)</t>
  </si>
  <si>
    <t>АО "Экотон+"</t>
  </si>
  <si>
    <t>Юридический адрес организации</t>
  </si>
  <si>
    <t>(Форма 3)</t>
  </si>
  <si>
    <t>Отчет  об изменениях в собственном капитале</t>
  </si>
  <si>
    <r>
      <t xml:space="preserve">Организационно-правовая форма  </t>
    </r>
    <r>
      <rPr>
        <sz val="10"/>
        <rFont val="Arial Cyr"/>
        <charset val="204"/>
      </rPr>
      <t xml:space="preserve"> </t>
    </r>
  </si>
  <si>
    <t xml:space="preserve">Юридический адрес организации   </t>
  </si>
  <si>
    <t/>
  </si>
  <si>
    <t>Форма 1</t>
  </si>
  <si>
    <t xml:space="preserve">Сведения о реорганизации: </t>
  </si>
  <si>
    <t>Форма собственности: Частная собственность</t>
  </si>
  <si>
    <t>Субъект предпринимательства: Средний</t>
  </si>
  <si>
    <t xml:space="preserve">Юридический адрес (организации): </t>
  </si>
  <si>
    <r>
      <t xml:space="preserve">Наименование организации: </t>
    </r>
    <r>
      <rPr>
        <b/>
        <sz val="9"/>
        <color indexed="8"/>
        <rFont val="Arial"/>
        <family val="2"/>
        <charset val="204"/>
      </rPr>
      <t>Акционерное Общество "Экотон+"</t>
    </r>
  </si>
  <si>
    <r>
      <t>Вид деятельности организации:</t>
    </r>
    <r>
      <rPr>
        <b/>
        <sz val="9"/>
        <color indexed="8"/>
        <rFont val="Arial"/>
        <family val="2"/>
        <charset val="204"/>
      </rPr>
      <t xml:space="preserve"> Производство стеновых блоков</t>
    </r>
  </si>
  <si>
    <r>
      <t xml:space="preserve">Организационно-правовая форма: </t>
    </r>
    <r>
      <rPr>
        <b/>
        <sz val="9"/>
        <color indexed="8"/>
        <rFont val="Arial"/>
        <family val="2"/>
        <charset val="204"/>
      </rPr>
      <t>Акционерное общество</t>
    </r>
  </si>
  <si>
    <r>
      <t xml:space="preserve">Тип отчета: </t>
    </r>
    <r>
      <rPr>
        <b/>
        <sz val="9"/>
        <color indexed="8"/>
        <rFont val="Arial"/>
        <family val="2"/>
        <charset val="204"/>
      </rPr>
      <t>Консолидированный</t>
    </r>
  </si>
  <si>
    <t>Консолидированный</t>
  </si>
  <si>
    <t>Тип отчета:</t>
  </si>
  <si>
    <t>ОТЧЕТ О ДВИЖЕНИИ ДЕНЕЖНЫХ СРЕДСТВ (прямой метод)</t>
  </si>
  <si>
    <t>Республика Казахстан, 010000, г. Нур-Султан, район Байконур, улица Аксай, 1, тел: 53-13-57, e-mail: ecoton@ecoton.kz, веб-сайт: ecoton.kz</t>
  </si>
  <si>
    <r>
      <t xml:space="preserve">Руководитель                     </t>
    </r>
    <r>
      <rPr>
        <b/>
        <u/>
        <sz val="9"/>
        <rFont val="Arial"/>
        <family val="2"/>
        <charset val="204"/>
      </rPr>
      <t xml:space="preserve"> Баймуканов Нариман Маратович</t>
    </r>
  </si>
  <si>
    <r>
      <t xml:space="preserve">Главный бухгалтер           </t>
    </r>
    <r>
      <rPr>
        <b/>
        <u/>
        <sz val="9"/>
        <rFont val="Arial"/>
        <family val="2"/>
        <charset val="204"/>
      </rPr>
      <t xml:space="preserve"> Тесленко Ирина Борисовна</t>
    </r>
  </si>
  <si>
    <t>____________</t>
  </si>
  <si>
    <t>______________</t>
  </si>
  <si>
    <r>
      <t>Среднегодовая численность работников: 383</t>
    </r>
    <r>
      <rPr>
        <sz val="9"/>
        <color rgb="FFFF0000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чел.</t>
    </r>
  </si>
  <si>
    <t>по состоянию на 30 сентября 2019 года</t>
  </si>
  <si>
    <t>за период, заканчивающийся 30 сентября 2019 года</t>
  </si>
  <si>
    <t>Прибыль (убыток) за 9 месяцев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</si>
</sst>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7"/>
      <name val="Arial"/>
      <family val="2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9"/>
      <color indexed="8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7"/>
      <color theme="0"/>
      <name val="Arial"/>
      <family val="2"/>
    </font>
    <font>
      <sz val="12"/>
      <color theme="0"/>
      <name val="Times New Roman"/>
      <family val="1"/>
      <charset val="204"/>
    </font>
    <font>
      <b/>
      <u/>
      <sz val="9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Fill="1"/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49" fontId="10" fillId="0" borderId="4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vertical="top" wrapText="1"/>
    </xf>
    <xf numFmtId="0" fontId="8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12" fillId="0" borderId="0" xfId="0" applyNumberFormat="1" applyFont="1" applyFill="1" applyBorder="1" applyAlignment="1">
      <alignment vertical="top"/>
    </xf>
    <xf numFmtId="0" fontId="0" fillId="0" borderId="0" xfId="0" applyFill="1" applyAlignment="1">
      <alignment horizontal="left"/>
    </xf>
    <xf numFmtId="3" fontId="2" fillId="0" borderId="4" xfId="0" applyNumberFormat="1" applyFont="1" applyBorder="1" applyAlignment="1">
      <alignment vertical="top" wrapText="1"/>
    </xf>
    <xf numFmtId="0" fontId="0" fillId="0" borderId="0" xfId="0" applyFill="1" applyAlignment="1">
      <alignment vertical="top"/>
    </xf>
    <xf numFmtId="0" fontId="11" fillId="0" borderId="2" xfId="0" applyFont="1" applyFill="1" applyBorder="1" applyAlignment="1">
      <alignment horizontal="center" vertical="center" wrapText="1"/>
    </xf>
    <xf numFmtId="1" fontId="10" fillId="0" borderId="3" xfId="0" applyNumberFormat="1" applyFont="1" applyBorder="1" applyAlignment="1">
      <alignment vertical="top" wrapText="1"/>
    </xf>
    <xf numFmtId="1" fontId="10" fillId="0" borderId="4" xfId="0" applyNumberFormat="1" applyFont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vertical="top" wrapText="1"/>
    </xf>
    <xf numFmtId="1" fontId="2" fillId="0" borderId="4" xfId="0" applyNumberFormat="1" applyFont="1" applyBorder="1" applyAlignment="1">
      <alignment horizontal="center" vertical="top" wrapText="1"/>
    </xf>
    <xf numFmtId="1" fontId="0" fillId="0" borderId="0" xfId="0" applyNumberFormat="1" applyFill="1" applyAlignment="1">
      <alignment vertical="top"/>
    </xf>
    <xf numFmtId="0" fontId="11" fillId="0" borderId="2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vertical="top" wrapText="1"/>
    </xf>
    <xf numFmtId="0" fontId="10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1" fontId="0" fillId="0" borderId="0" xfId="0" applyNumberFormat="1" applyFill="1"/>
    <xf numFmtId="0" fontId="11" fillId="0" borderId="2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vertical="top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9" xfId="0" applyBorder="1" applyAlignment="1"/>
    <xf numFmtId="0" fontId="13" fillId="0" borderId="0" xfId="0" applyFont="1" applyAlignment="1">
      <alignment horizontal="right"/>
    </xf>
    <xf numFmtId="0" fontId="14" fillId="0" borderId="0" xfId="0" applyNumberFormat="1" applyFont="1" applyFill="1" applyAlignment="1">
      <alignment horizontal="left" wrapText="1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3" fontId="0" fillId="0" borderId="0" xfId="0" applyNumberFormat="1"/>
    <xf numFmtId="0" fontId="0" fillId="0" borderId="0" xfId="0" applyFont="1" applyBorder="1"/>
    <xf numFmtId="0" fontId="0" fillId="0" borderId="0" xfId="0" applyFont="1"/>
    <xf numFmtId="0" fontId="4" fillId="0" borderId="0" xfId="0" applyFont="1"/>
    <xf numFmtId="0" fontId="1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vertical="top" wrapText="1"/>
    </xf>
    <xf numFmtId="0" fontId="19" fillId="2" borderId="0" xfId="0" applyFont="1" applyFill="1" applyAlignment="1">
      <alignment horizontal="right" wrapText="1"/>
    </xf>
    <xf numFmtId="0" fontId="22" fillId="2" borderId="0" xfId="0" applyFont="1" applyFill="1" applyAlignment="1">
      <alignment wrapText="1"/>
    </xf>
    <xf numFmtId="0" fontId="22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right" wrapText="1"/>
    </xf>
    <xf numFmtId="0" fontId="23" fillId="2" borderId="0" xfId="0" applyFont="1" applyFill="1" applyAlignment="1">
      <alignment wrapText="1"/>
    </xf>
    <xf numFmtId="0" fontId="22" fillId="2" borderId="0" xfId="0" applyFont="1" applyFill="1" applyAlignment="1">
      <alignment horizontal="justify" wrapText="1"/>
    </xf>
    <xf numFmtId="0" fontId="1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25" fillId="0" borderId="0" xfId="0" applyFont="1" applyFill="1" applyAlignment="1">
      <alignment vertical="top"/>
    </xf>
    <xf numFmtId="0" fontId="26" fillId="0" borderId="0" xfId="0" applyNumberFormat="1" applyFont="1" applyFill="1" applyBorder="1" applyAlignment="1">
      <alignment wrapText="1"/>
    </xf>
    <xf numFmtId="0" fontId="27" fillId="0" borderId="0" xfId="0" applyNumberFormat="1" applyFont="1" applyFill="1" applyBorder="1" applyAlignment="1">
      <alignment vertical="top"/>
    </xf>
    <xf numFmtId="0" fontId="27" fillId="0" borderId="0" xfId="0" applyNumberFormat="1" applyFont="1" applyFill="1" applyBorder="1" applyAlignment="1">
      <alignment horizontal="center" vertical="top"/>
    </xf>
    <xf numFmtId="0" fontId="25" fillId="0" borderId="0" xfId="0" applyFont="1" applyFill="1" applyAlignment="1">
      <alignment horizontal="left"/>
    </xf>
    <xf numFmtId="0" fontId="25" fillId="0" borderId="0" xfId="0" applyFont="1"/>
    <xf numFmtId="3" fontId="4" fillId="0" borderId="4" xfId="0" applyNumberFormat="1" applyFont="1" applyBorder="1" applyAlignment="1">
      <alignment vertical="top" wrapText="1"/>
    </xf>
    <xf numFmtId="0" fontId="28" fillId="0" borderId="0" xfId="0" applyFont="1" applyFill="1" applyAlignment="1">
      <alignment vertical="top"/>
    </xf>
    <xf numFmtId="0" fontId="8" fillId="0" borderId="0" xfId="0" applyFont="1" applyFill="1" applyAlignment="1">
      <alignment horizontal="left"/>
    </xf>
    <xf numFmtId="0" fontId="12" fillId="0" borderId="0" xfId="0" applyNumberFormat="1" applyFont="1" applyFill="1" applyAlignment="1">
      <alignment horizontal="center" vertical="top"/>
    </xf>
    <xf numFmtId="0" fontId="8" fillId="0" borderId="0" xfId="0" applyNumberFormat="1" applyFont="1" applyFill="1" applyAlignment="1">
      <alignment horizontal="left"/>
    </xf>
    <xf numFmtId="0" fontId="8" fillId="0" borderId="0" xfId="0" applyNumberFormat="1" applyFont="1" applyFill="1" applyBorder="1" applyAlignment="1">
      <alignment horizontal="center" wrapText="1"/>
    </xf>
    <xf numFmtId="0" fontId="12" fillId="0" borderId="0" xfId="0" applyNumberFormat="1" applyFont="1" applyFill="1" applyBorder="1" applyAlignment="1">
      <alignment horizontal="center" vertical="top"/>
    </xf>
    <xf numFmtId="3" fontId="0" fillId="0" borderId="0" xfId="0" applyNumberFormat="1" applyFill="1"/>
    <xf numFmtId="165" fontId="30" fillId="0" borderId="0" xfId="0" applyNumberFormat="1" applyFont="1" applyFill="1" applyAlignment="1">
      <alignment vertical="top"/>
    </xf>
    <xf numFmtId="3" fontId="0" fillId="0" borderId="0" xfId="0" applyNumberFormat="1" applyFill="1" applyAlignment="1">
      <alignment horizontal="left"/>
    </xf>
    <xf numFmtId="3" fontId="30" fillId="0" borderId="0" xfId="0" applyNumberFormat="1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21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right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top" wrapText="1"/>
    </xf>
    <xf numFmtId="0" fontId="14" fillId="0" borderId="0" xfId="0" applyNumberFormat="1" applyFont="1" applyFill="1" applyAlignment="1">
      <alignment horizontal="left" wrapText="1"/>
    </xf>
    <xf numFmtId="0" fontId="15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1" fontId="10" fillId="0" borderId="5" xfId="0" applyNumberFormat="1" applyFont="1" applyBorder="1" applyAlignment="1">
      <alignment horizontal="center" vertical="top" wrapText="1"/>
    </xf>
    <xf numFmtId="1" fontId="10" fillId="0" borderId="6" xfId="0" applyNumberFormat="1" applyFont="1" applyBorder="1" applyAlignment="1">
      <alignment horizontal="center" vertical="top" wrapText="1"/>
    </xf>
    <xf numFmtId="1" fontId="10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26" fillId="0" borderId="0" xfId="0" applyNumberFormat="1" applyFont="1" applyFill="1" applyBorder="1" applyAlignment="1">
      <alignment horizontal="left" wrapText="1"/>
    </xf>
    <xf numFmtId="0" fontId="8" fillId="0" borderId="0" xfId="0" applyNumberFormat="1" applyFont="1" applyFill="1" applyBorder="1" applyAlignment="1">
      <alignment horizontal="left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11">
    <cellStyle name="Normal_KAP NAC_05_deferred taxes_template" xfId="1"/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Процентный 2" xfId="9"/>
    <cellStyle name="Финансовый 10" xfId="10"/>
    <cellStyle name="Финансовый 2" xfId="6"/>
    <cellStyle name="Финансовый 3" xfId="7"/>
    <cellStyle name="Финансовый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F106"/>
  <sheetViews>
    <sheetView topLeftCell="A60" zoomScaleNormal="100" workbookViewId="0">
      <selection activeCell="A71" sqref="A71:D71"/>
    </sheetView>
  </sheetViews>
  <sheetFormatPr defaultRowHeight="15" x14ac:dyDescent="0.25"/>
  <cols>
    <col min="1" max="1" width="54.5703125" style="15" customWidth="1"/>
    <col min="2" max="2" width="9.140625" style="15"/>
    <col min="3" max="4" width="20.5703125" style="15" customWidth="1"/>
    <col min="5" max="6" width="9.140625" style="1" customWidth="1"/>
    <col min="7" max="16384" width="9.140625" style="1"/>
  </cols>
  <sheetData>
    <row r="1" spans="1:6" s="57" customFormat="1" ht="12" customHeight="1" x14ac:dyDescent="0.25">
      <c r="A1" s="90" t="s">
        <v>264</v>
      </c>
      <c r="B1" s="90"/>
      <c r="C1" s="90"/>
      <c r="D1" s="90"/>
      <c r="E1" s="62"/>
      <c r="F1" s="56"/>
    </row>
    <row r="2" spans="1:6" s="57" customFormat="1" ht="12" customHeight="1" x14ac:dyDescent="0.25">
      <c r="A2" s="91" t="s">
        <v>269</v>
      </c>
      <c r="B2" s="91"/>
      <c r="C2" s="91"/>
      <c r="D2" s="91"/>
      <c r="E2" s="91"/>
      <c r="F2" s="56"/>
    </row>
    <row r="3" spans="1:6" s="57" customFormat="1" ht="12" customHeight="1" x14ac:dyDescent="0.25">
      <c r="A3" s="58" t="s">
        <v>263</v>
      </c>
      <c r="B3" s="58" t="s">
        <v>263</v>
      </c>
      <c r="C3" s="58" t="s">
        <v>263</v>
      </c>
      <c r="D3" s="58" t="s">
        <v>263</v>
      </c>
      <c r="E3" s="58" t="s">
        <v>263</v>
      </c>
      <c r="F3" s="56"/>
    </row>
    <row r="4" spans="1:6" s="57" customFormat="1" ht="12" customHeight="1" x14ac:dyDescent="0.25">
      <c r="A4" s="91" t="s">
        <v>265</v>
      </c>
      <c r="B4" s="91"/>
      <c r="C4" s="91"/>
      <c r="D4" s="91"/>
      <c r="E4" s="91"/>
      <c r="F4" s="56"/>
    </row>
    <row r="5" spans="1:6" s="57" customFormat="1" ht="12" customHeight="1" x14ac:dyDescent="0.25">
      <c r="A5" s="91" t="s">
        <v>270</v>
      </c>
      <c r="B5" s="91"/>
      <c r="C5" s="91"/>
      <c r="D5" s="91"/>
      <c r="E5" s="91"/>
      <c r="F5" s="56"/>
    </row>
    <row r="6" spans="1:6" s="57" customFormat="1" ht="12" customHeight="1" x14ac:dyDescent="0.25">
      <c r="A6" s="58"/>
      <c r="B6" s="58"/>
      <c r="C6" s="58"/>
      <c r="D6" s="58"/>
      <c r="E6" s="58"/>
      <c r="F6" s="56"/>
    </row>
    <row r="7" spans="1:6" s="57" customFormat="1" ht="12" customHeight="1" x14ac:dyDescent="0.25">
      <c r="A7" s="91" t="s">
        <v>271</v>
      </c>
      <c r="B7" s="91"/>
      <c r="C7" s="91"/>
      <c r="D7" s="91"/>
      <c r="E7" s="91"/>
      <c r="F7" s="56"/>
    </row>
    <row r="8" spans="1:6" s="57" customFormat="1" ht="12" customHeight="1" x14ac:dyDescent="0.25">
      <c r="A8" s="58"/>
      <c r="B8" s="58"/>
      <c r="C8" s="58"/>
      <c r="D8" s="58"/>
      <c r="E8" s="58"/>
      <c r="F8" s="56"/>
    </row>
    <row r="9" spans="1:6" s="57" customFormat="1" ht="12" customHeight="1" x14ac:dyDescent="0.25">
      <c r="A9" s="91" t="s">
        <v>272</v>
      </c>
      <c r="B9" s="91"/>
      <c r="C9" s="91"/>
      <c r="D9" s="91"/>
      <c r="E9" s="91"/>
      <c r="F9" s="56"/>
    </row>
    <row r="10" spans="1:6" s="57" customFormat="1" ht="12" customHeight="1" x14ac:dyDescent="0.25">
      <c r="A10" s="58"/>
      <c r="B10" s="58"/>
      <c r="C10" s="58"/>
      <c r="D10" s="58"/>
      <c r="E10" s="58"/>
      <c r="F10" s="56"/>
    </row>
    <row r="11" spans="1:6" s="57" customFormat="1" ht="12" customHeight="1" x14ac:dyDescent="0.25">
      <c r="A11" s="91" t="s">
        <v>266</v>
      </c>
      <c r="B11" s="91"/>
      <c r="C11" s="91"/>
      <c r="D11" s="91"/>
      <c r="E11" s="91"/>
      <c r="F11" s="56"/>
    </row>
    <row r="12" spans="1:6" s="57" customFormat="1" ht="12" customHeight="1" x14ac:dyDescent="0.25">
      <c r="A12" s="58"/>
      <c r="B12" s="58"/>
      <c r="C12" s="58"/>
      <c r="D12" s="58"/>
      <c r="E12" s="58"/>
      <c r="F12" s="56"/>
    </row>
    <row r="13" spans="1:6" s="57" customFormat="1" ht="12" customHeight="1" x14ac:dyDescent="0.25">
      <c r="A13" s="91" t="s">
        <v>281</v>
      </c>
      <c r="B13" s="91"/>
      <c r="C13" s="91"/>
      <c r="D13" s="91"/>
      <c r="E13" s="91"/>
      <c r="F13" s="56"/>
    </row>
    <row r="14" spans="1:6" s="57" customFormat="1" ht="12" customHeight="1" x14ac:dyDescent="0.25">
      <c r="A14" s="58"/>
      <c r="B14" s="58"/>
      <c r="C14" s="58"/>
      <c r="D14" s="58"/>
      <c r="E14" s="58"/>
      <c r="F14" s="56"/>
    </row>
    <row r="15" spans="1:6" s="57" customFormat="1" ht="12" customHeight="1" x14ac:dyDescent="0.25">
      <c r="A15" s="91" t="s">
        <v>267</v>
      </c>
      <c r="B15" s="91"/>
      <c r="C15" s="91"/>
      <c r="D15" s="91"/>
      <c r="E15" s="91"/>
      <c r="F15" s="56"/>
    </row>
    <row r="16" spans="1:6" s="57" customFormat="1" ht="12" customHeight="1" x14ac:dyDescent="0.25">
      <c r="A16" s="58"/>
      <c r="B16" s="58"/>
      <c r="C16" s="58"/>
      <c r="D16" s="58"/>
      <c r="E16" s="58"/>
      <c r="F16" s="56"/>
    </row>
    <row r="17" spans="1:6" s="57" customFormat="1" ht="41.25" customHeight="1" x14ac:dyDescent="0.25">
      <c r="A17" s="59" t="s">
        <v>268</v>
      </c>
      <c r="B17" s="92" t="s">
        <v>276</v>
      </c>
      <c r="C17" s="92"/>
      <c r="D17" s="92"/>
      <c r="E17" s="60"/>
      <c r="F17" s="56"/>
    </row>
    <row r="18" spans="1:6" s="57" customFormat="1" ht="12" customHeight="1" x14ac:dyDescent="0.25">
      <c r="A18" s="64" t="s">
        <v>263</v>
      </c>
      <c r="B18" s="64" t="s">
        <v>263</v>
      </c>
      <c r="C18" s="63" t="s">
        <v>263</v>
      </c>
      <c r="D18" s="63" t="s">
        <v>263</v>
      </c>
      <c r="E18" s="65" t="s">
        <v>263</v>
      </c>
      <c r="F18" s="56"/>
    </row>
    <row r="19" spans="1:6" s="57" customFormat="1" ht="14.25" customHeight="1" x14ac:dyDescent="0.25">
      <c r="A19" s="89" t="s">
        <v>30</v>
      </c>
      <c r="B19" s="89"/>
      <c r="C19" s="89"/>
      <c r="D19" s="89"/>
      <c r="E19" s="66"/>
      <c r="F19" s="56"/>
    </row>
    <row r="20" spans="1:6" s="57" customFormat="1" ht="16.5" customHeight="1" x14ac:dyDescent="0.25">
      <c r="A20" s="89" t="s">
        <v>282</v>
      </c>
      <c r="B20" s="89"/>
      <c r="C20" s="89"/>
      <c r="D20" s="89"/>
      <c r="E20" s="62"/>
      <c r="F20" s="56"/>
    </row>
    <row r="21" spans="1:6" s="57" customFormat="1" ht="12" customHeight="1" x14ac:dyDescent="0.25">
      <c r="A21" s="67" t="s">
        <v>263</v>
      </c>
      <c r="B21" s="67" t="s">
        <v>263</v>
      </c>
      <c r="C21" s="63" t="s">
        <v>263</v>
      </c>
      <c r="D21" s="63" t="s">
        <v>263</v>
      </c>
      <c r="E21" s="63" t="s">
        <v>263</v>
      </c>
      <c r="F21" s="56"/>
    </row>
    <row r="22" spans="1:6" s="57" customFormat="1" ht="12" customHeight="1" thickBot="1" x14ac:dyDescent="0.3">
      <c r="A22" s="63" t="s">
        <v>263</v>
      </c>
      <c r="B22" s="63" t="s">
        <v>263</v>
      </c>
      <c r="C22" s="63" t="s">
        <v>263</v>
      </c>
      <c r="D22" s="61" t="s">
        <v>254</v>
      </c>
      <c r="E22" s="65"/>
      <c r="F22" s="56"/>
    </row>
    <row r="23" spans="1:6" ht="39" customHeight="1" thickBot="1" x14ac:dyDescent="0.3">
      <c r="A23" s="25" t="s">
        <v>31</v>
      </c>
      <c r="B23" s="42" t="s">
        <v>32</v>
      </c>
      <c r="C23" s="42" t="s">
        <v>33</v>
      </c>
      <c r="D23" s="42" t="s">
        <v>34</v>
      </c>
    </row>
    <row r="24" spans="1:6" ht="16.5" thickBot="1" x14ac:dyDescent="0.3">
      <c r="A24" s="26" t="s">
        <v>35</v>
      </c>
      <c r="B24" s="27"/>
      <c r="C24" s="28"/>
      <c r="D24" s="28"/>
    </row>
    <row r="25" spans="1:6" ht="16.5" thickBot="1" x14ac:dyDescent="0.3">
      <c r="A25" s="26" t="s">
        <v>6</v>
      </c>
      <c r="B25" s="29" t="s">
        <v>36</v>
      </c>
      <c r="C25" s="14">
        <v>32576</v>
      </c>
      <c r="D25" s="14">
        <v>58481</v>
      </c>
    </row>
    <row r="26" spans="1:6" ht="32.25" thickBot="1" x14ac:dyDescent="0.3">
      <c r="A26" s="26" t="s">
        <v>37</v>
      </c>
      <c r="B26" s="29" t="s">
        <v>38</v>
      </c>
      <c r="C26" s="14">
        <v>0</v>
      </c>
      <c r="D26" s="14">
        <v>0</v>
      </c>
    </row>
    <row r="27" spans="1:6" ht="16.5" thickBot="1" x14ac:dyDescent="0.3">
      <c r="A27" s="26" t="s">
        <v>39</v>
      </c>
      <c r="B27" s="29" t="s">
        <v>40</v>
      </c>
      <c r="C27" s="14">
        <v>0</v>
      </c>
      <c r="D27" s="14">
        <v>0</v>
      </c>
    </row>
    <row r="28" spans="1:6" ht="32.25" thickBot="1" x14ac:dyDescent="0.3">
      <c r="A28" s="26" t="s">
        <v>41</v>
      </c>
      <c r="B28" s="29" t="s">
        <v>42</v>
      </c>
      <c r="C28" s="14">
        <v>0</v>
      </c>
      <c r="D28" s="14">
        <v>0</v>
      </c>
    </row>
    <row r="29" spans="1:6" ht="16.5" thickBot="1" x14ac:dyDescent="0.3">
      <c r="A29" s="26" t="s">
        <v>43</v>
      </c>
      <c r="B29" s="29" t="s">
        <v>44</v>
      </c>
      <c r="C29" s="14">
        <v>0</v>
      </c>
      <c r="D29" s="14">
        <v>0</v>
      </c>
    </row>
    <row r="30" spans="1:6" ht="16.5" thickBot="1" x14ac:dyDescent="0.3">
      <c r="A30" s="26" t="s">
        <v>45</v>
      </c>
      <c r="B30" s="29" t="s">
        <v>46</v>
      </c>
      <c r="C30" s="14">
        <v>1365253</v>
      </c>
      <c r="D30" s="14">
        <v>251836</v>
      </c>
    </row>
    <row r="31" spans="1:6" ht="32.25" thickBot="1" x14ac:dyDescent="0.3">
      <c r="A31" s="26" t="s">
        <v>47</v>
      </c>
      <c r="B31" s="29" t="s">
        <v>48</v>
      </c>
      <c r="C31" s="14">
        <v>244478</v>
      </c>
      <c r="D31" s="14">
        <v>306040</v>
      </c>
    </row>
    <row r="32" spans="1:6" ht="16.5" thickBot="1" x14ac:dyDescent="0.3">
      <c r="A32" s="26" t="s">
        <v>49</v>
      </c>
      <c r="B32" s="29" t="s">
        <v>50</v>
      </c>
      <c r="C32" s="14">
        <v>51197</v>
      </c>
      <c r="D32" s="14">
        <v>42641</v>
      </c>
    </row>
    <row r="33" spans="1:4" ht="16.5" thickBot="1" x14ac:dyDescent="0.3">
      <c r="A33" s="26" t="s">
        <v>4</v>
      </c>
      <c r="B33" s="29" t="s">
        <v>51</v>
      </c>
      <c r="C33" s="14">
        <v>1431949</v>
      </c>
      <c r="D33" s="14">
        <v>2323574</v>
      </c>
    </row>
    <row r="34" spans="1:4" ht="16.5" thickBot="1" x14ac:dyDescent="0.3">
      <c r="A34" s="26" t="s">
        <v>5</v>
      </c>
      <c r="B34" s="29" t="s">
        <v>52</v>
      </c>
      <c r="C34" s="14">
        <v>519613</v>
      </c>
      <c r="D34" s="14">
        <v>687047</v>
      </c>
    </row>
    <row r="35" spans="1:4" ht="32.25" thickBot="1" x14ac:dyDescent="0.3">
      <c r="A35" s="26" t="s">
        <v>53</v>
      </c>
      <c r="B35" s="29">
        <v>100</v>
      </c>
      <c r="C35" s="77">
        <f>SUM(C25:C34)</f>
        <v>3645066</v>
      </c>
      <c r="D35" s="77">
        <f>SUM(D25:D34)</f>
        <v>3669619</v>
      </c>
    </row>
    <row r="36" spans="1:4" ht="32.25" thickBot="1" x14ac:dyDescent="0.3">
      <c r="A36" s="26" t="s">
        <v>54</v>
      </c>
      <c r="B36" s="29">
        <v>101</v>
      </c>
      <c r="C36" s="14"/>
      <c r="D36" s="14"/>
    </row>
    <row r="37" spans="1:4" ht="16.5" thickBot="1" x14ac:dyDescent="0.3">
      <c r="A37" s="26" t="s">
        <v>55</v>
      </c>
      <c r="B37" s="27"/>
      <c r="C37" s="43"/>
      <c r="D37" s="43"/>
    </row>
    <row r="38" spans="1:4" ht="32.25" thickBot="1" x14ac:dyDescent="0.3">
      <c r="A38" s="26" t="s">
        <v>37</v>
      </c>
      <c r="B38" s="29">
        <v>110</v>
      </c>
      <c r="C38" s="43">
        <v>0</v>
      </c>
      <c r="D38" s="43">
        <v>0</v>
      </c>
    </row>
    <row r="39" spans="1:4" ht="16.5" thickBot="1" x14ac:dyDescent="0.3">
      <c r="A39" s="26" t="s">
        <v>39</v>
      </c>
      <c r="B39" s="29">
        <v>111</v>
      </c>
      <c r="C39" s="43">
        <v>0</v>
      </c>
      <c r="D39" s="43">
        <v>0</v>
      </c>
    </row>
    <row r="40" spans="1:4" ht="32.25" thickBot="1" x14ac:dyDescent="0.3">
      <c r="A40" s="26" t="s">
        <v>41</v>
      </c>
      <c r="B40" s="29">
        <v>112</v>
      </c>
      <c r="C40" s="43">
        <v>0</v>
      </c>
      <c r="D40" s="43">
        <v>0</v>
      </c>
    </row>
    <row r="41" spans="1:4" ht="16.5" thickBot="1" x14ac:dyDescent="0.3">
      <c r="A41" s="26" t="s">
        <v>43</v>
      </c>
      <c r="B41" s="29">
        <v>113</v>
      </c>
      <c r="C41" s="14">
        <v>0</v>
      </c>
      <c r="D41" s="14">
        <v>0</v>
      </c>
    </row>
    <row r="42" spans="1:4" ht="16.5" thickBot="1" x14ac:dyDescent="0.3">
      <c r="A42" s="26" t="s">
        <v>56</v>
      </c>
      <c r="B42" s="29">
        <v>114</v>
      </c>
      <c r="C42" s="14">
        <v>893</v>
      </c>
      <c r="D42" s="14">
        <v>883</v>
      </c>
    </row>
    <row r="43" spans="1:4" ht="32.25" thickBot="1" x14ac:dyDescent="0.3">
      <c r="A43" s="26" t="s">
        <v>57</v>
      </c>
      <c r="B43" s="29">
        <v>115</v>
      </c>
      <c r="C43" s="14">
        <v>83068</v>
      </c>
      <c r="D43" s="14">
        <v>67721</v>
      </c>
    </row>
    <row r="44" spans="1:4" ht="32.25" thickBot="1" x14ac:dyDescent="0.3">
      <c r="A44" s="26" t="s">
        <v>58</v>
      </c>
      <c r="B44" s="29">
        <v>116</v>
      </c>
      <c r="C44" s="14">
        <v>0</v>
      </c>
      <c r="D44" s="14">
        <v>0</v>
      </c>
    </row>
    <row r="45" spans="1:4" ht="16.5" thickBot="1" x14ac:dyDescent="0.3">
      <c r="A45" s="26" t="s">
        <v>59</v>
      </c>
      <c r="B45" s="29">
        <v>117</v>
      </c>
      <c r="C45" s="14">
        <v>286053</v>
      </c>
      <c r="D45" s="14">
        <v>8213</v>
      </c>
    </row>
    <row r="46" spans="1:4" ht="16.5" thickBot="1" x14ac:dyDescent="0.3">
      <c r="A46" s="26" t="s">
        <v>0</v>
      </c>
      <c r="B46" s="29">
        <v>118</v>
      </c>
      <c r="C46" s="14">
        <v>4667479</v>
      </c>
      <c r="D46" s="14">
        <v>4575547</v>
      </c>
    </row>
    <row r="47" spans="1:4" ht="16.5" thickBot="1" x14ac:dyDescent="0.3">
      <c r="A47" s="26" t="s">
        <v>60</v>
      </c>
      <c r="B47" s="29">
        <v>119</v>
      </c>
      <c r="C47" s="14">
        <v>0</v>
      </c>
      <c r="D47" s="14">
        <v>0</v>
      </c>
    </row>
    <row r="48" spans="1:4" ht="16.5" thickBot="1" x14ac:dyDescent="0.3">
      <c r="A48" s="26" t="s">
        <v>61</v>
      </c>
      <c r="B48" s="29">
        <v>120</v>
      </c>
      <c r="C48" s="14">
        <v>0</v>
      </c>
      <c r="D48" s="14">
        <v>0</v>
      </c>
    </row>
    <row r="49" spans="1:4" ht="16.5" thickBot="1" x14ac:dyDescent="0.3">
      <c r="A49" s="26" t="s">
        <v>1</v>
      </c>
      <c r="B49" s="29">
        <v>121</v>
      </c>
      <c r="C49" s="14">
        <v>2568</v>
      </c>
      <c r="D49" s="14">
        <v>2529</v>
      </c>
    </row>
    <row r="50" spans="1:4" ht="16.5" thickBot="1" x14ac:dyDescent="0.3">
      <c r="A50" s="26" t="s">
        <v>3</v>
      </c>
      <c r="B50" s="29">
        <v>122</v>
      </c>
      <c r="C50" s="14">
        <v>12707</v>
      </c>
      <c r="D50" s="14">
        <v>964</v>
      </c>
    </row>
    <row r="51" spans="1:4" ht="16.5" thickBot="1" x14ac:dyDescent="0.3">
      <c r="A51" s="26" t="s">
        <v>2</v>
      </c>
      <c r="B51" s="29">
        <v>123</v>
      </c>
      <c r="C51" s="14">
        <v>232097</v>
      </c>
      <c r="D51" s="14">
        <v>97593</v>
      </c>
    </row>
    <row r="52" spans="1:4" ht="32.25" thickBot="1" x14ac:dyDescent="0.3">
      <c r="A52" s="26" t="s">
        <v>62</v>
      </c>
      <c r="B52" s="29">
        <v>200</v>
      </c>
      <c r="C52" s="14">
        <f>SUM(C38:C51)</f>
        <v>5284865</v>
      </c>
      <c r="D52" s="14">
        <f>SUM(D38:D51)</f>
        <v>4753450</v>
      </c>
    </row>
    <row r="53" spans="1:4" ht="16.5" thickBot="1" x14ac:dyDescent="0.3">
      <c r="A53" s="26" t="s">
        <v>63</v>
      </c>
      <c r="B53" s="27"/>
      <c r="C53" s="77">
        <f>C35+C36+C52</f>
        <v>8929931</v>
      </c>
      <c r="D53" s="77">
        <f>D35+D36+D52</f>
        <v>8423069</v>
      </c>
    </row>
    <row r="54" spans="1:4" ht="32.25" thickBot="1" x14ac:dyDescent="0.3">
      <c r="A54" s="41" t="s">
        <v>64</v>
      </c>
      <c r="B54" s="30" t="s">
        <v>32</v>
      </c>
      <c r="C54" s="31" t="s">
        <v>33</v>
      </c>
      <c r="D54" s="31" t="s">
        <v>34</v>
      </c>
    </row>
    <row r="55" spans="1:4" ht="16.5" thickBot="1" x14ac:dyDescent="0.3">
      <c r="A55" s="26" t="s">
        <v>65</v>
      </c>
      <c r="B55" s="27"/>
      <c r="C55" s="43"/>
      <c r="D55" s="43"/>
    </row>
    <row r="56" spans="1:4" ht="16.5" thickBot="1" x14ac:dyDescent="0.3">
      <c r="A56" s="26" t="s">
        <v>8</v>
      </c>
      <c r="B56" s="29">
        <v>210</v>
      </c>
      <c r="C56" s="14">
        <v>343812</v>
      </c>
      <c r="D56" s="14">
        <v>386508</v>
      </c>
    </row>
    <row r="57" spans="1:4" ht="16.5" thickBot="1" x14ac:dyDescent="0.3">
      <c r="A57" s="26" t="s">
        <v>39</v>
      </c>
      <c r="B57" s="29">
        <v>211</v>
      </c>
      <c r="C57" s="14">
        <v>0</v>
      </c>
      <c r="D57" s="14">
        <v>0</v>
      </c>
    </row>
    <row r="58" spans="1:4" ht="16.5" thickBot="1" x14ac:dyDescent="0.3">
      <c r="A58" s="26" t="s">
        <v>66</v>
      </c>
      <c r="B58" s="29">
        <v>212</v>
      </c>
      <c r="C58" s="14">
        <v>171208</v>
      </c>
      <c r="D58" s="14">
        <v>202259</v>
      </c>
    </row>
    <row r="59" spans="1:4" ht="32.25" thickBot="1" x14ac:dyDescent="0.3">
      <c r="A59" s="26" t="s">
        <v>67</v>
      </c>
      <c r="B59" s="29">
        <v>213</v>
      </c>
      <c r="C59" s="14">
        <v>261461</v>
      </c>
      <c r="D59" s="14">
        <v>263416</v>
      </c>
    </row>
    <row r="60" spans="1:4" ht="16.5" thickBot="1" x14ac:dyDescent="0.3">
      <c r="A60" s="26" t="s">
        <v>68</v>
      </c>
      <c r="B60" s="29">
        <v>214</v>
      </c>
      <c r="C60" s="14">
        <v>174710</v>
      </c>
      <c r="D60" s="14">
        <v>171133</v>
      </c>
    </row>
    <row r="61" spans="1:4" ht="32.25" thickBot="1" x14ac:dyDescent="0.3">
      <c r="A61" s="26" t="s">
        <v>69</v>
      </c>
      <c r="B61" s="29">
        <v>215</v>
      </c>
      <c r="C61" s="14"/>
      <c r="D61" s="14"/>
    </row>
    <row r="62" spans="1:4" ht="16.5" thickBot="1" x14ac:dyDescent="0.3">
      <c r="A62" s="26" t="s">
        <v>70</v>
      </c>
      <c r="B62" s="29">
        <v>216</v>
      </c>
      <c r="C62" s="14">
        <v>78839</v>
      </c>
      <c r="D62" s="14">
        <v>109394</v>
      </c>
    </row>
    <row r="63" spans="1:4" ht="16.5" thickBot="1" x14ac:dyDescent="0.3">
      <c r="A63" s="26" t="s">
        <v>11</v>
      </c>
      <c r="B63" s="29">
        <v>217</v>
      </c>
      <c r="C63" s="14">
        <v>672534</v>
      </c>
      <c r="D63" s="14">
        <v>444907</v>
      </c>
    </row>
    <row r="64" spans="1:4" ht="32.25" thickBot="1" x14ac:dyDescent="0.3">
      <c r="A64" s="26" t="s">
        <v>71</v>
      </c>
      <c r="B64" s="29">
        <v>300</v>
      </c>
      <c r="C64" s="14">
        <f>SUM(C56:C63)</f>
        <v>1702564</v>
      </c>
      <c r="D64" s="14">
        <f>SUM(D56:D63)</f>
        <v>1577617</v>
      </c>
    </row>
    <row r="65" spans="1:6" ht="32.25" thickBot="1" x14ac:dyDescent="0.3">
      <c r="A65" s="26" t="s">
        <v>72</v>
      </c>
      <c r="B65" s="29">
        <v>301</v>
      </c>
      <c r="C65" s="14"/>
      <c r="D65" s="14"/>
    </row>
    <row r="66" spans="1:6" ht="16.5" thickBot="1" x14ac:dyDescent="0.3">
      <c r="A66" s="26" t="s">
        <v>73</v>
      </c>
      <c r="B66" s="27"/>
      <c r="C66" s="14"/>
      <c r="D66" s="14"/>
    </row>
    <row r="67" spans="1:6" ht="16.5" thickBot="1" x14ac:dyDescent="0.3">
      <c r="A67" s="26" t="s">
        <v>8</v>
      </c>
      <c r="B67" s="29">
        <v>310</v>
      </c>
      <c r="C67" s="14">
        <v>556841</v>
      </c>
      <c r="D67" s="14">
        <v>833689</v>
      </c>
    </row>
    <row r="68" spans="1:6" ht="16.5" thickBot="1" x14ac:dyDescent="0.3">
      <c r="A68" s="26" t="s">
        <v>39</v>
      </c>
      <c r="B68" s="29">
        <v>311</v>
      </c>
      <c r="C68" s="14">
        <v>19002</v>
      </c>
      <c r="D68" s="14">
        <v>18199</v>
      </c>
    </row>
    <row r="69" spans="1:6" ht="16.5" thickBot="1" x14ac:dyDescent="0.3">
      <c r="A69" s="26" t="s">
        <v>74</v>
      </c>
      <c r="B69" s="29">
        <v>312</v>
      </c>
      <c r="C69" s="14">
        <v>983900</v>
      </c>
      <c r="D69" s="14">
        <v>983900</v>
      </c>
    </row>
    <row r="70" spans="1:6" ht="32.25" thickBot="1" x14ac:dyDescent="0.3">
      <c r="A70" s="26" t="s">
        <v>75</v>
      </c>
      <c r="B70" s="29">
        <v>313</v>
      </c>
      <c r="C70" s="14">
        <v>0</v>
      </c>
      <c r="D70" s="14">
        <v>0</v>
      </c>
    </row>
    <row r="71" spans="1:6" ht="16.5" thickBot="1" x14ac:dyDescent="0.3">
      <c r="A71" s="26" t="s">
        <v>76</v>
      </c>
      <c r="B71" s="29">
        <v>314</v>
      </c>
      <c r="C71" s="14">
        <v>1198</v>
      </c>
      <c r="D71" s="14">
        <v>1767</v>
      </c>
    </row>
    <row r="72" spans="1:6" ht="16.5" thickBot="1" x14ac:dyDescent="0.3">
      <c r="A72" s="26" t="s">
        <v>10</v>
      </c>
      <c r="B72" s="29">
        <v>315</v>
      </c>
      <c r="C72" s="14">
        <v>528127</v>
      </c>
      <c r="D72" s="14">
        <v>533839</v>
      </c>
    </row>
    <row r="73" spans="1:6" ht="16.5" thickBot="1" x14ac:dyDescent="0.3">
      <c r="A73" s="26" t="s">
        <v>9</v>
      </c>
      <c r="B73" s="29">
        <v>316</v>
      </c>
      <c r="C73" s="14">
        <v>0</v>
      </c>
      <c r="D73" s="14">
        <v>0</v>
      </c>
    </row>
    <row r="74" spans="1:6" ht="32.25" thickBot="1" x14ac:dyDescent="0.3">
      <c r="A74" s="26" t="s">
        <v>77</v>
      </c>
      <c r="B74" s="29">
        <v>400</v>
      </c>
      <c r="C74" s="14">
        <f>SUM(C67:C73)</f>
        <v>2089068</v>
      </c>
      <c r="D74" s="14">
        <f>SUM(D67:D73)</f>
        <v>2371394</v>
      </c>
    </row>
    <row r="75" spans="1:6" ht="16.5" thickBot="1" x14ac:dyDescent="0.3">
      <c r="A75" s="26" t="s">
        <v>78</v>
      </c>
      <c r="B75" s="27"/>
      <c r="C75" s="14">
        <v>0</v>
      </c>
      <c r="D75" s="14">
        <v>0</v>
      </c>
    </row>
    <row r="76" spans="1:6" ht="16.5" thickBot="1" x14ac:dyDescent="0.3">
      <c r="A76" s="26" t="s">
        <v>79</v>
      </c>
      <c r="B76" s="29">
        <v>410</v>
      </c>
      <c r="C76" s="14">
        <v>949307</v>
      </c>
      <c r="D76" s="14">
        <v>949307</v>
      </c>
    </row>
    <row r="77" spans="1:6" ht="16.5" thickBot="1" x14ac:dyDescent="0.3">
      <c r="A77" s="26" t="s">
        <v>26</v>
      </c>
      <c r="B77" s="29">
        <v>411</v>
      </c>
      <c r="C77" s="14">
        <v>-14363</v>
      </c>
      <c r="D77" s="14">
        <v>-14363</v>
      </c>
    </row>
    <row r="78" spans="1:6" ht="16.5" thickBot="1" x14ac:dyDescent="0.3">
      <c r="A78" s="26" t="s">
        <v>80</v>
      </c>
      <c r="B78" s="29">
        <v>412</v>
      </c>
      <c r="C78" s="14">
        <v>0</v>
      </c>
      <c r="D78" s="14">
        <v>0</v>
      </c>
    </row>
    <row r="79" spans="1:6" ht="16.5" thickBot="1" x14ac:dyDescent="0.3">
      <c r="A79" s="26" t="s">
        <v>81</v>
      </c>
      <c r="B79" s="29">
        <v>413</v>
      </c>
      <c r="C79" s="14">
        <v>1199238</v>
      </c>
      <c r="D79" s="14">
        <v>1237095</v>
      </c>
      <c r="E79" s="38"/>
      <c r="F79" s="84"/>
    </row>
    <row r="80" spans="1:6" ht="16.5" thickBot="1" x14ac:dyDescent="0.3">
      <c r="A80" s="26" t="s">
        <v>82</v>
      </c>
      <c r="B80" s="29">
        <v>414</v>
      </c>
      <c r="C80" s="14">
        <v>3004117</v>
      </c>
      <c r="D80" s="14">
        <v>2302019</v>
      </c>
      <c r="E80" s="38"/>
    </row>
    <row r="81" spans="1:5" ht="32.25" thickBot="1" x14ac:dyDescent="0.3">
      <c r="A81" s="26" t="s">
        <v>83</v>
      </c>
      <c r="B81" s="29">
        <v>420</v>
      </c>
      <c r="C81" s="14">
        <f>SUM(C76:C80)</f>
        <v>5138299</v>
      </c>
      <c r="D81" s="14">
        <f>SUM(D76:D80)</f>
        <v>4474058</v>
      </c>
      <c r="E81" s="38"/>
    </row>
    <row r="82" spans="1:5" ht="16.5" thickBot="1" x14ac:dyDescent="0.3">
      <c r="A82" s="26" t="s">
        <v>84</v>
      </c>
      <c r="B82" s="29">
        <v>421</v>
      </c>
      <c r="C82" s="14"/>
      <c r="D82" s="14"/>
    </row>
    <row r="83" spans="1:5" ht="16.5" thickBot="1" x14ac:dyDescent="0.3">
      <c r="A83" s="32" t="s">
        <v>85</v>
      </c>
      <c r="B83" s="33">
        <v>500</v>
      </c>
      <c r="C83" s="14">
        <f>SUM(C81:C82)</f>
        <v>5138299</v>
      </c>
      <c r="D83" s="14">
        <f>SUM(D81:D82)</f>
        <v>4474058</v>
      </c>
    </row>
    <row r="84" spans="1:5" ht="32.25" thickBot="1" x14ac:dyDescent="0.3">
      <c r="A84" s="34" t="s">
        <v>86</v>
      </c>
      <c r="B84" s="35"/>
      <c r="C84" s="77">
        <f>C64+C65+C74+C83</f>
        <v>8929931</v>
      </c>
      <c r="D84" s="77">
        <f>D64+D65+D74+D83</f>
        <v>8423069</v>
      </c>
      <c r="E84" s="38"/>
    </row>
    <row r="85" spans="1:5" ht="16.5" thickBot="1" x14ac:dyDescent="0.3">
      <c r="A85" s="36" t="s">
        <v>12</v>
      </c>
      <c r="B85" s="37"/>
      <c r="C85" s="14">
        <f>(C53-C49-C64-C74)/112500*1000</f>
        <v>45650.94222222222</v>
      </c>
      <c r="D85" s="14">
        <v>39747</v>
      </c>
    </row>
    <row r="86" spans="1:5" ht="15.75" x14ac:dyDescent="0.25">
      <c r="A86" s="78"/>
      <c r="B86" s="71"/>
      <c r="C86" s="85"/>
      <c r="D86" s="85"/>
    </row>
    <row r="87" spans="1:5" x14ac:dyDescent="0.25">
      <c r="A87" s="79" t="s">
        <v>277</v>
      </c>
      <c r="B87" s="10"/>
      <c r="C87" s="10" t="s">
        <v>87</v>
      </c>
      <c r="D87" s="72"/>
    </row>
    <row r="88" spans="1:5" x14ac:dyDescent="0.25">
      <c r="A88" s="80" t="s">
        <v>88</v>
      </c>
      <c r="B88" s="11"/>
      <c r="C88" s="80" t="s">
        <v>89</v>
      </c>
      <c r="D88" s="73"/>
    </row>
    <row r="89" spans="1:5" x14ac:dyDescent="0.25">
      <c r="A89" s="81" t="s">
        <v>278</v>
      </c>
      <c r="B89" s="10"/>
      <c r="C89" s="82" t="s">
        <v>87</v>
      </c>
      <c r="D89" s="72"/>
    </row>
    <row r="90" spans="1:5" x14ac:dyDescent="0.25">
      <c r="A90" s="80" t="s">
        <v>90</v>
      </c>
      <c r="B90" s="11"/>
      <c r="C90" s="83" t="s">
        <v>89</v>
      </c>
      <c r="D90" s="73"/>
    </row>
    <row r="91" spans="1:5" x14ac:dyDescent="0.25">
      <c r="A91" s="13"/>
      <c r="B91" s="13"/>
      <c r="C91" s="13"/>
      <c r="D91" s="75"/>
    </row>
    <row r="92" spans="1:5" x14ac:dyDescent="0.25">
      <c r="A92" s="13" t="s">
        <v>91</v>
      </c>
      <c r="B92" s="13"/>
      <c r="C92" s="86"/>
      <c r="D92" s="86"/>
    </row>
    <row r="93" spans="1:5" x14ac:dyDescent="0.25">
      <c r="A93" s="75"/>
      <c r="B93" s="75"/>
      <c r="C93" s="87"/>
      <c r="D93" s="88"/>
    </row>
    <row r="94" spans="1:5" x14ac:dyDescent="0.25">
      <c r="A94" s="75"/>
      <c r="B94" s="75"/>
      <c r="C94" s="87"/>
      <c r="D94" s="88"/>
    </row>
    <row r="95" spans="1:5" x14ac:dyDescent="0.25">
      <c r="A95" s="75"/>
      <c r="B95" s="75"/>
      <c r="C95" s="87"/>
      <c r="D95" s="88"/>
    </row>
    <row r="96" spans="1:5" x14ac:dyDescent="0.25">
      <c r="A96" s="13"/>
      <c r="B96" s="13"/>
      <c r="C96" s="87"/>
      <c r="D96" s="88"/>
    </row>
    <row r="97" spans="1:4" x14ac:dyDescent="0.25">
      <c r="A97" s="13"/>
      <c r="B97" s="13"/>
      <c r="C97" s="87"/>
      <c r="D97" s="88"/>
    </row>
    <row r="98" spans="1:4" x14ac:dyDescent="0.25">
      <c r="A98" s="13"/>
      <c r="B98" s="13"/>
      <c r="C98" s="87"/>
      <c r="D98" s="88"/>
    </row>
    <row r="99" spans="1:4" x14ac:dyDescent="0.25">
      <c r="A99" s="13"/>
      <c r="B99" s="13"/>
      <c r="C99" s="87"/>
      <c r="D99" s="88"/>
    </row>
    <row r="100" spans="1:4" x14ac:dyDescent="0.25">
      <c r="A100" s="13"/>
      <c r="B100" s="13"/>
      <c r="C100" s="87"/>
      <c r="D100" s="88"/>
    </row>
    <row r="101" spans="1:4" x14ac:dyDescent="0.25">
      <c r="A101" s="13"/>
      <c r="B101" s="13"/>
      <c r="C101" s="13"/>
      <c r="D101" s="13"/>
    </row>
    <row r="102" spans="1:4" x14ac:dyDescent="0.25">
      <c r="A102" s="13"/>
      <c r="B102" s="13"/>
      <c r="C102" s="13"/>
      <c r="D102" s="13"/>
    </row>
    <row r="103" spans="1:4" x14ac:dyDescent="0.25">
      <c r="A103" s="13"/>
      <c r="B103" s="13"/>
      <c r="C103" s="13"/>
      <c r="D103" s="13"/>
    </row>
    <row r="104" spans="1:4" x14ac:dyDescent="0.25">
      <c r="A104" s="13"/>
      <c r="B104" s="13"/>
      <c r="C104" s="13"/>
      <c r="D104" s="13"/>
    </row>
    <row r="105" spans="1:4" x14ac:dyDescent="0.25">
      <c r="A105" s="13"/>
      <c r="B105" s="13"/>
      <c r="C105" s="13"/>
      <c r="D105" s="13"/>
    </row>
    <row r="106" spans="1:4" x14ac:dyDescent="0.25">
      <c r="B106" s="13"/>
      <c r="C106" s="13"/>
      <c r="D106" s="13"/>
    </row>
  </sheetData>
  <mergeCells count="12">
    <mergeCell ref="A20:D20"/>
    <mergeCell ref="A1:D1"/>
    <mergeCell ref="A19:D19"/>
    <mergeCell ref="A9:E9"/>
    <mergeCell ref="A11:E11"/>
    <mergeCell ref="A13:E13"/>
    <mergeCell ref="A15:E15"/>
    <mergeCell ref="B17:D17"/>
    <mergeCell ref="A2:E2"/>
    <mergeCell ref="A4:E4"/>
    <mergeCell ref="A5:E5"/>
    <mergeCell ref="A7:E7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2:D70"/>
  <sheetViews>
    <sheetView topLeftCell="A28" zoomScaleNormal="100" workbookViewId="0">
      <selection activeCell="G59" sqref="G59"/>
    </sheetView>
  </sheetViews>
  <sheetFormatPr defaultRowHeight="15" x14ac:dyDescent="0.25"/>
  <cols>
    <col min="1" max="1" width="59.140625" customWidth="1"/>
    <col min="2" max="2" width="7.85546875" customWidth="1"/>
    <col min="3" max="3" width="14.140625" customWidth="1"/>
    <col min="4" max="4" width="17" customWidth="1"/>
  </cols>
  <sheetData>
    <row r="2" spans="1:4" x14ac:dyDescent="0.25">
      <c r="A2" s="94" t="s">
        <v>255</v>
      </c>
      <c r="B2" s="94"/>
      <c r="C2" s="94"/>
      <c r="D2" s="94"/>
    </row>
    <row r="3" spans="1:4" x14ac:dyDescent="0.25">
      <c r="A3" s="94" t="s">
        <v>283</v>
      </c>
      <c r="B3" s="94"/>
      <c r="C3" s="94"/>
      <c r="D3" s="94"/>
    </row>
    <row r="4" spans="1:4" x14ac:dyDescent="0.25">
      <c r="A4" s="95" t="s">
        <v>256</v>
      </c>
      <c r="B4" s="95"/>
      <c r="C4" s="95"/>
      <c r="D4" s="95"/>
    </row>
    <row r="5" spans="1:4" x14ac:dyDescent="0.25">
      <c r="A5" s="68"/>
      <c r="B5" s="68"/>
      <c r="C5" s="68"/>
      <c r="D5" s="68"/>
    </row>
    <row r="6" spans="1:4" x14ac:dyDescent="0.25">
      <c r="A6" s="68"/>
      <c r="B6" s="68"/>
      <c r="C6" s="68"/>
      <c r="D6" s="68"/>
    </row>
    <row r="7" spans="1:4" ht="15" customHeight="1" x14ac:dyDescent="0.25">
      <c r="A7" s="44" t="s">
        <v>248</v>
      </c>
      <c r="B7" s="93" t="s">
        <v>249</v>
      </c>
      <c r="C7" s="93"/>
      <c r="D7" s="93"/>
    </row>
    <row r="8" spans="1:4" x14ac:dyDescent="0.25">
      <c r="A8" s="45"/>
      <c r="B8" s="45"/>
      <c r="C8" s="13"/>
      <c r="D8" s="13"/>
    </row>
    <row r="9" spans="1:4" x14ac:dyDescent="0.25">
      <c r="A9" s="44" t="s">
        <v>250</v>
      </c>
      <c r="B9" s="93" t="s">
        <v>251</v>
      </c>
      <c r="C9" s="93"/>
      <c r="D9" s="93"/>
    </row>
    <row r="10" spans="1:4" x14ac:dyDescent="0.25">
      <c r="A10" s="45"/>
      <c r="B10" s="13"/>
      <c r="C10" s="13"/>
      <c r="D10" s="13"/>
    </row>
    <row r="11" spans="1:4" x14ac:dyDescent="0.25">
      <c r="A11" s="44" t="s">
        <v>252</v>
      </c>
      <c r="B11" s="93" t="s">
        <v>253</v>
      </c>
      <c r="C11" s="93"/>
      <c r="D11" s="93"/>
    </row>
    <row r="12" spans="1:4" x14ac:dyDescent="0.25">
      <c r="A12" s="45"/>
      <c r="B12" s="13"/>
      <c r="C12" s="13"/>
      <c r="D12" s="13"/>
    </row>
    <row r="13" spans="1:4" ht="56.25" customHeight="1" x14ac:dyDescent="0.25">
      <c r="A13" s="69" t="s">
        <v>258</v>
      </c>
      <c r="B13" s="92" t="s">
        <v>276</v>
      </c>
      <c r="C13" s="92"/>
      <c r="D13" s="92"/>
    </row>
    <row r="14" spans="1:4" ht="12.75" customHeight="1" x14ac:dyDescent="0.25">
      <c r="A14" s="44"/>
      <c r="B14" s="49"/>
      <c r="C14" s="49"/>
      <c r="D14" s="49"/>
    </row>
    <row r="15" spans="1:4" ht="12.75" customHeight="1" x14ac:dyDescent="0.25">
      <c r="A15" s="44" t="s">
        <v>274</v>
      </c>
      <c r="B15" s="93" t="s">
        <v>273</v>
      </c>
      <c r="C15" s="93"/>
      <c r="D15" s="93"/>
    </row>
    <row r="16" spans="1:4" ht="12.75" customHeight="1" x14ac:dyDescent="0.25">
      <c r="A16" s="44"/>
      <c r="B16" s="49"/>
      <c r="C16" s="49"/>
      <c r="D16" s="49"/>
    </row>
    <row r="17" spans="1:4" ht="18.75" customHeight="1" thickBot="1" x14ac:dyDescent="0.3">
      <c r="A17" s="47"/>
      <c r="B17" s="47"/>
      <c r="C17" s="47"/>
      <c r="D17" s="48" t="s">
        <v>254</v>
      </c>
    </row>
    <row r="18" spans="1:4" ht="48" thickBot="1" x14ac:dyDescent="0.3">
      <c r="A18" s="4" t="s">
        <v>92</v>
      </c>
      <c r="B18" s="39" t="s">
        <v>32</v>
      </c>
      <c r="C18" s="39" t="s">
        <v>93</v>
      </c>
      <c r="D18" s="39" t="s">
        <v>94</v>
      </c>
    </row>
    <row r="19" spans="1:4" ht="16.5" thickBot="1" x14ac:dyDescent="0.3">
      <c r="A19" s="5" t="s">
        <v>95</v>
      </c>
      <c r="B19" s="8" t="s">
        <v>36</v>
      </c>
      <c r="C19" s="14">
        <v>5602721</v>
      </c>
      <c r="D19" s="14">
        <v>6134359</v>
      </c>
    </row>
    <row r="20" spans="1:4" ht="16.5" thickBot="1" x14ac:dyDescent="0.3">
      <c r="A20" s="5" t="s">
        <v>96</v>
      </c>
      <c r="B20" s="8" t="s">
        <v>38</v>
      </c>
      <c r="C20" s="14">
        <v>3693995</v>
      </c>
      <c r="D20" s="14">
        <v>4334894</v>
      </c>
    </row>
    <row r="21" spans="1:4" ht="16.5" thickBot="1" x14ac:dyDescent="0.3">
      <c r="A21" s="5" t="s">
        <v>97</v>
      </c>
      <c r="B21" s="8" t="s">
        <v>40</v>
      </c>
      <c r="C21" s="14">
        <f>C19-C20</f>
        <v>1908726</v>
      </c>
      <c r="D21" s="14">
        <f>D19-D20</f>
        <v>1799465</v>
      </c>
    </row>
    <row r="22" spans="1:4" ht="16.5" thickBot="1" x14ac:dyDescent="0.3">
      <c r="A22" s="5" t="s">
        <v>98</v>
      </c>
      <c r="B22" s="8" t="s">
        <v>42</v>
      </c>
      <c r="C22" s="14">
        <v>475031</v>
      </c>
      <c r="D22" s="14">
        <v>445800</v>
      </c>
    </row>
    <row r="23" spans="1:4" ht="16.5" thickBot="1" x14ac:dyDescent="0.3">
      <c r="A23" s="5" t="s">
        <v>14</v>
      </c>
      <c r="B23" s="8" t="s">
        <v>44</v>
      </c>
      <c r="C23" s="14">
        <v>563873</v>
      </c>
      <c r="D23" s="14">
        <v>484265</v>
      </c>
    </row>
    <row r="24" spans="1:4" ht="16.5" thickBot="1" x14ac:dyDescent="0.3">
      <c r="A24" s="5" t="s">
        <v>15</v>
      </c>
      <c r="B24" s="8" t="s">
        <v>46</v>
      </c>
      <c r="C24" s="14">
        <v>578145</v>
      </c>
      <c r="D24" s="14">
        <v>414026</v>
      </c>
    </row>
    <row r="25" spans="1:4" ht="16.5" thickBot="1" x14ac:dyDescent="0.3">
      <c r="A25" s="5" t="s">
        <v>13</v>
      </c>
      <c r="B25" s="8" t="s">
        <v>48</v>
      </c>
      <c r="C25" s="14">
        <v>504453</v>
      </c>
      <c r="D25" s="14">
        <v>416281</v>
      </c>
    </row>
    <row r="26" spans="1:4" ht="32.25" thickBot="1" x14ac:dyDescent="0.3">
      <c r="A26" s="5" t="s">
        <v>99</v>
      </c>
      <c r="B26" s="8" t="s">
        <v>100</v>
      </c>
      <c r="C26" s="14">
        <f>C21-C22-C23-C24+C25</f>
        <v>796130</v>
      </c>
      <c r="D26" s="14">
        <f>D21-D22-D23-D24+D25</f>
        <v>871655</v>
      </c>
    </row>
    <row r="27" spans="1:4" ht="16.5" thickBot="1" x14ac:dyDescent="0.3">
      <c r="A27" s="5" t="s">
        <v>101</v>
      </c>
      <c r="B27" s="8" t="s">
        <v>102</v>
      </c>
      <c r="C27" s="14">
        <v>46588</v>
      </c>
      <c r="D27" s="14">
        <v>24395</v>
      </c>
    </row>
    <row r="28" spans="1:4" ht="16.5" thickBot="1" x14ac:dyDescent="0.3">
      <c r="A28" s="5" t="s">
        <v>103</v>
      </c>
      <c r="B28" s="8" t="s">
        <v>104</v>
      </c>
      <c r="C28" s="14">
        <v>178477</v>
      </c>
      <c r="D28" s="14">
        <v>202397</v>
      </c>
    </row>
    <row r="29" spans="1:4" ht="48" thickBot="1" x14ac:dyDescent="0.3">
      <c r="A29" s="5" t="s">
        <v>105</v>
      </c>
      <c r="B29" s="8" t="s">
        <v>106</v>
      </c>
      <c r="C29" s="14"/>
      <c r="D29" s="14"/>
    </row>
    <row r="30" spans="1:4" ht="16.5" thickBot="1" x14ac:dyDescent="0.3">
      <c r="A30" s="5" t="s">
        <v>107</v>
      </c>
      <c r="B30" s="8" t="s">
        <v>108</v>
      </c>
      <c r="C30" s="14"/>
      <c r="D30" s="14"/>
    </row>
    <row r="31" spans="1:4" ht="16.5" thickBot="1" x14ac:dyDescent="0.3">
      <c r="A31" s="5" t="s">
        <v>109</v>
      </c>
      <c r="B31" s="8" t="s">
        <v>110</v>
      </c>
      <c r="C31" s="14"/>
      <c r="D31" s="14"/>
    </row>
    <row r="32" spans="1:4" ht="32.25" thickBot="1" x14ac:dyDescent="0.3">
      <c r="A32" s="5" t="s">
        <v>111</v>
      </c>
      <c r="B32" s="8">
        <v>100</v>
      </c>
      <c r="C32" s="14">
        <f>C26+C27-C28</f>
        <v>664241</v>
      </c>
      <c r="D32" s="14">
        <f>D26+D27-D28</f>
        <v>693653</v>
      </c>
    </row>
    <row r="33" spans="1:4" ht="16.5" thickBot="1" x14ac:dyDescent="0.3">
      <c r="A33" s="5" t="s">
        <v>25</v>
      </c>
      <c r="B33" s="8">
        <v>101</v>
      </c>
      <c r="C33" s="14"/>
      <c r="D33" s="14">
        <v>31504</v>
      </c>
    </row>
    <row r="34" spans="1:4" ht="32.25" thickBot="1" x14ac:dyDescent="0.3">
      <c r="A34" s="5" t="s">
        <v>112</v>
      </c>
      <c r="B34" s="8">
        <v>200</v>
      </c>
      <c r="C34" s="14">
        <f>C32-C33</f>
        <v>664241</v>
      </c>
      <c r="D34" s="14">
        <f>D32-D33</f>
        <v>662149</v>
      </c>
    </row>
    <row r="35" spans="1:4" ht="32.25" thickBot="1" x14ac:dyDescent="0.3">
      <c r="A35" s="5" t="s">
        <v>113</v>
      </c>
      <c r="B35" s="8">
        <v>201</v>
      </c>
      <c r="C35" s="14"/>
      <c r="D35" s="7"/>
    </row>
    <row r="36" spans="1:4" ht="16.5" thickBot="1" x14ac:dyDescent="0.3">
      <c r="A36" s="5" t="s">
        <v>114</v>
      </c>
      <c r="B36" s="8">
        <v>300</v>
      </c>
      <c r="C36" s="14">
        <f>C34+C35</f>
        <v>664241</v>
      </c>
      <c r="D36" s="14">
        <f>D34+D35</f>
        <v>662149</v>
      </c>
    </row>
    <row r="37" spans="1:4" ht="16.5" thickBot="1" x14ac:dyDescent="0.3">
      <c r="A37" s="5" t="s">
        <v>115</v>
      </c>
      <c r="B37" s="6"/>
      <c r="C37" s="14"/>
      <c r="D37" s="7"/>
    </row>
    <row r="38" spans="1:4" ht="16.5" thickBot="1" x14ac:dyDescent="0.3">
      <c r="A38" s="5" t="s">
        <v>116</v>
      </c>
      <c r="B38" s="6"/>
      <c r="C38" s="14"/>
      <c r="D38" s="7"/>
    </row>
    <row r="39" spans="1:4" ht="32.25" thickBot="1" x14ac:dyDescent="0.3">
      <c r="A39" s="5" t="s">
        <v>117</v>
      </c>
      <c r="B39" s="8">
        <v>400</v>
      </c>
      <c r="C39" s="14">
        <v>0</v>
      </c>
      <c r="D39" s="40">
        <f>D41</f>
        <v>0</v>
      </c>
    </row>
    <row r="40" spans="1:4" ht="16.5" thickBot="1" x14ac:dyDescent="0.3">
      <c r="A40" s="5" t="s">
        <v>28</v>
      </c>
      <c r="B40" s="6"/>
      <c r="C40" s="14"/>
      <c r="D40" s="7"/>
    </row>
    <row r="41" spans="1:4" ht="16.5" thickBot="1" x14ac:dyDescent="0.3">
      <c r="A41" s="5" t="s">
        <v>16</v>
      </c>
      <c r="B41" s="8">
        <v>410</v>
      </c>
      <c r="C41" s="14"/>
      <c r="D41" s="14"/>
    </row>
    <row r="42" spans="1:4" ht="32.25" thickBot="1" x14ac:dyDescent="0.3">
      <c r="A42" s="5" t="s">
        <v>118</v>
      </c>
      <c r="B42" s="8">
        <v>411</v>
      </c>
      <c r="C42" s="14"/>
      <c r="D42" s="7"/>
    </row>
    <row r="43" spans="1:4" ht="48" thickBot="1" x14ac:dyDescent="0.3">
      <c r="A43" s="5" t="s">
        <v>119</v>
      </c>
      <c r="B43" s="8">
        <v>412</v>
      </c>
      <c r="C43" s="14"/>
      <c r="D43" s="7"/>
    </row>
    <row r="44" spans="1:4" ht="32.25" thickBot="1" x14ac:dyDescent="0.3">
      <c r="A44" s="5" t="s">
        <v>120</v>
      </c>
      <c r="B44" s="8">
        <v>413</v>
      </c>
      <c r="C44" s="14"/>
      <c r="D44" s="7"/>
    </row>
    <row r="45" spans="1:4" ht="32.25" thickBot="1" x14ac:dyDescent="0.3">
      <c r="A45" s="5" t="s">
        <v>121</v>
      </c>
      <c r="B45" s="8">
        <v>414</v>
      </c>
      <c r="C45" s="14"/>
      <c r="D45" s="7"/>
    </row>
    <row r="46" spans="1:4" ht="16.5" thickBot="1" x14ac:dyDescent="0.3">
      <c r="A46" s="5" t="s">
        <v>122</v>
      </c>
      <c r="B46" s="8">
        <v>415</v>
      </c>
      <c r="C46" s="14"/>
      <c r="D46" s="7"/>
    </row>
    <row r="47" spans="1:4" ht="32.25" thickBot="1" x14ac:dyDescent="0.3">
      <c r="A47" s="5" t="s">
        <v>123</v>
      </c>
      <c r="B47" s="8">
        <v>416</v>
      </c>
      <c r="C47" s="14"/>
      <c r="D47" s="7"/>
    </row>
    <row r="48" spans="1:4" ht="32.25" thickBot="1" x14ac:dyDescent="0.3">
      <c r="A48" s="5" t="s">
        <v>124</v>
      </c>
      <c r="B48" s="8">
        <v>417</v>
      </c>
      <c r="C48" s="14"/>
      <c r="D48" s="7"/>
    </row>
    <row r="49" spans="1:4" ht="16.5" thickBot="1" x14ac:dyDescent="0.3">
      <c r="A49" s="5" t="s">
        <v>125</v>
      </c>
      <c r="B49" s="8">
        <v>418</v>
      </c>
      <c r="C49" s="14"/>
      <c r="D49" s="7"/>
    </row>
    <row r="50" spans="1:4" ht="32.25" thickBot="1" x14ac:dyDescent="0.3">
      <c r="A50" s="5" t="s">
        <v>126</v>
      </c>
      <c r="B50" s="8">
        <v>419</v>
      </c>
      <c r="C50" s="14"/>
      <c r="D50" s="7"/>
    </row>
    <row r="51" spans="1:4" ht="32.25" thickBot="1" x14ac:dyDescent="0.3">
      <c r="A51" s="5" t="s">
        <v>127</v>
      </c>
      <c r="B51" s="8">
        <v>420</v>
      </c>
      <c r="C51" s="14"/>
      <c r="D51" s="7"/>
    </row>
    <row r="52" spans="1:4" ht="16.5" thickBot="1" x14ac:dyDescent="0.3">
      <c r="A52" s="5" t="s">
        <v>128</v>
      </c>
      <c r="B52" s="8">
        <v>500</v>
      </c>
      <c r="C52" s="14">
        <f>C36+C39</f>
        <v>664241</v>
      </c>
      <c r="D52" s="14">
        <f>D36+D39</f>
        <v>662149</v>
      </c>
    </row>
    <row r="53" spans="1:4" ht="16.5" thickBot="1" x14ac:dyDescent="0.3">
      <c r="A53" s="5" t="s">
        <v>129</v>
      </c>
      <c r="B53" s="6"/>
      <c r="C53" s="14"/>
      <c r="D53" s="7"/>
    </row>
    <row r="54" spans="1:4" ht="16.5" thickBot="1" x14ac:dyDescent="0.3">
      <c r="A54" s="5" t="s">
        <v>115</v>
      </c>
      <c r="B54" s="6"/>
      <c r="C54" s="14"/>
      <c r="D54" s="7"/>
    </row>
    <row r="55" spans="1:4" ht="16.5" thickBot="1" x14ac:dyDescent="0.3">
      <c r="A55" s="5" t="s">
        <v>130</v>
      </c>
      <c r="B55" s="6"/>
      <c r="C55" s="14"/>
      <c r="D55" s="7"/>
    </row>
    <row r="56" spans="1:4" ht="16.5" thickBot="1" x14ac:dyDescent="0.3">
      <c r="A56" s="5" t="s">
        <v>131</v>
      </c>
      <c r="B56" s="8">
        <v>600</v>
      </c>
      <c r="C56" s="40"/>
      <c r="D56" s="23"/>
    </row>
    <row r="57" spans="1:4" ht="16.5" thickBot="1" x14ac:dyDescent="0.3">
      <c r="A57" s="5" t="s">
        <v>28</v>
      </c>
      <c r="B57" s="6"/>
      <c r="C57" s="14"/>
      <c r="D57" s="7"/>
    </row>
    <row r="58" spans="1:4" ht="16.5" thickBot="1" x14ac:dyDescent="0.3">
      <c r="A58" s="5" t="s">
        <v>132</v>
      </c>
      <c r="B58" s="6"/>
      <c r="C58" s="23">
        <f>C52/112500</f>
        <v>5.9043644444444441</v>
      </c>
      <c r="D58" s="23">
        <f>D52/112500</f>
        <v>5.8857688888888893</v>
      </c>
    </row>
    <row r="59" spans="1:4" ht="16.5" thickBot="1" x14ac:dyDescent="0.3">
      <c r="A59" s="5" t="s">
        <v>133</v>
      </c>
      <c r="B59" s="6"/>
      <c r="C59" s="7"/>
      <c r="D59" s="7"/>
    </row>
    <row r="60" spans="1:4" ht="16.5" thickBot="1" x14ac:dyDescent="0.3">
      <c r="A60" s="5" t="s">
        <v>134</v>
      </c>
      <c r="B60" s="6"/>
      <c r="C60" s="7"/>
      <c r="D60" s="7"/>
    </row>
    <row r="61" spans="1:4" ht="16.5" thickBot="1" x14ac:dyDescent="0.3">
      <c r="A61" s="5" t="s">
        <v>135</v>
      </c>
      <c r="B61" s="6"/>
      <c r="C61" s="7"/>
      <c r="D61" s="7"/>
    </row>
    <row r="62" spans="1:4" ht="16.5" thickBot="1" x14ac:dyDescent="0.3">
      <c r="A62" s="5" t="s">
        <v>133</v>
      </c>
      <c r="B62" s="6"/>
      <c r="C62" s="7"/>
      <c r="D62" s="7"/>
    </row>
    <row r="63" spans="1:4" ht="16.5" thickBot="1" x14ac:dyDescent="0.3">
      <c r="A63" s="5" t="s">
        <v>134</v>
      </c>
      <c r="B63" s="6"/>
      <c r="C63" s="7"/>
      <c r="D63" s="7"/>
    </row>
    <row r="64" spans="1:4" ht="15.75" x14ac:dyDescent="0.25">
      <c r="A64" s="2"/>
      <c r="B64" s="3"/>
      <c r="C64" s="3"/>
      <c r="D64" s="3"/>
    </row>
    <row r="65" spans="1:3" x14ac:dyDescent="0.25">
      <c r="A65" s="79" t="s">
        <v>277</v>
      </c>
      <c r="B65" s="10"/>
      <c r="C65" s="10" t="s">
        <v>279</v>
      </c>
    </row>
    <row r="66" spans="1:3" x14ac:dyDescent="0.25">
      <c r="A66" s="80" t="s">
        <v>88</v>
      </c>
      <c r="B66" s="11"/>
      <c r="C66" s="80" t="s">
        <v>89</v>
      </c>
    </row>
    <row r="67" spans="1:3" x14ac:dyDescent="0.25">
      <c r="A67" s="81" t="s">
        <v>278</v>
      </c>
      <c r="B67" s="10"/>
      <c r="C67" s="82" t="s">
        <v>279</v>
      </c>
    </row>
    <row r="68" spans="1:3" x14ac:dyDescent="0.25">
      <c r="A68" s="80" t="s">
        <v>90</v>
      </c>
      <c r="B68" s="11"/>
      <c r="C68" s="83" t="s">
        <v>89</v>
      </c>
    </row>
    <row r="69" spans="1:3" x14ac:dyDescent="0.25">
      <c r="A69" s="13"/>
      <c r="B69" s="13"/>
      <c r="C69" s="13"/>
    </row>
    <row r="70" spans="1:3" x14ac:dyDescent="0.25">
      <c r="A70" s="13" t="s">
        <v>91</v>
      </c>
      <c r="B70" s="13"/>
      <c r="C70" s="13"/>
    </row>
  </sheetData>
  <mergeCells count="8">
    <mergeCell ref="B11:D11"/>
    <mergeCell ref="B13:D13"/>
    <mergeCell ref="B15:D15"/>
    <mergeCell ref="A2:D2"/>
    <mergeCell ref="A3:D3"/>
    <mergeCell ref="A4:D4"/>
    <mergeCell ref="B9:D9"/>
    <mergeCell ref="B7:D7"/>
  </mergeCells>
  <pageMargins left="0.7" right="0.7" top="0.75" bottom="0.75" header="0.3" footer="0.3"/>
  <pageSetup paperSize="9" scale="8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D90"/>
  <sheetViews>
    <sheetView topLeftCell="A64" zoomScaleNormal="100" workbookViewId="0">
      <selection activeCell="C22" sqref="C22"/>
    </sheetView>
  </sheetViews>
  <sheetFormatPr defaultRowHeight="15" x14ac:dyDescent="0.25"/>
  <cols>
    <col min="1" max="1" width="64.5703125" customWidth="1"/>
    <col min="2" max="2" width="9" customWidth="1"/>
    <col min="3" max="3" width="15.7109375" style="1" customWidth="1"/>
    <col min="4" max="4" width="17.5703125" customWidth="1"/>
  </cols>
  <sheetData>
    <row r="1" spans="1:4" x14ac:dyDescent="0.25">
      <c r="A1" s="94" t="s">
        <v>275</v>
      </c>
      <c r="B1" s="94"/>
      <c r="C1" s="94"/>
      <c r="D1" s="94"/>
    </row>
    <row r="2" spans="1:4" x14ac:dyDescent="0.25">
      <c r="A2" s="94" t="s">
        <v>283</v>
      </c>
      <c r="B2" s="94"/>
      <c r="C2" s="94"/>
      <c r="D2" s="94"/>
    </row>
    <row r="3" spans="1:4" ht="15.75" customHeight="1" x14ac:dyDescent="0.25">
      <c r="A3" s="99" t="s">
        <v>259</v>
      </c>
      <c r="B3" s="99"/>
      <c r="C3" s="99"/>
      <c r="D3" s="99"/>
    </row>
    <row r="4" spans="1:4" ht="15.75" customHeight="1" x14ac:dyDescent="0.25">
      <c r="A4" s="45"/>
      <c r="B4" s="45"/>
      <c r="C4" s="45"/>
      <c r="D4" s="45"/>
    </row>
    <row r="5" spans="1:4" ht="15" customHeight="1" x14ac:dyDescent="0.25">
      <c r="A5" s="44" t="s">
        <v>248</v>
      </c>
      <c r="B5" s="93" t="s">
        <v>257</v>
      </c>
      <c r="C5" s="93"/>
      <c r="D5" s="93"/>
    </row>
    <row r="6" spans="1:4" ht="15" customHeight="1" x14ac:dyDescent="0.25">
      <c r="A6" s="44"/>
      <c r="B6" s="49"/>
      <c r="C6" s="49"/>
      <c r="D6" s="49"/>
    </row>
    <row r="7" spans="1:4" x14ac:dyDescent="0.25">
      <c r="A7" s="44" t="s">
        <v>250</v>
      </c>
      <c r="B7" s="93" t="s">
        <v>251</v>
      </c>
      <c r="C7" s="93"/>
      <c r="D7" s="93"/>
    </row>
    <row r="8" spans="1:4" x14ac:dyDescent="0.25">
      <c r="A8" s="45"/>
      <c r="B8" s="13"/>
      <c r="C8" s="13"/>
      <c r="D8" s="13"/>
    </row>
    <row r="9" spans="1:4" x14ac:dyDescent="0.25">
      <c r="A9" s="44" t="s">
        <v>252</v>
      </c>
      <c r="B9" s="93" t="s">
        <v>253</v>
      </c>
      <c r="C9" s="93"/>
      <c r="D9" s="93"/>
    </row>
    <row r="10" spans="1:4" x14ac:dyDescent="0.25">
      <c r="A10" s="45"/>
      <c r="B10" s="13"/>
      <c r="C10" s="13"/>
      <c r="D10" s="13"/>
    </row>
    <row r="11" spans="1:4" ht="49.5" customHeight="1" x14ac:dyDescent="0.25">
      <c r="A11" s="69" t="s">
        <v>258</v>
      </c>
      <c r="B11" s="92" t="s">
        <v>276</v>
      </c>
      <c r="C11" s="92"/>
      <c r="D11" s="92"/>
    </row>
    <row r="12" spans="1:4" x14ac:dyDescent="0.25">
      <c r="A12" s="69"/>
      <c r="B12" s="59"/>
      <c r="C12" s="59"/>
      <c r="D12" s="59"/>
    </row>
    <row r="13" spans="1:4" ht="12.75" customHeight="1" x14ac:dyDescent="0.25">
      <c r="A13" s="44" t="s">
        <v>274</v>
      </c>
      <c r="B13" s="93" t="s">
        <v>273</v>
      </c>
      <c r="C13" s="93"/>
      <c r="D13" s="93"/>
    </row>
    <row r="14" spans="1:4" ht="12.75" customHeight="1" x14ac:dyDescent="0.25">
      <c r="A14" s="44"/>
      <c r="B14" s="49"/>
      <c r="C14" s="49"/>
      <c r="D14" s="49"/>
    </row>
    <row r="15" spans="1:4" ht="12.75" customHeight="1" x14ac:dyDescent="0.25">
      <c r="A15" s="44"/>
      <c r="B15" s="49"/>
      <c r="C15" s="49"/>
      <c r="D15" s="49"/>
    </row>
    <row r="16" spans="1:4" ht="16.5" thickBot="1" x14ac:dyDescent="0.3">
      <c r="A16" s="2"/>
      <c r="B16" s="3"/>
      <c r="C16" s="15"/>
      <c r="D16" s="48" t="s">
        <v>254</v>
      </c>
    </row>
    <row r="17" spans="1:4" ht="30" customHeight="1" thickBot="1" x14ac:dyDescent="0.3">
      <c r="A17" s="4" t="s">
        <v>92</v>
      </c>
      <c r="B17" s="22" t="s">
        <v>32</v>
      </c>
      <c r="C17" s="16" t="s">
        <v>93</v>
      </c>
      <c r="D17" s="22" t="s">
        <v>94</v>
      </c>
    </row>
    <row r="18" spans="1:4" ht="16.5" thickBot="1" x14ac:dyDescent="0.3">
      <c r="A18" s="100" t="s">
        <v>17</v>
      </c>
      <c r="B18" s="101"/>
      <c r="C18" s="101"/>
      <c r="D18" s="102"/>
    </row>
    <row r="19" spans="1:4" ht="30" customHeight="1" thickBot="1" x14ac:dyDescent="0.3">
      <c r="A19" s="17" t="s">
        <v>136</v>
      </c>
      <c r="B19" s="18" t="s">
        <v>36</v>
      </c>
      <c r="C19" s="14">
        <f>SUM(C21:C26)</f>
        <v>7597345</v>
      </c>
      <c r="D19" s="14">
        <f>SUM(D21:D26)</f>
        <v>14069182</v>
      </c>
    </row>
    <row r="20" spans="1:4" ht="16.5" thickBot="1" x14ac:dyDescent="0.3">
      <c r="A20" s="17" t="s">
        <v>28</v>
      </c>
      <c r="B20" s="20"/>
      <c r="C20" s="14"/>
      <c r="D20" s="14"/>
    </row>
    <row r="21" spans="1:4" ht="16.5" thickBot="1" x14ac:dyDescent="0.3">
      <c r="A21" s="17" t="s">
        <v>137</v>
      </c>
      <c r="B21" s="18" t="s">
        <v>38</v>
      </c>
      <c r="C21" s="14">
        <v>2719693</v>
      </c>
      <c r="D21" s="14">
        <v>1690329</v>
      </c>
    </row>
    <row r="22" spans="1:4" ht="16.5" thickBot="1" x14ac:dyDescent="0.3">
      <c r="A22" s="17" t="s">
        <v>138</v>
      </c>
      <c r="B22" s="18" t="s">
        <v>40</v>
      </c>
      <c r="C22" s="14"/>
      <c r="D22" s="14"/>
    </row>
    <row r="23" spans="1:4" ht="16.5" thickBot="1" x14ac:dyDescent="0.3">
      <c r="A23" s="17" t="s">
        <v>139</v>
      </c>
      <c r="B23" s="18" t="s">
        <v>42</v>
      </c>
      <c r="C23" s="14">
        <v>4858347</v>
      </c>
      <c r="D23" s="14">
        <v>5131511</v>
      </c>
    </row>
    <row r="24" spans="1:4" ht="16.5" thickBot="1" x14ac:dyDescent="0.3">
      <c r="A24" s="17" t="s">
        <v>140</v>
      </c>
      <c r="B24" s="18" t="s">
        <v>44</v>
      </c>
      <c r="C24" s="14"/>
      <c r="D24" s="14"/>
    </row>
    <row r="25" spans="1:4" ht="16.5" thickBot="1" x14ac:dyDescent="0.3">
      <c r="A25" s="17" t="s">
        <v>141</v>
      </c>
      <c r="B25" s="18" t="s">
        <v>46</v>
      </c>
      <c r="C25" s="14">
        <v>18844</v>
      </c>
      <c r="D25" s="14">
        <v>7254</v>
      </c>
    </row>
    <row r="26" spans="1:4" ht="16.5" thickBot="1" x14ac:dyDescent="0.3">
      <c r="A26" s="17" t="s">
        <v>18</v>
      </c>
      <c r="B26" s="18" t="s">
        <v>48</v>
      </c>
      <c r="C26" s="14">
        <v>461</v>
      </c>
      <c r="D26" s="14">
        <v>7240088</v>
      </c>
    </row>
    <row r="27" spans="1:4" ht="16.5" customHeight="1" thickBot="1" x14ac:dyDescent="0.3">
      <c r="A27" s="17" t="s">
        <v>142</v>
      </c>
      <c r="B27" s="18" t="s">
        <v>100</v>
      </c>
      <c r="C27" s="14">
        <f>SUM(C29:C35)</f>
        <v>7197048</v>
      </c>
      <c r="D27" s="14">
        <f>SUM(D29:D35)</f>
        <v>12892803</v>
      </c>
    </row>
    <row r="28" spans="1:4" ht="16.5" thickBot="1" x14ac:dyDescent="0.3">
      <c r="A28" s="17" t="s">
        <v>28</v>
      </c>
      <c r="B28" s="20"/>
      <c r="C28" s="14"/>
      <c r="D28" s="14"/>
    </row>
    <row r="29" spans="1:4" ht="16.5" thickBot="1" x14ac:dyDescent="0.3">
      <c r="A29" s="17" t="s">
        <v>19</v>
      </c>
      <c r="B29" s="18" t="s">
        <v>102</v>
      </c>
      <c r="C29" s="14">
        <v>2719613</v>
      </c>
      <c r="D29" s="14">
        <v>3235998</v>
      </c>
    </row>
    <row r="30" spans="1:4" ht="16.5" thickBot="1" x14ac:dyDescent="0.3">
      <c r="A30" s="17" t="s">
        <v>143</v>
      </c>
      <c r="B30" s="18" t="s">
        <v>104</v>
      </c>
      <c r="C30" s="14">
        <v>1592465</v>
      </c>
      <c r="D30" s="14">
        <v>603270</v>
      </c>
    </row>
    <row r="31" spans="1:4" ht="16.5" thickBot="1" x14ac:dyDescent="0.3">
      <c r="A31" s="17" t="s">
        <v>144</v>
      </c>
      <c r="B31" s="18" t="s">
        <v>106</v>
      </c>
      <c r="C31" s="14">
        <v>654412</v>
      </c>
      <c r="D31" s="14">
        <v>800683</v>
      </c>
    </row>
    <row r="32" spans="1:4" ht="16.5" thickBot="1" x14ac:dyDescent="0.3">
      <c r="A32" s="17" t="s">
        <v>145</v>
      </c>
      <c r="B32" s="18" t="s">
        <v>108</v>
      </c>
      <c r="C32" s="14">
        <v>193212</v>
      </c>
      <c r="D32" s="14">
        <v>114286</v>
      </c>
    </row>
    <row r="33" spans="1:4" ht="16.5" thickBot="1" x14ac:dyDescent="0.3">
      <c r="A33" s="17" t="s">
        <v>146</v>
      </c>
      <c r="B33" s="18" t="s">
        <v>110</v>
      </c>
      <c r="C33" s="14">
        <v>16360</v>
      </c>
      <c r="D33" s="14">
        <v>44717</v>
      </c>
    </row>
    <row r="34" spans="1:4" ht="16.5" thickBot="1" x14ac:dyDescent="0.3">
      <c r="A34" s="17" t="s">
        <v>147</v>
      </c>
      <c r="B34" s="18" t="s">
        <v>148</v>
      </c>
      <c r="C34" s="14">
        <v>752765</v>
      </c>
      <c r="D34" s="14">
        <v>524863</v>
      </c>
    </row>
    <row r="35" spans="1:4" ht="16.5" thickBot="1" x14ac:dyDescent="0.3">
      <c r="A35" s="17" t="s">
        <v>20</v>
      </c>
      <c r="B35" s="18" t="s">
        <v>149</v>
      </c>
      <c r="C35" s="14">
        <v>1268221</v>
      </c>
      <c r="D35" s="14">
        <v>7568986</v>
      </c>
    </row>
    <row r="36" spans="1:4" ht="32.25" thickBot="1" x14ac:dyDescent="0.3">
      <c r="A36" s="17" t="s">
        <v>150</v>
      </c>
      <c r="B36" s="18" t="s">
        <v>151</v>
      </c>
      <c r="C36" s="14">
        <f>C19-C27</f>
        <v>400297</v>
      </c>
      <c r="D36" s="14">
        <f>D19-D27</f>
        <v>1176379</v>
      </c>
    </row>
    <row r="37" spans="1:4" ht="16.5" thickBot="1" x14ac:dyDescent="0.3">
      <c r="A37" s="96" t="s">
        <v>21</v>
      </c>
      <c r="B37" s="97"/>
      <c r="C37" s="97"/>
      <c r="D37" s="98"/>
    </row>
    <row r="38" spans="1:4" ht="32.25" thickBot="1" x14ac:dyDescent="0.3">
      <c r="A38" s="17" t="s">
        <v>152</v>
      </c>
      <c r="B38" s="18" t="s">
        <v>153</v>
      </c>
      <c r="C38" s="14">
        <f>SUM(C40:C50)</f>
        <v>25615</v>
      </c>
      <c r="D38" s="14">
        <f>SUM(D40:D50)</f>
        <v>295</v>
      </c>
    </row>
    <row r="39" spans="1:4" ht="16.5" thickBot="1" x14ac:dyDescent="0.3">
      <c r="A39" s="17" t="s">
        <v>28</v>
      </c>
      <c r="B39" s="20"/>
      <c r="C39" s="14"/>
      <c r="D39" s="14"/>
    </row>
    <row r="40" spans="1:4" ht="16.5" thickBot="1" x14ac:dyDescent="0.3">
      <c r="A40" s="17" t="s">
        <v>154</v>
      </c>
      <c r="B40" s="18" t="s">
        <v>155</v>
      </c>
      <c r="C40" s="14">
        <v>25615</v>
      </c>
      <c r="D40" s="14">
        <v>295</v>
      </c>
    </row>
    <row r="41" spans="1:4" ht="16.5" thickBot="1" x14ac:dyDescent="0.3">
      <c r="A41" s="17" t="s">
        <v>156</v>
      </c>
      <c r="B41" s="18" t="s">
        <v>157</v>
      </c>
      <c r="C41" s="14">
        <v>0</v>
      </c>
      <c r="D41" s="14"/>
    </row>
    <row r="42" spans="1:4" ht="16.5" thickBot="1" x14ac:dyDescent="0.3">
      <c r="A42" s="17" t="s">
        <v>158</v>
      </c>
      <c r="B42" s="18" t="s">
        <v>159</v>
      </c>
      <c r="C42" s="14">
        <v>0</v>
      </c>
      <c r="D42" s="14"/>
    </row>
    <row r="43" spans="1:4" ht="33" customHeight="1" thickBot="1" x14ac:dyDescent="0.3">
      <c r="A43" s="17" t="s">
        <v>160</v>
      </c>
      <c r="B43" s="18" t="s">
        <v>161</v>
      </c>
      <c r="C43" s="14">
        <v>0</v>
      </c>
      <c r="D43" s="14"/>
    </row>
    <row r="44" spans="1:4" ht="16.5" thickBot="1" x14ac:dyDescent="0.3">
      <c r="A44" s="17" t="s">
        <v>162</v>
      </c>
      <c r="B44" s="18" t="s">
        <v>163</v>
      </c>
      <c r="C44" s="14">
        <v>0</v>
      </c>
      <c r="D44" s="14"/>
    </row>
    <row r="45" spans="1:4" ht="17.25" customHeight="1" thickBot="1" x14ac:dyDescent="0.3">
      <c r="A45" s="17" t="s">
        <v>164</v>
      </c>
      <c r="B45" s="18" t="s">
        <v>165</v>
      </c>
      <c r="C45" s="14">
        <v>0</v>
      </c>
      <c r="D45" s="14"/>
    </row>
    <row r="46" spans="1:4" ht="16.5" thickBot="1" x14ac:dyDescent="0.3">
      <c r="A46" s="17" t="s">
        <v>166</v>
      </c>
      <c r="B46" s="18" t="s">
        <v>167</v>
      </c>
      <c r="C46" s="14">
        <v>0</v>
      </c>
      <c r="D46" s="14"/>
    </row>
    <row r="47" spans="1:4" ht="16.5" thickBot="1" x14ac:dyDescent="0.3">
      <c r="A47" s="17" t="s">
        <v>168</v>
      </c>
      <c r="B47" s="18" t="s">
        <v>169</v>
      </c>
      <c r="C47" s="14">
        <v>0</v>
      </c>
      <c r="D47" s="14"/>
    </row>
    <row r="48" spans="1:4" ht="16.5" thickBot="1" x14ac:dyDescent="0.3">
      <c r="A48" s="17" t="s">
        <v>170</v>
      </c>
      <c r="B48" s="18" t="s">
        <v>171</v>
      </c>
      <c r="C48" s="14">
        <v>0</v>
      </c>
      <c r="D48" s="14"/>
    </row>
    <row r="49" spans="1:4" ht="16.5" thickBot="1" x14ac:dyDescent="0.3">
      <c r="A49" s="17" t="s">
        <v>141</v>
      </c>
      <c r="B49" s="18" t="s">
        <v>172</v>
      </c>
      <c r="C49" s="14">
        <v>0</v>
      </c>
      <c r="D49" s="14"/>
    </row>
    <row r="50" spans="1:4" ht="16.5" thickBot="1" x14ac:dyDescent="0.3">
      <c r="A50" s="17" t="s">
        <v>18</v>
      </c>
      <c r="B50" s="18" t="s">
        <v>173</v>
      </c>
      <c r="C50" s="14">
        <v>0</v>
      </c>
      <c r="D50" s="14"/>
    </row>
    <row r="51" spans="1:4" ht="15.75" customHeight="1" thickBot="1" x14ac:dyDescent="0.3">
      <c r="A51" s="17" t="s">
        <v>174</v>
      </c>
      <c r="B51" s="18" t="s">
        <v>175</v>
      </c>
      <c r="C51" s="14">
        <f>SUM(C53:C63)</f>
        <v>126062</v>
      </c>
      <c r="D51" s="14">
        <f>SUM(D53:D63)</f>
        <v>34087</v>
      </c>
    </row>
    <row r="52" spans="1:4" ht="16.5" thickBot="1" x14ac:dyDescent="0.3">
      <c r="A52" s="17" t="s">
        <v>28</v>
      </c>
      <c r="B52" s="20"/>
      <c r="C52" s="19"/>
      <c r="D52" s="9"/>
    </row>
    <row r="53" spans="1:4" ht="16.5" thickBot="1" x14ac:dyDescent="0.3">
      <c r="A53" s="17" t="s">
        <v>176</v>
      </c>
      <c r="B53" s="18" t="s">
        <v>177</v>
      </c>
      <c r="C53" s="14">
        <v>107535</v>
      </c>
      <c r="D53" s="14">
        <v>33197</v>
      </c>
    </row>
    <row r="54" spans="1:4" ht="16.5" thickBot="1" x14ac:dyDescent="0.3">
      <c r="A54" s="17" t="s">
        <v>178</v>
      </c>
      <c r="B54" s="18" t="s">
        <v>179</v>
      </c>
      <c r="C54" s="14">
        <v>536</v>
      </c>
      <c r="D54" s="14">
        <v>0</v>
      </c>
    </row>
    <row r="55" spans="1:4" ht="16.5" thickBot="1" x14ac:dyDescent="0.3">
      <c r="A55" s="17" t="s">
        <v>180</v>
      </c>
      <c r="B55" s="18" t="s">
        <v>181</v>
      </c>
      <c r="C55" s="14">
        <v>17991</v>
      </c>
      <c r="D55" s="14">
        <v>890</v>
      </c>
    </row>
    <row r="56" spans="1:4" ht="31.5" customHeight="1" thickBot="1" x14ac:dyDescent="0.3">
      <c r="A56" s="17" t="s">
        <v>182</v>
      </c>
      <c r="B56" s="18" t="s">
        <v>183</v>
      </c>
      <c r="C56" s="14">
        <v>0</v>
      </c>
      <c r="D56" s="14"/>
    </row>
    <row r="57" spans="1:4" ht="16.5" thickBot="1" x14ac:dyDescent="0.3">
      <c r="A57" s="17" t="s">
        <v>184</v>
      </c>
      <c r="B57" s="18" t="s">
        <v>185</v>
      </c>
      <c r="C57" s="14">
        <v>0</v>
      </c>
      <c r="D57" s="14"/>
    </row>
    <row r="58" spans="1:4" ht="16.5" thickBot="1" x14ac:dyDescent="0.3">
      <c r="A58" s="17" t="s">
        <v>186</v>
      </c>
      <c r="B58" s="18" t="s">
        <v>187</v>
      </c>
      <c r="C58" s="14">
        <v>0</v>
      </c>
      <c r="D58" s="14"/>
    </row>
    <row r="59" spans="1:4" ht="16.5" thickBot="1" x14ac:dyDescent="0.3">
      <c r="A59" s="17" t="s">
        <v>188</v>
      </c>
      <c r="B59" s="18" t="s">
        <v>189</v>
      </c>
      <c r="C59" s="14">
        <v>0</v>
      </c>
      <c r="D59" s="14"/>
    </row>
    <row r="60" spans="1:4" ht="16.5" thickBot="1" x14ac:dyDescent="0.3">
      <c r="A60" s="17" t="s">
        <v>190</v>
      </c>
      <c r="B60" s="18" t="s">
        <v>191</v>
      </c>
      <c r="C60" s="14">
        <v>0</v>
      </c>
      <c r="D60" s="14"/>
    </row>
    <row r="61" spans="1:4" ht="16.5" thickBot="1" x14ac:dyDescent="0.3">
      <c r="A61" s="17" t="s">
        <v>168</v>
      </c>
      <c r="B61" s="18" t="s">
        <v>192</v>
      </c>
      <c r="C61" s="14">
        <v>0</v>
      </c>
      <c r="D61" s="14"/>
    </row>
    <row r="62" spans="1:4" ht="16.5" thickBot="1" x14ac:dyDescent="0.3">
      <c r="A62" s="17" t="s">
        <v>193</v>
      </c>
      <c r="B62" s="18" t="s">
        <v>194</v>
      </c>
      <c r="C62" s="14">
        <v>0</v>
      </c>
      <c r="D62" s="14">
        <v>0</v>
      </c>
    </row>
    <row r="63" spans="1:4" ht="16.5" thickBot="1" x14ac:dyDescent="0.3">
      <c r="A63" s="17" t="s">
        <v>20</v>
      </c>
      <c r="B63" s="18" t="s">
        <v>195</v>
      </c>
      <c r="C63" s="14">
        <v>0</v>
      </c>
      <c r="D63" s="14"/>
    </row>
    <row r="64" spans="1:4" ht="32.25" thickBot="1" x14ac:dyDescent="0.3">
      <c r="A64" s="17" t="s">
        <v>196</v>
      </c>
      <c r="B64" s="18" t="s">
        <v>197</v>
      </c>
      <c r="C64" s="14">
        <f>C38-C51</f>
        <v>-100447</v>
      </c>
      <c r="D64" s="14">
        <f>D38-D51</f>
        <v>-33792</v>
      </c>
    </row>
    <row r="65" spans="1:4" ht="16.5" thickBot="1" x14ac:dyDescent="0.3">
      <c r="A65" s="96" t="s">
        <v>22</v>
      </c>
      <c r="B65" s="97"/>
      <c r="C65" s="97"/>
      <c r="D65" s="98"/>
    </row>
    <row r="66" spans="1:4" ht="32.25" thickBot="1" x14ac:dyDescent="0.3">
      <c r="A66" s="17" t="s">
        <v>198</v>
      </c>
      <c r="B66" s="18" t="s">
        <v>199</v>
      </c>
      <c r="C66" s="14">
        <f>SUM(C68:C71)</f>
        <v>0</v>
      </c>
      <c r="D66" s="14">
        <f>SUM(D68:D71)</f>
        <v>4488</v>
      </c>
    </row>
    <row r="67" spans="1:4" ht="16.5" thickBot="1" x14ac:dyDescent="0.3">
      <c r="A67" s="17" t="s">
        <v>28</v>
      </c>
      <c r="B67" s="20"/>
      <c r="C67" s="14"/>
      <c r="D67" s="14"/>
    </row>
    <row r="68" spans="1:4" ht="16.5" thickBot="1" x14ac:dyDescent="0.3">
      <c r="A68" s="17" t="s">
        <v>200</v>
      </c>
      <c r="B68" s="18" t="s">
        <v>201</v>
      </c>
      <c r="C68" s="14">
        <v>0</v>
      </c>
      <c r="D68" s="14"/>
    </row>
    <row r="69" spans="1:4" ht="16.5" thickBot="1" x14ac:dyDescent="0.3">
      <c r="A69" s="17" t="s">
        <v>23</v>
      </c>
      <c r="B69" s="18" t="s">
        <v>202</v>
      </c>
      <c r="C69" s="14">
        <v>0</v>
      </c>
      <c r="D69" s="14">
        <v>0</v>
      </c>
    </row>
    <row r="70" spans="1:4" ht="16.5" thickBot="1" x14ac:dyDescent="0.3">
      <c r="A70" s="17" t="s">
        <v>141</v>
      </c>
      <c r="B70" s="18" t="s">
        <v>203</v>
      </c>
      <c r="C70" s="14">
        <v>0</v>
      </c>
      <c r="D70" s="14">
        <v>24</v>
      </c>
    </row>
    <row r="71" spans="1:4" ht="16.5" thickBot="1" x14ac:dyDescent="0.3">
      <c r="A71" s="17" t="s">
        <v>18</v>
      </c>
      <c r="B71" s="18" t="s">
        <v>204</v>
      </c>
      <c r="C71" s="14">
        <v>0</v>
      </c>
      <c r="D71" s="14">
        <v>4464</v>
      </c>
    </row>
    <row r="72" spans="1:4" ht="16.5" customHeight="1" thickBot="1" x14ac:dyDescent="0.3">
      <c r="A72" s="17" t="s">
        <v>205</v>
      </c>
      <c r="B72" s="18" t="s">
        <v>206</v>
      </c>
      <c r="C72" s="14">
        <f>SUM(C74:C78)</f>
        <v>328553</v>
      </c>
      <c r="D72" s="14">
        <f>SUM(D74:D78)</f>
        <v>1165327</v>
      </c>
    </row>
    <row r="73" spans="1:4" ht="16.5" thickBot="1" x14ac:dyDescent="0.3">
      <c r="A73" s="17" t="s">
        <v>28</v>
      </c>
      <c r="B73" s="20"/>
      <c r="C73" s="14"/>
      <c r="D73" s="14"/>
    </row>
    <row r="74" spans="1:4" ht="16.5" thickBot="1" x14ac:dyDescent="0.3">
      <c r="A74" s="17" t="s">
        <v>24</v>
      </c>
      <c r="B74" s="18">
        <v>101</v>
      </c>
      <c r="C74" s="14">
        <v>246297</v>
      </c>
      <c r="D74" s="14">
        <v>279994</v>
      </c>
    </row>
    <row r="75" spans="1:4" ht="16.5" thickBot="1" x14ac:dyDescent="0.3">
      <c r="A75" s="17" t="s">
        <v>145</v>
      </c>
      <c r="B75" s="18">
        <v>102</v>
      </c>
      <c r="C75" s="14">
        <v>0</v>
      </c>
      <c r="D75" s="14">
        <v>93954</v>
      </c>
    </row>
    <row r="76" spans="1:4" ht="16.5" thickBot="1" x14ac:dyDescent="0.3">
      <c r="A76" s="17" t="s">
        <v>207</v>
      </c>
      <c r="B76" s="18">
        <v>103</v>
      </c>
      <c r="C76" s="14">
        <v>0</v>
      </c>
      <c r="D76" s="14">
        <v>0</v>
      </c>
    </row>
    <row r="77" spans="1:4" ht="16.5" thickBot="1" x14ac:dyDescent="0.3">
      <c r="A77" s="17" t="s">
        <v>208</v>
      </c>
      <c r="B77" s="18">
        <v>104</v>
      </c>
      <c r="C77" s="14">
        <v>0</v>
      </c>
      <c r="D77" s="14">
        <v>0</v>
      </c>
    </row>
    <row r="78" spans="1:4" ht="16.5" thickBot="1" x14ac:dyDescent="0.3">
      <c r="A78" s="17" t="s">
        <v>29</v>
      </c>
      <c r="B78" s="18">
        <v>105</v>
      </c>
      <c r="C78" s="14">
        <v>82256</v>
      </c>
      <c r="D78" s="14">
        <v>791379</v>
      </c>
    </row>
    <row r="79" spans="1:4" ht="32.25" thickBot="1" x14ac:dyDescent="0.3">
      <c r="A79" s="17" t="s">
        <v>209</v>
      </c>
      <c r="B79" s="18">
        <v>110</v>
      </c>
      <c r="C79" s="14">
        <f>C66-C72</f>
        <v>-328553</v>
      </c>
      <c r="D79" s="14">
        <f>D66-D72</f>
        <v>-1160839</v>
      </c>
    </row>
    <row r="80" spans="1:4" ht="16.5" thickBot="1" x14ac:dyDescent="0.3">
      <c r="A80" s="17" t="s">
        <v>210</v>
      </c>
      <c r="B80" s="18">
        <v>120</v>
      </c>
      <c r="C80" s="14">
        <v>2798</v>
      </c>
      <c r="D80" s="14">
        <v>-273</v>
      </c>
    </row>
    <row r="81" spans="1:4" ht="32.25" thickBot="1" x14ac:dyDescent="0.3">
      <c r="A81" s="17" t="s">
        <v>211</v>
      </c>
      <c r="B81" s="18">
        <v>130</v>
      </c>
      <c r="C81" s="14">
        <f>C36+C64+C79+C80</f>
        <v>-25905</v>
      </c>
      <c r="D81" s="14">
        <f>D36+D64+D79+D80</f>
        <v>-18525</v>
      </c>
    </row>
    <row r="82" spans="1:4" ht="32.25" thickBot="1" x14ac:dyDescent="0.3">
      <c r="A82" s="17" t="s">
        <v>212</v>
      </c>
      <c r="B82" s="18">
        <v>140</v>
      </c>
      <c r="C82" s="14">
        <v>58481</v>
      </c>
      <c r="D82" s="14">
        <v>45440</v>
      </c>
    </row>
    <row r="83" spans="1:4" ht="32.25" thickBot="1" x14ac:dyDescent="0.3">
      <c r="A83" s="17" t="s">
        <v>213</v>
      </c>
      <c r="B83" s="18">
        <v>150</v>
      </c>
      <c r="C83" s="14">
        <f>C82+C81</f>
        <v>32576</v>
      </c>
      <c r="D83" s="14">
        <f>D82+D81</f>
        <v>26915</v>
      </c>
    </row>
    <row r="84" spans="1:4" ht="15.75" x14ac:dyDescent="0.25">
      <c r="A84" s="2"/>
      <c r="B84" s="3"/>
      <c r="C84" s="21"/>
      <c r="D84" s="3"/>
    </row>
    <row r="85" spans="1:4" x14ac:dyDescent="0.25">
      <c r="A85" s="79" t="s">
        <v>277</v>
      </c>
      <c r="B85" s="10"/>
      <c r="C85" s="10" t="s">
        <v>280</v>
      </c>
      <c r="D85" s="76"/>
    </row>
    <row r="86" spans="1:4" x14ac:dyDescent="0.25">
      <c r="A86" s="80" t="s">
        <v>88</v>
      </c>
      <c r="B86" s="11"/>
      <c r="C86" s="80" t="s">
        <v>89</v>
      </c>
    </row>
    <row r="87" spans="1:4" x14ac:dyDescent="0.25">
      <c r="A87" s="81" t="s">
        <v>278</v>
      </c>
      <c r="B87" s="10"/>
      <c r="C87" s="82" t="s">
        <v>280</v>
      </c>
    </row>
    <row r="88" spans="1:4" x14ac:dyDescent="0.25">
      <c r="A88" s="80" t="s">
        <v>90</v>
      </c>
      <c r="B88" s="11"/>
      <c r="C88" s="83" t="s">
        <v>89</v>
      </c>
    </row>
    <row r="89" spans="1:4" x14ac:dyDescent="0.25">
      <c r="A89" s="13"/>
      <c r="B89" s="13"/>
      <c r="C89" s="13"/>
    </row>
    <row r="90" spans="1:4" x14ac:dyDescent="0.25">
      <c r="A90" s="13" t="s">
        <v>91</v>
      </c>
      <c r="B90" s="13"/>
      <c r="C90" s="13"/>
    </row>
  </sheetData>
  <mergeCells count="11">
    <mergeCell ref="A65:D65"/>
    <mergeCell ref="A1:D1"/>
    <mergeCell ref="A2:D2"/>
    <mergeCell ref="A3:D3"/>
    <mergeCell ref="A18:D18"/>
    <mergeCell ref="A37:D37"/>
    <mergeCell ref="B11:D11"/>
    <mergeCell ref="B5:D5"/>
    <mergeCell ref="B13:D13"/>
    <mergeCell ref="B7:D7"/>
    <mergeCell ref="B9:D9"/>
  </mergeCells>
  <pageMargins left="0.7" right="0.7" top="0.75" bottom="0.75" header="0.3" footer="0.3"/>
  <pageSetup paperSize="9" scale="8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4:I98"/>
  <sheetViews>
    <sheetView tabSelected="1" topLeftCell="A52" zoomScaleNormal="100" workbookViewId="0">
      <selection activeCell="M81" sqref="M81"/>
    </sheetView>
  </sheetViews>
  <sheetFormatPr defaultRowHeight="15" x14ac:dyDescent="0.25"/>
  <cols>
    <col min="1" max="1" width="33" style="15" customWidth="1"/>
    <col min="2" max="2" width="9.140625" style="15"/>
    <col min="3" max="3" width="16.5703125" style="15" customWidth="1"/>
    <col min="4" max="4" width="11.7109375" style="15" customWidth="1"/>
    <col min="5" max="5" width="16.140625" style="15" customWidth="1"/>
    <col min="6" max="6" width="9.85546875" style="15" customWidth="1"/>
    <col min="7" max="7" width="12.7109375" style="15" customWidth="1"/>
    <col min="8" max="8" width="17.42578125" style="15" customWidth="1"/>
    <col min="9" max="9" width="11.85546875" style="15" customWidth="1"/>
    <col min="10" max="16384" width="9.140625" style="1"/>
  </cols>
  <sheetData>
    <row r="4" spans="1:9" customFormat="1" x14ac:dyDescent="0.25">
      <c r="A4" s="94" t="s">
        <v>260</v>
      </c>
      <c r="B4" s="94"/>
      <c r="C4" s="94"/>
      <c r="D4" s="94"/>
      <c r="E4" s="94"/>
      <c r="F4" s="94"/>
      <c r="G4" s="94"/>
      <c r="H4" s="94"/>
      <c r="I4" s="94"/>
    </row>
    <row r="5" spans="1:9" customFormat="1" x14ac:dyDescent="0.25">
      <c r="A5" s="51"/>
      <c r="B5" s="51"/>
      <c r="C5" s="51"/>
      <c r="D5" s="51"/>
      <c r="E5" s="51"/>
      <c r="F5" s="51"/>
      <c r="G5" s="51"/>
      <c r="H5" s="51"/>
      <c r="I5" s="51"/>
    </row>
    <row r="6" spans="1:9" customFormat="1" x14ac:dyDescent="0.25">
      <c r="A6" s="94" t="s">
        <v>283</v>
      </c>
      <c r="B6" s="94"/>
      <c r="C6" s="94"/>
      <c r="D6" s="94"/>
      <c r="E6" s="94"/>
      <c r="F6" s="94"/>
      <c r="G6" s="94"/>
      <c r="H6" s="94"/>
      <c r="I6" s="94"/>
    </row>
    <row r="7" spans="1:9" customFormat="1" x14ac:dyDescent="0.25">
      <c r="A7" s="51"/>
      <c r="B7" s="51"/>
      <c r="C7" s="51"/>
      <c r="D7" s="51"/>
      <c r="E7" s="51"/>
      <c r="F7" s="51"/>
      <c r="G7" s="51"/>
      <c r="H7" s="51"/>
      <c r="I7" s="51"/>
    </row>
    <row r="8" spans="1:9" customFormat="1" x14ac:dyDescent="0.25">
      <c r="A8" s="44" t="s">
        <v>248</v>
      </c>
      <c r="B8" s="93" t="s">
        <v>257</v>
      </c>
      <c r="C8" s="93"/>
      <c r="D8" s="93"/>
      <c r="E8" s="50"/>
      <c r="F8" s="50"/>
      <c r="G8" s="50"/>
      <c r="H8" s="50"/>
      <c r="I8" s="46"/>
    </row>
    <row r="9" spans="1:9" customFormat="1" x14ac:dyDescent="0.25">
      <c r="A9" s="44"/>
      <c r="B9" s="49"/>
      <c r="C9" s="49"/>
      <c r="D9" s="49"/>
      <c r="E9" s="50"/>
      <c r="F9" s="50"/>
      <c r="G9" s="50"/>
      <c r="H9" s="50"/>
      <c r="I9" s="46"/>
    </row>
    <row r="10" spans="1:9" customFormat="1" ht="15" customHeight="1" x14ac:dyDescent="0.25">
      <c r="A10" s="44" t="s">
        <v>250</v>
      </c>
      <c r="B10" s="93" t="s">
        <v>251</v>
      </c>
      <c r="C10" s="93"/>
      <c r="D10" s="93"/>
      <c r="E10" s="93"/>
      <c r="F10" s="93"/>
      <c r="G10" s="93"/>
      <c r="H10" s="93"/>
      <c r="I10" s="93"/>
    </row>
    <row r="11" spans="1:9" customFormat="1" x14ac:dyDescent="0.25">
      <c r="A11" s="44"/>
      <c r="B11" s="49"/>
      <c r="C11" s="49"/>
      <c r="D11" s="49"/>
    </row>
    <row r="12" spans="1:9" customFormat="1" x14ac:dyDescent="0.25">
      <c r="A12" s="54" t="s">
        <v>261</v>
      </c>
      <c r="B12" s="55" t="s">
        <v>253</v>
      </c>
      <c r="C12" s="53"/>
      <c r="F12" s="52"/>
      <c r="I12" s="46"/>
    </row>
    <row r="13" spans="1:9" customFormat="1" x14ac:dyDescent="0.25">
      <c r="A13" s="54"/>
      <c r="B13" s="55"/>
      <c r="C13" s="53"/>
      <c r="F13" s="52"/>
      <c r="I13" s="46"/>
    </row>
    <row r="14" spans="1:9" customFormat="1" ht="33.75" customHeight="1" x14ac:dyDescent="0.25">
      <c r="A14" s="70" t="s">
        <v>262</v>
      </c>
      <c r="B14" s="92" t="s">
        <v>276</v>
      </c>
      <c r="C14" s="92"/>
      <c r="D14" s="92"/>
      <c r="E14" s="92"/>
      <c r="F14" s="92"/>
      <c r="G14" s="92"/>
      <c r="H14" s="92"/>
      <c r="I14" s="92"/>
    </row>
    <row r="15" spans="1:9" customFormat="1" x14ac:dyDescent="0.25">
      <c r="A15" s="70"/>
      <c r="B15" s="59"/>
      <c r="C15" s="59"/>
      <c r="D15" s="59"/>
      <c r="E15" s="59"/>
      <c r="F15" s="59"/>
      <c r="G15" s="59"/>
      <c r="H15" s="59"/>
      <c r="I15" s="59"/>
    </row>
    <row r="16" spans="1:9" customFormat="1" ht="12.75" customHeight="1" x14ac:dyDescent="0.25">
      <c r="A16" s="44" t="s">
        <v>274</v>
      </c>
      <c r="B16" s="93" t="s">
        <v>273</v>
      </c>
      <c r="C16" s="93"/>
      <c r="D16" s="93"/>
    </row>
    <row r="17" spans="1:9" customFormat="1" ht="12.75" customHeight="1" x14ac:dyDescent="0.25">
      <c r="A17" s="44"/>
      <c r="B17" s="49"/>
      <c r="C17" s="49"/>
      <c r="D17" s="49"/>
    </row>
    <row r="18" spans="1:9" customFormat="1" ht="12.75" customHeight="1" x14ac:dyDescent="0.25">
      <c r="A18" s="44"/>
      <c r="B18" s="49"/>
      <c r="C18" s="49"/>
      <c r="D18" s="49"/>
    </row>
    <row r="19" spans="1:9" customFormat="1" x14ac:dyDescent="0.25">
      <c r="A19" s="70"/>
      <c r="B19" s="59"/>
      <c r="C19" s="59"/>
      <c r="D19" s="59"/>
      <c r="E19" s="59"/>
      <c r="F19" s="59"/>
      <c r="G19" s="59"/>
      <c r="H19" s="59"/>
      <c r="I19" s="59"/>
    </row>
    <row r="20" spans="1:9" ht="16.5" thickBot="1" x14ac:dyDescent="0.3">
      <c r="A20" s="24"/>
      <c r="I20" s="48" t="s">
        <v>254</v>
      </c>
    </row>
    <row r="21" spans="1:9" ht="16.5" thickBot="1" x14ac:dyDescent="0.3">
      <c r="A21" s="105" t="s">
        <v>214</v>
      </c>
      <c r="B21" s="105" t="s">
        <v>32</v>
      </c>
      <c r="C21" s="107" t="s">
        <v>215</v>
      </c>
      <c r="D21" s="108"/>
      <c r="E21" s="108"/>
      <c r="F21" s="108"/>
      <c r="G21" s="109"/>
      <c r="H21" s="105" t="s">
        <v>84</v>
      </c>
      <c r="I21" s="105" t="s">
        <v>7</v>
      </c>
    </row>
    <row r="22" spans="1:9" ht="79.5" thickBot="1" x14ac:dyDescent="0.3">
      <c r="A22" s="106"/>
      <c r="B22" s="106"/>
      <c r="C22" s="30" t="s">
        <v>79</v>
      </c>
      <c r="D22" s="30" t="s">
        <v>26</v>
      </c>
      <c r="E22" s="30" t="s">
        <v>80</v>
      </c>
      <c r="F22" s="30" t="s">
        <v>81</v>
      </c>
      <c r="G22" s="30" t="s">
        <v>27</v>
      </c>
      <c r="H22" s="106"/>
      <c r="I22" s="106"/>
    </row>
    <row r="23" spans="1:9" ht="32.25" thickBot="1" x14ac:dyDescent="0.3">
      <c r="A23" s="26" t="s">
        <v>216</v>
      </c>
      <c r="B23" s="29" t="s">
        <v>36</v>
      </c>
      <c r="C23" s="28">
        <v>949307</v>
      </c>
      <c r="D23" s="28">
        <v>-14363</v>
      </c>
      <c r="E23" s="28"/>
      <c r="F23" s="28">
        <v>1278758</v>
      </c>
      <c r="G23" s="28">
        <v>1624831</v>
      </c>
      <c r="H23" s="28"/>
      <c r="I23" s="28">
        <f t="shared" ref="I23:I28" si="0">SUM(C23:H23)</f>
        <v>3838533</v>
      </c>
    </row>
    <row r="24" spans="1:9" ht="16.5" thickBot="1" x14ac:dyDescent="0.3">
      <c r="A24" s="26" t="s">
        <v>217</v>
      </c>
      <c r="B24" s="29" t="s">
        <v>38</v>
      </c>
      <c r="C24" s="28"/>
      <c r="D24" s="28"/>
      <c r="E24" s="28"/>
      <c r="F24" s="28"/>
      <c r="G24" s="28">
        <v>-39871</v>
      </c>
      <c r="H24" s="28"/>
      <c r="I24" s="28">
        <f t="shared" si="0"/>
        <v>-39871</v>
      </c>
    </row>
    <row r="25" spans="1:9" ht="32.25" thickBot="1" x14ac:dyDescent="0.3">
      <c r="A25" s="26" t="s">
        <v>218</v>
      </c>
      <c r="B25" s="29">
        <v>100</v>
      </c>
      <c r="C25" s="28">
        <v>949307</v>
      </c>
      <c r="D25" s="28">
        <v>-14363</v>
      </c>
      <c r="E25" s="28"/>
      <c r="F25" s="28">
        <v>1278758</v>
      </c>
      <c r="G25" s="28">
        <f>SUM(G23:G24)</f>
        <v>1584960</v>
      </c>
      <c r="H25" s="28"/>
      <c r="I25" s="28">
        <f t="shared" si="0"/>
        <v>3798662</v>
      </c>
    </row>
    <row r="26" spans="1:9" ht="32.25" thickBot="1" x14ac:dyDescent="0.3">
      <c r="A26" s="26" t="s">
        <v>219</v>
      </c>
      <c r="B26" s="29">
        <v>200</v>
      </c>
      <c r="C26" s="28">
        <v>0</v>
      </c>
      <c r="D26" s="28">
        <v>0</v>
      </c>
      <c r="E26" s="28">
        <v>0</v>
      </c>
      <c r="F26" s="28">
        <f>F27+F28</f>
        <v>-43230</v>
      </c>
      <c r="G26" s="28">
        <f>G27+G28</f>
        <v>705379</v>
      </c>
      <c r="H26" s="28">
        <v>0</v>
      </c>
      <c r="I26" s="28">
        <f t="shared" si="0"/>
        <v>662149</v>
      </c>
    </row>
    <row r="27" spans="1:9" ht="32.25" thickBot="1" x14ac:dyDescent="0.3">
      <c r="A27" s="26" t="s">
        <v>284</v>
      </c>
      <c r="B27" s="29">
        <v>210</v>
      </c>
      <c r="C27" s="28"/>
      <c r="D27" s="28"/>
      <c r="E27" s="28"/>
      <c r="F27" s="28"/>
      <c r="G27" s="28">
        <v>662149</v>
      </c>
      <c r="H27" s="28"/>
      <c r="I27" s="28">
        <f t="shared" si="0"/>
        <v>662149</v>
      </c>
    </row>
    <row r="28" spans="1:9" ht="48" thickBot="1" x14ac:dyDescent="0.3">
      <c r="A28" s="26" t="s">
        <v>221</v>
      </c>
      <c r="B28" s="29">
        <v>220</v>
      </c>
      <c r="C28" s="28">
        <v>0</v>
      </c>
      <c r="D28" s="28">
        <v>0</v>
      </c>
      <c r="E28" s="28">
        <v>0</v>
      </c>
      <c r="F28" s="28">
        <f>SUM(F30:F31)</f>
        <v>-43230</v>
      </c>
      <c r="G28" s="28">
        <f>SUM(G30:G31)</f>
        <v>43230</v>
      </c>
      <c r="H28" s="28">
        <v>0</v>
      </c>
      <c r="I28" s="28">
        <f t="shared" si="0"/>
        <v>0</v>
      </c>
    </row>
    <row r="29" spans="1:9" ht="16.5" thickBot="1" x14ac:dyDescent="0.3">
      <c r="A29" s="26" t="s">
        <v>28</v>
      </c>
      <c r="B29" s="27"/>
      <c r="C29" s="28"/>
      <c r="D29" s="28"/>
      <c r="E29" s="28"/>
      <c r="F29" s="28"/>
      <c r="G29" s="28"/>
      <c r="H29" s="28"/>
      <c r="I29" s="28"/>
    </row>
    <row r="30" spans="1:9" ht="48" thickBot="1" x14ac:dyDescent="0.3">
      <c r="A30" s="26" t="s">
        <v>222</v>
      </c>
      <c r="B30" s="29">
        <v>221</v>
      </c>
      <c r="C30" s="28"/>
      <c r="D30" s="28"/>
      <c r="E30" s="28"/>
      <c r="F30" s="28"/>
      <c r="G30" s="28"/>
      <c r="H30" s="28"/>
      <c r="I30" s="28">
        <v>0</v>
      </c>
    </row>
    <row r="31" spans="1:9" ht="63.75" thickBot="1" x14ac:dyDescent="0.3">
      <c r="A31" s="26" t="s">
        <v>223</v>
      </c>
      <c r="B31" s="29">
        <v>222</v>
      </c>
      <c r="C31" s="28"/>
      <c r="D31" s="28"/>
      <c r="E31" s="28"/>
      <c r="F31" s="28">
        <v>-43230</v>
      </c>
      <c r="G31" s="28">
        <f>-F31</f>
        <v>43230</v>
      </c>
      <c r="H31" s="28"/>
      <c r="I31" s="28">
        <v>0</v>
      </c>
    </row>
    <row r="32" spans="1:9" ht="63.75" thickBot="1" x14ac:dyDescent="0.3">
      <c r="A32" s="26" t="s">
        <v>224</v>
      </c>
      <c r="B32" s="29">
        <v>223</v>
      </c>
      <c r="C32" s="28"/>
      <c r="D32" s="28"/>
      <c r="E32" s="28"/>
      <c r="F32" s="28"/>
      <c r="G32" s="28"/>
      <c r="H32" s="28"/>
      <c r="I32" s="28">
        <v>0</v>
      </c>
    </row>
    <row r="33" spans="1:9" ht="95.25" thickBot="1" x14ac:dyDescent="0.3">
      <c r="A33" s="26" t="s">
        <v>119</v>
      </c>
      <c r="B33" s="29">
        <v>224</v>
      </c>
      <c r="C33" s="28"/>
      <c r="D33" s="28"/>
      <c r="E33" s="28"/>
      <c r="F33" s="28"/>
      <c r="G33" s="28"/>
      <c r="H33" s="28"/>
      <c r="I33" s="28">
        <v>0</v>
      </c>
    </row>
    <row r="34" spans="1:9" ht="32.25" thickBot="1" x14ac:dyDescent="0.3">
      <c r="A34" s="26" t="s">
        <v>120</v>
      </c>
      <c r="B34" s="29">
        <v>225</v>
      </c>
      <c r="C34" s="28"/>
      <c r="D34" s="28"/>
      <c r="E34" s="28"/>
      <c r="F34" s="28"/>
      <c r="G34" s="28"/>
      <c r="H34" s="28"/>
      <c r="I34" s="28">
        <v>0</v>
      </c>
    </row>
    <row r="35" spans="1:9" ht="63.75" thickBot="1" x14ac:dyDescent="0.3">
      <c r="A35" s="26" t="s">
        <v>121</v>
      </c>
      <c r="B35" s="29">
        <v>226</v>
      </c>
      <c r="C35" s="28"/>
      <c r="D35" s="28"/>
      <c r="E35" s="28"/>
      <c r="F35" s="28"/>
      <c r="G35" s="28"/>
      <c r="H35" s="28"/>
      <c r="I35" s="28">
        <v>0</v>
      </c>
    </row>
    <row r="36" spans="1:9" ht="48" thickBot="1" x14ac:dyDescent="0.3">
      <c r="A36" s="26" t="s">
        <v>225</v>
      </c>
      <c r="B36" s="29">
        <v>227</v>
      </c>
      <c r="C36" s="28"/>
      <c r="D36" s="28"/>
      <c r="E36" s="28"/>
      <c r="F36" s="28"/>
      <c r="G36" s="28"/>
      <c r="H36" s="28"/>
      <c r="I36" s="28">
        <v>0</v>
      </c>
    </row>
    <row r="37" spans="1:9" ht="48" thickBot="1" x14ac:dyDescent="0.3">
      <c r="A37" s="26" t="s">
        <v>123</v>
      </c>
      <c r="B37" s="29">
        <v>228</v>
      </c>
      <c r="C37" s="28"/>
      <c r="D37" s="28"/>
      <c r="E37" s="28"/>
      <c r="F37" s="28"/>
      <c r="G37" s="28"/>
      <c r="H37" s="28"/>
      <c r="I37" s="28">
        <v>0</v>
      </c>
    </row>
    <row r="38" spans="1:9" ht="48" thickBot="1" x14ac:dyDescent="0.3">
      <c r="A38" s="26" t="s">
        <v>124</v>
      </c>
      <c r="B38" s="29">
        <v>229</v>
      </c>
      <c r="C38" s="28"/>
      <c r="D38" s="28"/>
      <c r="E38" s="28"/>
      <c r="F38" s="28"/>
      <c r="G38" s="28"/>
      <c r="H38" s="28"/>
      <c r="I38" s="28">
        <v>0</v>
      </c>
    </row>
    <row r="39" spans="1:9" ht="48" thickBot="1" x14ac:dyDescent="0.3">
      <c r="A39" s="26" t="s">
        <v>226</v>
      </c>
      <c r="B39" s="29">
        <v>300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</row>
    <row r="40" spans="1:9" ht="16.5" thickBot="1" x14ac:dyDescent="0.3">
      <c r="A40" s="26" t="s">
        <v>28</v>
      </c>
      <c r="B40" s="27"/>
      <c r="C40" s="28"/>
      <c r="D40" s="28"/>
      <c r="E40" s="28"/>
      <c r="F40" s="28"/>
      <c r="G40" s="28"/>
      <c r="H40" s="28"/>
      <c r="I40" s="28">
        <v>0</v>
      </c>
    </row>
    <row r="41" spans="1:9" ht="32.25" thickBot="1" x14ac:dyDescent="0.3">
      <c r="A41" s="26" t="s">
        <v>227</v>
      </c>
      <c r="B41" s="29">
        <v>310</v>
      </c>
      <c r="C41" s="28"/>
      <c r="D41" s="28"/>
      <c r="E41" s="28"/>
      <c r="F41" s="28"/>
      <c r="G41" s="28"/>
      <c r="H41" s="28"/>
      <c r="I41" s="28">
        <v>0</v>
      </c>
    </row>
    <row r="42" spans="1:9" ht="16.5" thickBot="1" x14ac:dyDescent="0.3">
      <c r="A42" s="26" t="s">
        <v>28</v>
      </c>
      <c r="B42" s="27"/>
      <c r="C42" s="28"/>
      <c r="D42" s="28"/>
      <c r="E42" s="28"/>
      <c r="F42" s="28"/>
      <c r="G42" s="28"/>
      <c r="H42" s="28"/>
      <c r="I42" s="28">
        <v>0</v>
      </c>
    </row>
    <row r="43" spans="1:9" ht="16.5" thickBot="1" x14ac:dyDescent="0.3">
      <c r="A43" s="26" t="s">
        <v>228</v>
      </c>
      <c r="B43" s="27"/>
      <c r="C43" s="28"/>
      <c r="D43" s="28"/>
      <c r="E43" s="28"/>
      <c r="F43" s="28"/>
      <c r="G43" s="28"/>
      <c r="H43" s="28"/>
      <c r="I43" s="28">
        <v>0</v>
      </c>
    </row>
    <row r="44" spans="1:9" ht="48" thickBot="1" x14ac:dyDescent="0.3">
      <c r="A44" s="26" t="s">
        <v>229</v>
      </c>
      <c r="B44" s="27"/>
      <c r="C44" s="28"/>
      <c r="D44" s="28"/>
      <c r="E44" s="28"/>
      <c r="F44" s="28"/>
      <c r="G44" s="28"/>
      <c r="H44" s="28"/>
      <c r="I44" s="28">
        <v>0</v>
      </c>
    </row>
    <row r="45" spans="1:9" ht="48" thickBot="1" x14ac:dyDescent="0.3">
      <c r="A45" s="26" t="s">
        <v>230</v>
      </c>
      <c r="B45" s="27"/>
      <c r="C45" s="28"/>
      <c r="D45" s="28"/>
      <c r="E45" s="28"/>
      <c r="F45" s="28"/>
      <c r="G45" s="28"/>
      <c r="H45" s="28"/>
      <c r="I45" s="28">
        <v>0</v>
      </c>
    </row>
    <row r="46" spans="1:9" ht="16.5" thickBot="1" x14ac:dyDescent="0.3">
      <c r="A46" s="26" t="s">
        <v>231</v>
      </c>
      <c r="B46" s="29">
        <v>311</v>
      </c>
      <c r="C46" s="28"/>
      <c r="D46" s="28"/>
      <c r="E46" s="28"/>
      <c r="F46" s="28"/>
      <c r="G46" s="28"/>
      <c r="H46" s="28"/>
      <c r="I46" s="28">
        <v>0</v>
      </c>
    </row>
    <row r="47" spans="1:9" ht="32.25" thickBot="1" x14ac:dyDescent="0.3">
      <c r="A47" s="26" t="s">
        <v>232</v>
      </c>
      <c r="B47" s="29">
        <v>312</v>
      </c>
      <c r="C47" s="28"/>
      <c r="D47" s="28"/>
      <c r="E47" s="28"/>
      <c r="F47" s="28"/>
      <c r="G47" s="28"/>
      <c r="H47" s="28"/>
      <c r="I47" s="28">
        <v>0</v>
      </c>
    </row>
    <row r="48" spans="1:9" ht="48" thickBot="1" x14ac:dyDescent="0.3">
      <c r="A48" s="26" t="s">
        <v>233</v>
      </c>
      <c r="B48" s="29">
        <v>313</v>
      </c>
      <c r="C48" s="28"/>
      <c r="D48" s="28"/>
      <c r="E48" s="28"/>
      <c r="F48" s="28"/>
      <c r="G48" s="28"/>
      <c r="H48" s="28"/>
      <c r="I48" s="28">
        <v>0</v>
      </c>
    </row>
    <row r="49" spans="1:9" ht="63.75" thickBot="1" x14ac:dyDescent="0.3">
      <c r="A49" s="26" t="s">
        <v>234</v>
      </c>
      <c r="B49" s="29">
        <v>314</v>
      </c>
      <c r="C49" s="28"/>
      <c r="D49" s="28"/>
      <c r="E49" s="28"/>
      <c r="F49" s="28"/>
      <c r="G49" s="28"/>
      <c r="H49" s="28"/>
      <c r="I49" s="28">
        <v>0</v>
      </c>
    </row>
    <row r="50" spans="1:9" ht="16.5" thickBot="1" x14ac:dyDescent="0.3">
      <c r="A50" s="26" t="s">
        <v>235</v>
      </c>
      <c r="B50" s="29">
        <v>315</v>
      </c>
      <c r="C50" s="28"/>
      <c r="D50" s="28"/>
      <c r="E50" s="28"/>
      <c r="F50" s="28"/>
      <c r="G50" s="28"/>
      <c r="H50" s="28"/>
      <c r="I50" s="28">
        <v>0</v>
      </c>
    </row>
    <row r="51" spans="1:9" ht="32.25" thickBot="1" x14ac:dyDescent="0.3">
      <c r="A51" s="26" t="s">
        <v>236</v>
      </c>
      <c r="B51" s="29">
        <v>316</v>
      </c>
      <c r="C51" s="28"/>
      <c r="D51" s="28"/>
      <c r="E51" s="28"/>
      <c r="F51" s="28"/>
      <c r="G51" s="28"/>
      <c r="H51" s="28"/>
      <c r="I51" s="28">
        <v>0</v>
      </c>
    </row>
    <row r="52" spans="1:9" ht="32.25" thickBot="1" x14ac:dyDescent="0.3">
      <c r="A52" s="26" t="s">
        <v>237</v>
      </c>
      <c r="B52" s="29">
        <v>317</v>
      </c>
      <c r="C52" s="28"/>
      <c r="D52" s="28"/>
      <c r="E52" s="28"/>
      <c r="F52" s="28"/>
      <c r="G52" s="28"/>
      <c r="H52" s="28"/>
      <c r="I52" s="28">
        <v>0</v>
      </c>
    </row>
    <row r="53" spans="1:9" ht="48" thickBot="1" x14ac:dyDescent="0.3">
      <c r="A53" s="26" t="s">
        <v>238</v>
      </c>
      <c r="B53" s="29">
        <v>318</v>
      </c>
      <c r="C53" s="28"/>
      <c r="D53" s="28"/>
      <c r="E53" s="28"/>
      <c r="F53" s="28"/>
      <c r="G53" s="28"/>
      <c r="H53" s="28"/>
      <c r="I53" s="28">
        <v>0</v>
      </c>
    </row>
    <row r="54" spans="1:9" ht="16.5" thickBot="1" x14ac:dyDescent="0.3">
      <c r="A54" s="26" t="s">
        <v>239</v>
      </c>
      <c r="B54" s="29">
        <v>319</v>
      </c>
      <c r="C54" s="28"/>
      <c r="D54" s="28"/>
      <c r="E54" s="28"/>
      <c r="F54" s="28"/>
      <c r="G54" s="28"/>
      <c r="H54" s="28"/>
      <c r="I54" s="28">
        <v>0</v>
      </c>
    </row>
    <row r="55" spans="1:9" ht="48" thickBot="1" x14ac:dyDescent="0.3">
      <c r="A55" s="26" t="s">
        <v>240</v>
      </c>
      <c r="B55" s="29">
        <v>400</v>
      </c>
      <c r="C55" s="28">
        <v>949307</v>
      </c>
      <c r="D55" s="28">
        <v>-14363</v>
      </c>
      <c r="E55" s="28">
        <v>0</v>
      </c>
      <c r="F55" s="28">
        <v>1237095</v>
      </c>
      <c r="G55" s="28">
        <v>2302019</v>
      </c>
      <c r="H55" s="28">
        <v>0</v>
      </c>
      <c r="I55" s="28">
        <f>SUM(C55:H55)</f>
        <v>4474058</v>
      </c>
    </row>
    <row r="56" spans="1:9" ht="16.5" thickBot="1" x14ac:dyDescent="0.3">
      <c r="A56" s="26" t="s">
        <v>217</v>
      </c>
      <c r="B56" s="29">
        <v>401</v>
      </c>
      <c r="C56" s="28"/>
      <c r="D56" s="28"/>
      <c r="E56" s="28"/>
      <c r="F56" s="28"/>
      <c r="G56" s="28"/>
      <c r="H56" s="28"/>
      <c r="I56" s="28">
        <v>0</v>
      </c>
    </row>
    <row r="57" spans="1:9" ht="32.25" thickBot="1" x14ac:dyDescent="0.3">
      <c r="A57" s="26" t="s">
        <v>241</v>
      </c>
      <c r="B57" s="29">
        <v>500</v>
      </c>
      <c r="C57" s="28">
        <v>949307</v>
      </c>
      <c r="D57" s="28">
        <v>-14363</v>
      </c>
      <c r="E57" s="28"/>
      <c r="F57" s="28">
        <f>SUM(F55:F56)</f>
        <v>1237095</v>
      </c>
      <c r="G57" s="28">
        <f>SUM(G55:G56)</f>
        <v>2302019</v>
      </c>
      <c r="H57" s="28"/>
      <c r="I57" s="28">
        <f>SUM(C57:H57)</f>
        <v>4474058</v>
      </c>
    </row>
    <row r="58" spans="1:9" ht="32.25" thickBot="1" x14ac:dyDescent="0.3">
      <c r="A58" s="26" t="s">
        <v>242</v>
      </c>
      <c r="B58" s="29">
        <v>600</v>
      </c>
      <c r="C58" s="28">
        <v>0</v>
      </c>
      <c r="D58" s="28">
        <v>0</v>
      </c>
      <c r="E58" s="28">
        <v>0</v>
      </c>
      <c r="F58" s="19">
        <f>F59+F60</f>
        <v>-37857</v>
      </c>
      <c r="G58" s="19">
        <f>G59+G60</f>
        <v>702098</v>
      </c>
      <c r="H58" s="19">
        <v>0</v>
      </c>
      <c r="I58" s="28">
        <f>SUM(C58:H58)</f>
        <v>664241</v>
      </c>
    </row>
    <row r="59" spans="1:9" ht="16.5" thickBot="1" x14ac:dyDescent="0.3">
      <c r="A59" s="26" t="s">
        <v>220</v>
      </c>
      <c r="B59" s="29">
        <v>610</v>
      </c>
      <c r="C59" s="28"/>
      <c r="D59" s="28"/>
      <c r="E59" s="28"/>
      <c r="F59" s="19"/>
      <c r="G59" s="19">
        <f>'КОПиУ 18'!C36</f>
        <v>664241</v>
      </c>
      <c r="H59" s="19"/>
      <c r="I59" s="28">
        <f>SUM(C59:H59)</f>
        <v>664241</v>
      </c>
    </row>
    <row r="60" spans="1:9" ht="48" thickBot="1" x14ac:dyDescent="0.3">
      <c r="A60" s="26" t="s">
        <v>243</v>
      </c>
      <c r="B60" s="29">
        <v>620</v>
      </c>
      <c r="C60" s="28">
        <v>0</v>
      </c>
      <c r="D60" s="28">
        <v>0</v>
      </c>
      <c r="E60" s="28">
        <v>0</v>
      </c>
      <c r="F60" s="19">
        <f>SUM(F62:F70)</f>
        <v>-37857</v>
      </c>
      <c r="G60" s="19">
        <f>SUM(G62:G70)</f>
        <v>37857</v>
      </c>
      <c r="H60" s="28">
        <v>0</v>
      </c>
      <c r="I60" s="19">
        <f>SUM(F60:H60)</f>
        <v>0</v>
      </c>
    </row>
    <row r="61" spans="1:9" ht="16.5" thickBot="1" x14ac:dyDescent="0.3">
      <c r="A61" s="26" t="s">
        <v>28</v>
      </c>
      <c r="B61" s="27"/>
      <c r="C61" s="28"/>
      <c r="D61" s="28"/>
      <c r="E61" s="28"/>
      <c r="F61" s="19"/>
      <c r="G61" s="28"/>
      <c r="H61" s="28"/>
      <c r="I61" s="19"/>
    </row>
    <row r="62" spans="1:9" ht="48" thickBot="1" x14ac:dyDescent="0.3">
      <c r="A62" s="26" t="s">
        <v>222</v>
      </c>
      <c r="B62" s="29">
        <v>621</v>
      </c>
      <c r="C62" s="28"/>
      <c r="D62" s="28"/>
      <c r="E62" s="28"/>
      <c r="F62" s="19"/>
      <c r="G62" s="28"/>
      <c r="H62" s="28"/>
      <c r="I62" s="19">
        <v>0</v>
      </c>
    </row>
    <row r="63" spans="1:9" ht="63.75" thickBot="1" x14ac:dyDescent="0.3">
      <c r="A63" s="26" t="s">
        <v>223</v>
      </c>
      <c r="B63" s="29">
        <v>622</v>
      </c>
      <c r="C63" s="28"/>
      <c r="D63" s="28"/>
      <c r="E63" s="28"/>
      <c r="F63" s="19">
        <f>'КОФД 18'!C79-'КОФД 18'!D79</f>
        <v>-37857</v>
      </c>
      <c r="G63" s="19">
        <f>-F63</f>
        <v>37857</v>
      </c>
      <c r="H63" s="28"/>
      <c r="I63" s="19">
        <v>0</v>
      </c>
    </row>
    <row r="64" spans="1:9" ht="63.75" thickBot="1" x14ac:dyDescent="0.3">
      <c r="A64" s="26" t="s">
        <v>224</v>
      </c>
      <c r="B64" s="29">
        <v>623</v>
      </c>
      <c r="C64" s="28"/>
      <c r="D64" s="28"/>
      <c r="E64" s="28"/>
      <c r="F64" s="28"/>
      <c r="G64" s="28"/>
      <c r="H64" s="28"/>
      <c r="I64" s="28">
        <v>0</v>
      </c>
    </row>
    <row r="65" spans="1:9" ht="95.25" thickBot="1" x14ac:dyDescent="0.3">
      <c r="A65" s="26" t="s">
        <v>119</v>
      </c>
      <c r="B65" s="29">
        <v>624</v>
      </c>
      <c r="C65" s="28"/>
      <c r="D65" s="28"/>
      <c r="E65" s="28"/>
      <c r="F65" s="28"/>
      <c r="G65" s="28"/>
      <c r="H65" s="28"/>
      <c r="I65" s="28">
        <v>0</v>
      </c>
    </row>
    <row r="66" spans="1:9" ht="32.25" thickBot="1" x14ac:dyDescent="0.3">
      <c r="A66" s="26" t="s">
        <v>120</v>
      </c>
      <c r="B66" s="29">
        <v>625</v>
      </c>
      <c r="C66" s="28"/>
      <c r="D66" s="28"/>
      <c r="E66" s="28"/>
      <c r="F66" s="28"/>
      <c r="G66" s="28"/>
      <c r="H66" s="28"/>
      <c r="I66" s="28">
        <v>0</v>
      </c>
    </row>
    <row r="67" spans="1:9" ht="63.75" thickBot="1" x14ac:dyDescent="0.3">
      <c r="A67" s="26" t="s">
        <v>244</v>
      </c>
      <c r="B67" s="29">
        <v>626</v>
      </c>
      <c r="C67" s="28"/>
      <c r="D67" s="28"/>
      <c r="E67" s="28"/>
      <c r="F67" s="28"/>
      <c r="G67" s="28"/>
      <c r="H67" s="28"/>
      <c r="I67" s="28">
        <v>0</v>
      </c>
    </row>
    <row r="68" spans="1:9" ht="48" thickBot="1" x14ac:dyDescent="0.3">
      <c r="A68" s="26" t="s">
        <v>225</v>
      </c>
      <c r="B68" s="29">
        <v>627</v>
      </c>
      <c r="C68" s="28"/>
      <c r="D68" s="28"/>
      <c r="E68" s="28"/>
      <c r="F68" s="28"/>
      <c r="G68" s="28"/>
      <c r="H68" s="28"/>
      <c r="I68" s="28">
        <v>0</v>
      </c>
    </row>
    <row r="69" spans="1:9" ht="48" thickBot="1" x14ac:dyDescent="0.3">
      <c r="A69" s="26" t="s">
        <v>123</v>
      </c>
      <c r="B69" s="29">
        <v>628</v>
      </c>
      <c r="C69" s="28"/>
      <c r="D69" s="28"/>
      <c r="E69" s="28"/>
      <c r="F69" s="28"/>
      <c r="G69" s="28"/>
      <c r="H69" s="28"/>
      <c r="I69" s="28">
        <v>0</v>
      </c>
    </row>
    <row r="70" spans="1:9" ht="48" thickBot="1" x14ac:dyDescent="0.3">
      <c r="A70" s="26" t="s">
        <v>124</v>
      </c>
      <c r="B70" s="29">
        <v>629</v>
      </c>
      <c r="C70" s="28"/>
      <c r="D70" s="28"/>
      <c r="E70" s="28"/>
      <c r="F70" s="28"/>
      <c r="G70" s="28"/>
      <c r="H70" s="28"/>
      <c r="I70" s="28">
        <v>0</v>
      </c>
    </row>
    <row r="71" spans="1:9" ht="48" thickBot="1" x14ac:dyDescent="0.3">
      <c r="A71" s="26" t="s">
        <v>245</v>
      </c>
      <c r="B71" s="29">
        <v>700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</row>
    <row r="72" spans="1:9" ht="16.5" thickBot="1" x14ac:dyDescent="0.3">
      <c r="A72" s="26" t="s">
        <v>28</v>
      </c>
      <c r="B72" s="27"/>
      <c r="C72" s="28"/>
      <c r="D72" s="28"/>
      <c r="E72" s="28"/>
      <c r="F72" s="28"/>
      <c r="G72" s="28"/>
      <c r="H72" s="28"/>
      <c r="I72" s="28"/>
    </row>
    <row r="73" spans="1:9" ht="32.25" thickBot="1" x14ac:dyDescent="0.3">
      <c r="A73" s="26" t="s">
        <v>246</v>
      </c>
      <c r="B73" s="29">
        <v>710</v>
      </c>
      <c r="C73" s="28"/>
      <c r="D73" s="28"/>
      <c r="E73" s="28"/>
      <c r="F73" s="28"/>
      <c r="G73" s="28"/>
      <c r="H73" s="28"/>
      <c r="I73" s="28">
        <v>0</v>
      </c>
    </row>
    <row r="74" spans="1:9" ht="16.5" thickBot="1" x14ac:dyDescent="0.3">
      <c r="A74" s="26" t="s">
        <v>28</v>
      </c>
      <c r="B74" s="27"/>
      <c r="C74" s="28"/>
      <c r="D74" s="28"/>
      <c r="E74" s="28"/>
      <c r="F74" s="28"/>
      <c r="G74" s="28"/>
      <c r="H74" s="28"/>
      <c r="I74" s="28"/>
    </row>
    <row r="75" spans="1:9" ht="16.5" thickBot="1" x14ac:dyDescent="0.3">
      <c r="A75" s="26" t="s">
        <v>228</v>
      </c>
      <c r="B75" s="27"/>
      <c r="C75" s="28"/>
      <c r="D75" s="28"/>
      <c r="E75" s="28"/>
      <c r="F75" s="28"/>
      <c r="G75" s="28"/>
      <c r="H75" s="28"/>
      <c r="I75" s="28">
        <v>0</v>
      </c>
    </row>
    <row r="76" spans="1:9" ht="48" thickBot="1" x14ac:dyDescent="0.3">
      <c r="A76" s="26" t="s">
        <v>229</v>
      </c>
      <c r="B76" s="27"/>
      <c r="C76" s="28"/>
      <c r="D76" s="28"/>
      <c r="E76" s="28"/>
      <c r="F76" s="28"/>
      <c r="G76" s="28"/>
      <c r="H76" s="28"/>
      <c r="I76" s="28">
        <v>0</v>
      </c>
    </row>
    <row r="77" spans="1:9" ht="48" thickBot="1" x14ac:dyDescent="0.3">
      <c r="A77" s="26" t="s">
        <v>230</v>
      </c>
      <c r="B77" s="27"/>
      <c r="C77" s="28"/>
      <c r="D77" s="28"/>
      <c r="E77" s="28"/>
      <c r="F77" s="28"/>
      <c r="G77" s="28"/>
      <c r="H77" s="28"/>
      <c r="I77" s="28">
        <v>0</v>
      </c>
    </row>
    <row r="78" spans="1:9" ht="16.5" thickBot="1" x14ac:dyDescent="0.3">
      <c r="A78" s="26" t="s">
        <v>231</v>
      </c>
      <c r="B78" s="29">
        <v>711</v>
      </c>
      <c r="C78" s="28"/>
      <c r="D78" s="28"/>
      <c r="E78" s="28"/>
      <c r="F78" s="28"/>
      <c r="G78" s="28"/>
      <c r="H78" s="28"/>
      <c r="I78" s="28">
        <v>0</v>
      </c>
    </row>
    <row r="79" spans="1:9" ht="32.25" thickBot="1" x14ac:dyDescent="0.3">
      <c r="A79" s="26" t="s">
        <v>232</v>
      </c>
      <c r="B79" s="29">
        <v>712</v>
      </c>
      <c r="C79" s="28"/>
      <c r="D79" s="28"/>
      <c r="E79" s="28"/>
      <c r="F79" s="28"/>
      <c r="G79" s="28"/>
      <c r="H79" s="28"/>
      <c r="I79" s="28">
        <v>0</v>
      </c>
    </row>
    <row r="80" spans="1:9" ht="48" thickBot="1" x14ac:dyDescent="0.3">
      <c r="A80" s="26" t="s">
        <v>233</v>
      </c>
      <c r="B80" s="29">
        <v>713</v>
      </c>
      <c r="C80" s="28"/>
      <c r="D80" s="28"/>
      <c r="E80" s="28"/>
      <c r="F80" s="28"/>
      <c r="G80" s="28"/>
      <c r="H80" s="28"/>
      <c r="I80" s="28">
        <v>0</v>
      </c>
    </row>
    <row r="81" spans="1:9" ht="63.75" thickBot="1" x14ac:dyDescent="0.3">
      <c r="A81" s="26" t="s">
        <v>234</v>
      </c>
      <c r="B81" s="29">
        <v>714</v>
      </c>
      <c r="C81" s="28"/>
      <c r="D81" s="28"/>
      <c r="E81" s="28"/>
      <c r="F81" s="28"/>
      <c r="G81" s="28"/>
      <c r="H81" s="28"/>
      <c r="I81" s="28">
        <v>0</v>
      </c>
    </row>
    <row r="82" spans="1:9" ht="16.5" thickBot="1" x14ac:dyDescent="0.3">
      <c r="A82" s="26" t="s">
        <v>235</v>
      </c>
      <c r="B82" s="29">
        <v>715</v>
      </c>
      <c r="C82" s="28"/>
      <c r="D82" s="28"/>
      <c r="E82" s="28"/>
      <c r="F82" s="28"/>
      <c r="G82" s="28"/>
      <c r="H82" s="28"/>
      <c r="I82" s="28">
        <v>0</v>
      </c>
    </row>
    <row r="83" spans="1:9" ht="32.25" thickBot="1" x14ac:dyDescent="0.3">
      <c r="A83" s="26" t="s">
        <v>236</v>
      </c>
      <c r="B83" s="29">
        <v>716</v>
      </c>
      <c r="C83" s="28"/>
      <c r="D83" s="28"/>
      <c r="E83" s="28"/>
      <c r="F83" s="28"/>
      <c r="G83" s="28"/>
      <c r="H83" s="28"/>
      <c r="I83" s="28">
        <v>0</v>
      </c>
    </row>
    <row r="84" spans="1:9" ht="32.25" thickBot="1" x14ac:dyDescent="0.3">
      <c r="A84" s="26" t="s">
        <v>237</v>
      </c>
      <c r="B84" s="29">
        <v>717</v>
      </c>
      <c r="C84" s="28"/>
      <c r="D84" s="28"/>
      <c r="E84" s="28"/>
      <c r="F84" s="28"/>
      <c r="G84" s="28"/>
      <c r="H84" s="28"/>
      <c r="I84" s="28">
        <v>0</v>
      </c>
    </row>
    <row r="85" spans="1:9" ht="48" thickBot="1" x14ac:dyDescent="0.3">
      <c r="A85" s="26" t="s">
        <v>238</v>
      </c>
      <c r="B85" s="29">
        <v>718</v>
      </c>
      <c r="C85" s="28"/>
      <c r="D85" s="28"/>
      <c r="E85" s="28"/>
      <c r="F85" s="28"/>
      <c r="G85" s="28"/>
      <c r="H85" s="28"/>
      <c r="I85" s="28">
        <v>0</v>
      </c>
    </row>
    <row r="86" spans="1:9" ht="16.5" thickBot="1" x14ac:dyDescent="0.3">
      <c r="A86" s="26" t="s">
        <v>239</v>
      </c>
      <c r="B86" s="29">
        <v>719</v>
      </c>
      <c r="C86" s="28"/>
      <c r="D86" s="28"/>
      <c r="E86" s="28"/>
      <c r="F86" s="28"/>
      <c r="G86" s="28"/>
      <c r="H86" s="28"/>
      <c r="I86" s="28">
        <v>0</v>
      </c>
    </row>
    <row r="87" spans="1:9" ht="48" thickBot="1" x14ac:dyDescent="0.3">
      <c r="A87" s="26" t="s">
        <v>247</v>
      </c>
      <c r="B87" s="29">
        <v>800</v>
      </c>
      <c r="C87" s="28">
        <v>949307</v>
      </c>
      <c r="D87" s="28">
        <v>-14363</v>
      </c>
      <c r="E87" s="28">
        <v>0</v>
      </c>
      <c r="F87" s="19">
        <f>F57+F58+F71</f>
        <v>1199238</v>
      </c>
      <c r="G87" s="19">
        <f>G57+G58+G71</f>
        <v>3004117</v>
      </c>
      <c r="H87" s="19">
        <v>0</v>
      </c>
      <c r="I87" s="19">
        <f>SUM(C87:H87)</f>
        <v>5138299</v>
      </c>
    </row>
    <row r="88" spans="1:9" ht="15.75" x14ac:dyDescent="0.25">
      <c r="A88" s="24"/>
      <c r="F88" s="21"/>
      <c r="G88" s="21"/>
    </row>
    <row r="89" spans="1:9" ht="24.75" customHeight="1" x14ac:dyDescent="0.25">
      <c r="A89" s="79" t="s">
        <v>277</v>
      </c>
      <c r="B89" s="10"/>
      <c r="D89" s="104" t="s">
        <v>87</v>
      </c>
      <c r="E89" s="104"/>
    </row>
    <row r="90" spans="1:9" ht="24.75" customHeight="1" x14ac:dyDescent="0.25">
      <c r="A90" s="80" t="s">
        <v>88</v>
      </c>
      <c r="B90" s="11"/>
      <c r="D90" s="80" t="s">
        <v>89</v>
      </c>
      <c r="E90" s="103" t="s">
        <v>87</v>
      </c>
      <c r="F90" s="103"/>
      <c r="G90" s="10"/>
      <c r="H90" s="11"/>
      <c r="I90" s="13"/>
    </row>
    <row r="91" spans="1:9" ht="24.75" customHeight="1" x14ac:dyDescent="0.25">
      <c r="A91" s="81" t="s">
        <v>278</v>
      </c>
      <c r="B91" s="10"/>
      <c r="D91" s="104" t="s">
        <v>87</v>
      </c>
      <c r="E91" s="104"/>
      <c r="F91" s="73"/>
      <c r="G91" s="12"/>
      <c r="H91" s="11"/>
      <c r="I91" s="13"/>
    </row>
    <row r="92" spans="1:9" ht="24.75" customHeight="1" x14ac:dyDescent="0.25">
      <c r="A92" s="80" t="s">
        <v>90</v>
      </c>
      <c r="B92" s="11"/>
      <c r="D92" s="83" t="s">
        <v>89</v>
      </c>
      <c r="E92" s="103" t="s">
        <v>87</v>
      </c>
      <c r="F92" s="103"/>
      <c r="G92" s="10"/>
      <c r="H92" s="11"/>
      <c r="I92" s="13"/>
    </row>
    <row r="93" spans="1:9" x14ac:dyDescent="0.25">
      <c r="A93" s="13"/>
      <c r="B93" s="13"/>
      <c r="C93" s="13"/>
      <c r="D93" s="73"/>
      <c r="E93" s="74" t="s">
        <v>89</v>
      </c>
      <c r="F93" s="73"/>
      <c r="G93" s="12"/>
      <c r="H93" s="11"/>
      <c r="I93" s="13"/>
    </row>
    <row r="94" spans="1:9" x14ac:dyDescent="0.25">
      <c r="A94" s="13" t="s">
        <v>91</v>
      </c>
      <c r="B94" s="13"/>
      <c r="C94" s="13"/>
      <c r="D94" s="75"/>
      <c r="E94" s="75"/>
      <c r="F94" s="75"/>
      <c r="G94" s="13"/>
      <c r="H94" s="13"/>
      <c r="I94" s="13"/>
    </row>
    <row r="95" spans="1:9" x14ac:dyDescent="0.25">
      <c r="A95" s="75" t="s">
        <v>91</v>
      </c>
      <c r="B95" s="75"/>
      <c r="C95" s="75"/>
      <c r="D95" s="75"/>
      <c r="E95" s="75"/>
      <c r="F95" s="75"/>
      <c r="G95" s="13"/>
      <c r="H95" s="13"/>
      <c r="I95" s="13"/>
    </row>
    <row r="96" spans="1:9" x14ac:dyDescent="0.25">
      <c r="A96" s="75"/>
      <c r="B96" s="75"/>
      <c r="C96" s="75"/>
      <c r="D96" s="75"/>
      <c r="E96" s="75"/>
      <c r="F96" s="75"/>
      <c r="G96" s="13"/>
      <c r="H96" s="13"/>
      <c r="I96" s="13"/>
    </row>
    <row r="97" spans="1:9" x14ac:dyDescent="0.25">
      <c r="A97" s="75"/>
      <c r="B97" s="75"/>
      <c r="C97" s="75"/>
      <c r="D97" s="75"/>
      <c r="E97" s="75"/>
      <c r="F97" s="75"/>
      <c r="G97" s="13"/>
      <c r="H97" s="13"/>
      <c r="I97" s="13"/>
    </row>
    <row r="98" spans="1:9" x14ac:dyDescent="0.25">
      <c r="A98" s="71"/>
      <c r="B98" s="71"/>
      <c r="C98" s="71"/>
      <c r="D98" s="71"/>
      <c r="E98" s="71"/>
      <c r="F98" s="71"/>
    </row>
  </sheetData>
  <mergeCells count="15">
    <mergeCell ref="E92:F92"/>
    <mergeCell ref="D89:E89"/>
    <mergeCell ref="D91:E91"/>
    <mergeCell ref="A4:I4"/>
    <mergeCell ref="A6:I6"/>
    <mergeCell ref="B8:D8"/>
    <mergeCell ref="A21:A22"/>
    <mergeCell ref="B21:B22"/>
    <mergeCell ref="C21:G21"/>
    <mergeCell ref="H21:H22"/>
    <mergeCell ref="I21:I22"/>
    <mergeCell ref="B14:I14"/>
    <mergeCell ref="B16:D16"/>
    <mergeCell ref="B10:I10"/>
    <mergeCell ref="E90:F90"/>
  </mergeCells>
  <pageMargins left="0.25" right="0.25" top="0.75" bottom="0.75" header="0.3" footer="0.3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КОФД 18</vt:lpstr>
      <vt:lpstr>КОПиУ 18</vt:lpstr>
      <vt:lpstr>КОДДС 18</vt:lpstr>
      <vt:lpstr>КОИК 18</vt:lpstr>
      <vt:lpstr>'КОДДС 18'!Область_печати</vt:lpstr>
      <vt:lpstr>'КОФД 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</dc:creator>
  <cp:lastModifiedBy>Тесленко Ирина Борисовна</cp:lastModifiedBy>
  <cp:lastPrinted>2019-11-26T13:07:28Z</cp:lastPrinted>
  <dcterms:created xsi:type="dcterms:W3CDTF">2017-04-03T03:28:13Z</dcterms:created>
  <dcterms:modified xsi:type="dcterms:W3CDTF">2019-11-26T13:07:35Z</dcterms:modified>
</cp:coreProperties>
</file>