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def\Desktop\ДТЖ Н\Корпсобытия 2023\Отчетность за 1 квартал\"/>
    </mc:Choice>
  </mc:AlternateContent>
  <xr:revisionPtr revIDLastSave="0" documentId="13_ncr:1_{510D5807-06B2-4C07-9946-3C84A18A587E}" xr6:coauthVersionLast="46" xr6:coauthVersionMax="47" xr10:uidLastSave="{00000000-0000-0000-0000-000000000000}"/>
  <bookViews>
    <workbookView xWindow="-120" yWindow="-120" windowWidth="29040" windowHeight="15840" tabRatio="402" xr2:uid="{00000000-000D-0000-FFFF-FFFF00000000}"/>
  </bookViews>
  <sheets>
    <sheet name="ФО1" sheetId="9" r:id="rId1"/>
    <sheet name="ФО2" sheetId="6" r:id="rId2"/>
    <sheet name="ФО3" sheetId="7" r:id="rId3"/>
    <sheet name="ФО4" sheetId="8" r:id="rId4"/>
  </sheets>
  <definedNames>
    <definedName name="bookmark37" localSheetId="0">ФО1!$A$34</definedName>
    <definedName name="bookmark54" localSheetId="2">ФО3!$A$4</definedName>
    <definedName name="bookmark57" localSheetId="3">ФО4!$A$5</definedName>
  </definedNames>
  <calcPr calcId="191029" refMode="R1C1"/>
</workbook>
</file>

<file path=xl/calcChain.xml><?xml version="1.0" encoding="utf-8"?>
<calcChain xmlns="http://schemas.openxmlformats.org/spreadsheetml/2006/main">
  <c r="E9" i="8" l="1"/>
  <c r="E10" i="8" s="1"/>
  <c r="E12" i="8" s="1"/>
  <c r="E14" i="8" s="1"/>
  <c r="E7" i="8"/>
  <c r="D8" i="7"/>
  <c r="D7" i="7"/>
  <c r="D15" i="7" s="1"/>
  <c r="C8" i="7" l="1"/>
  <c r="C7" i="7"/>
  <c r="C30" i="9"/>
  <c r="C32" i="9" s="1"/>
  <c r="C12" i="8"/>
  <c r="C14" i="8" s="1"/>
  <c r="C19" i="8" s="1"/>
  <c r="C42" i="9" l="1"/>
  <c r="C43" i="9" s="1"/>
  <c r="C26" i="7"/>
  <c r="D36" i="7"/>
  <c r="D34" i="7"/>
  <c r="D42" i="9" l="1"/>
  <c r="D32" i="9"/>
  <c r="D18" i="9"/>
  <c r="D11" i="9"/>
  <c r="D19" i="9" l="1"/>
  <c r="D43" i="9"/>
  <c r="D10" i="8"/>
  <c r="D12" i="8" s="1"/>
  <c r="D14" i="8" l="1"/>
  <c r="D25" i="9"/>
  <c r="C20" i="7"/>
  <c r="D26" i="7"/>
  <c r="D20" i="7"/>
  <c r="D27" i="7" l="1"/>
  <c r="D31" i="7" s="1"/>
  <c r="C15" i="7"/>
  <c r="C27" i="7" s="1"/>
  <c r="C31" i="7" s="1"/>
  <c r="D8" i="6"/>
  <c r="D13" i="6" s="1"/>
  <c r="D17" i="6" s="1"/>
  <c r="D20" i="6" s="1"/>
  <c r="C8" i="6"/>
  <c r="C13" i="6" s="1"/>
  <c r="C17" i="6" s="1"/>
  <c r="C20" i="6" s="1"/>
  <c r="C23" i="6" l="1"/>
  <c r="D23" i="6"/>
  <c r="D26" i="6" s="1"/>
  <c r="C18" i="9"/>
  <c r="C11" i="9"/>
  <c r="C19" i="9" l="1"/>
  <c r="D16" i="8"/>
  <c r="E16" i="8" s="1"/>
  <c r="C26" i="6"/>
  <c r="D17" i="8" l="1"/>
  <c r="D19" i="8" s="1"/>
  <c r="E17" i="8" l="1"/>
  <c r="C25" i="9"/>
  <c r="C26" i="9" s="1"/>
  <c r="C44" i="9" s="1"/>
  <c r="D26" i="9" l="1"/>
  <c r="D44" i="9" s="1"/>
  <c r="D45" i="9" s="1"/>
  <c r="E19" i="8"/>
  <c r="C45" i="9"/>
</calcChain>
</file>

<file path=xl/sharedStrings.xml><?xml version="1.0" encoding="utf-8"?>
<sst xmlns="http://schemas.openxmlformats.org/spreadsheetml/2006/main" count="149" uniqueCount="102">
  <si>
    <t>Активы</t>
  </si>
  <si>
    <t>Денежные средства и их эквиваленты</t>
  </si>
  <si>
    <t>Основные средства</t>
  </si>
  <si>
    <t>Нематериальные активы</t>
  </si>
  <si>
    <t>Итого капитал</t>
  </si>
  <si>
    <t>Прочие расходы</t>
  </si>
  <si>
    <t>Прочие доходы</t>
  </si>
  <si>
    <t>Расходы по подоходному налогу</t>
  </si>
  <si>
    <t>подпись</t>
  </si>
  <si>
    <t>Главный бухгалтер              ______________________________</t>
  </si>
  <si>
    <t>Руководитель                        ______________________________</t>
  </si>
  <si>
    <t xml:space="preserve">             Отчёт о финансовом положении АО "Dosjan temir joly"</t>
  </si>
  <si>
    <t>Отчёт о совокупном доходе АО "Dosjan temir joly"</t>
  </si>
  <si>
    <t xml:space="preserve">                                    Отчёт о движении денежных средств (прямой метод) АО "Dosjan temir joly"</t>
  </si>
  <si>
    <t>В тысячах тенге</t>
  </si>
  <si>
    <t>Прим.</t>
  </si>
  <si>
    <t>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</si>
  <si>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</si>
  <si>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</si>
  <si>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</si>
  <si>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</si>
  <si>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</si>
  <si>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</si>
  <si>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</si>
  <si>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</si>
  <si>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</t>
  </si>
  <si>
    <t>Накопленный убыток</t>
  </si>
  <si>
    <t>Долгосрочные обязательства</t>
  </si>
  <si>
    <t>Займы, долгосрочная часть</t>
  </si>
  <si>
    <t>Облигации, долгосрочная часть</t>
  </si>
  <si>
    <t>Краткосрочные обязательства</t>
  </si>
  <si>
    <t>Займы, краткосрочная часть</t>
  </si>
  <si>
    <t>Облигации, краткосрочная часть</t>
  </si>
  <si>
    <t>Торговая кредиторская задолженность</t>
  </si>
  <si>
    <t>Подоходный налог к уплате</t>
  </si>
  <si>
    <t>Текущие оценочные обязательства</t>
  </si>
  <si>
    <t>Обязательства по прочим налогам</t>
  </si>
  <si>
    <t>Прочие текущие обязательства</t>
  </si>
  <si>
    <t>Итого обязательства</t>
  </si>
  <si>
    <t>Итого капитал и обязательства</t>
  </si>
  <si>
    <t xml:space="preserve"> </t>
  </si>
  <si>
    <t>Выручка по договорам с покупателями</t>
  </si>
  <si>
    <t>Себестоимость реализованных услуг</t>
  </si>
  <si>
    <t>Валовый доход</t>
  </si>
  <si>
    <t>Общие и административные расходы</t>
  </si>
  <si>
    <t>Прибыль от операционной деятельности</t>
  </si>
  <si>
    <t>Финансовые доходы</t>
  </si>
  <si>
    <t>Финансовые расходы</t>
  </si>
  <si>
    <t>Прибыль до учёта подоходного налога</t>
  </si>
  <si>
    <t>Прибыль за год</t>
  </si>
  <si>
    <t>Прочий совокупный доход</t>
  </si>
  <si>
    <t>Итого совокупный доход за год, за вычетом подоходного налога</t>
  </si>
  <si>
    <t>Прибыль на акцию (в тенге)</t>
  </si>
  <si>
    <t>Базовая и разводненная прибыль на акцию, в отношении дохода за год, приходящегося на держателей простых акций Компании</t>
  </si>
  <si>
    <t>Денежные потоки от операционной деятельности</t>
  </si>
  <si>
    <t>Поступления от покупателей</t>
  </si>
  <si>
    <t>Платежи поставщикам</t>
  </si>
  <si>
    <t>Денежные платежи работникам</t>
  </si>
  <si>
    <t>Платежи в бюджет и внебюджетные фонды</t>
  </si>
  <si>
    <t>Полученные вознаграждения по депозитам</t>
  </si>
  <si>
    <t>Выплата вознаграждения по займам</t>
  </si>
  <si>
    <t>Прочие поступления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</si>
  <si>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</si>
  <si>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</si>
  <si>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</si>
  <si>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 xml:space="preserve">Приобретение основных средств и нематериальных активов </t>
  </si>
  <si>
    <t>Реализация основных средств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</si>
  <si>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</si>
  <si>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</si>
  <si>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Погашение займов</t>
  </si>
  <si>
    <t>Выплата купона по размещенным облигациям</t>
  </si>
  <si>
    <t>Выкуп облигаций</t>
  </si>
  <si>
    <t>Чистое расходование денежных средств в финансовой деятельности</t>
  </si>
  <si>
    <t>Чистое изменение денежных средств и их эквивалентов</t>
  </si>
  <si>
    <t>Эффект от начисления резерва под ожидаемые кредитные убытки на денежные средства и их эквиваленты</t>
  </si>
  <si>
    <t>Денежные средства и их эквиваленты, на начало года</t>
  </si>
  <si>
    <t>Итого</t>
  </si>
  <si>
    <t>Итого совокупный доход</t>
  </si>
  <si>
    <t>Отчет об изменениях в капитале АО "Dosjan temir joly"</t>
  </si>
  <si>
    <t>Прибыль за  отчетный период</t>
  </si>
  <si>
    <t>за отчетный период</t>
  </si>
  <si>
    <t>Денежные средства и их эквиваленты, на конец отчетного периода</t>
  </si>
  <si>
    <t>Долгосрочные оценочные обязательства</t>
  </si>
  <si>
    <t>01 января</t>
  </si>
  <si>
    <t>Сақ Н.И.</t>
  </si>
  <si>
    <t>Кожабаева К.О.</t>
  </si>
  <si>
    <t>На 31 декабря 2022 года</t>
  </si>
  <si>
    <t>2022 год</t>
  </si>
  <si>
    <t>-</t>
  </si>
  <si>
    <t>31 марта</t>
  </si>
  <si>
    <t>2023 года</t>
  </si>
  <si>
    <t>2023 год</t>
  </si>
  <si>
    <t xml:space="preserve">                                                                        за период, заканчивающийся 31 марта 2023 года</t>
  </si>
  <si>
    <t xml:space="preserve"> за период, заканчивающийся  31 марта 2023 года</t>
  </si>
  <si>
    <t xml:space="preserve">      по состоянию на 31 марта 2023 года</t>
  </si>
  <si>
    <t>за период, заканчивающийся на 31 марта 2023 года</t>
  </si>
  <si>
    <t>На 1 января 2022 года</t>
  </si>
  <si>
    <t>за 12 месяцев 2022 года</t>
  </si>
  <si>
    <t>На 31 марта 2023 года</t>
  </si>
  <si>
    <t>На 01 января 2023 года</t>
  </si>
  <si>
    <t>31 марта 2023г</t>
  </si>
  <si>
    <t>31 марта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</si>
</sst>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\ _₽"/>
    <numFmt numFmtId="167" formatCode="#,##0;\(#,##0\)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164" fontId="10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right" vertical="top"/>
    </xf>
    <xf numFmtId="0" fontId="1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  <xf numFmtId="165" fontId="13" fillId="0" borderId="4" xfId="2" applyNumberFormat="1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/>
    <xf numFmtId="0" fontId="13" fillId="0" borderId="2" xfId="0" applyFont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165" fontId="14" fillId="2" borderId="0" xfId="2" applyNumberFormat="1" applyFont="1" applyFill="1" applyAlignment="1">
      <alignment vertical="center" wrapText="1"/>
    </xf>
    <xf numFmtId="165" fontId="0" fillId="0" borderId="0" xfId="0" applyNumberFormat="1"/>
    <xf numFmtId="166" fontId="0" fillId="0" borderId="0" xfId="0" applyNumberFormat="1"/>
    <xf numFmtId="165" fontId="14" fillId="2" borderId="2" xfId="2" applyNumberFormat="1" applyFont="1" applyFill="1" applyBorder="1" applyAlignment="1">
      <alignment vertical="center" wrapText="1"/>
    </xf>
    <xf numFmtId="165" fontId="14" fillId="0" borderId="2" xfId="2" applyNumberFormat="1" applyFont="1" applyBorder="1" applyAlignment="1">
      <alignment vertical="center" wrapText="1"/>
    </xf>
    <xf numFmtId="165" fontId="13" fillId="0" borderId="0" xfId="2" applyNumberFormat="1" applyFont="1" applyAlignment="1">
      <alignment horizontal="right" vertical="center" wrapText="1"/>
    </xf>
    <xf numFmtId="165" fontId="14" fillId="0" borderId="0" xfId="2" applyNumberFormat="1" applyFont="1" applyAlignment="1">
      <alignment horizontal="right" vertical="center" wrapText="1"/>
    </xf>
    <xf numFmtId="167" fontId="13" fillId="0" borderId="4" xfId="2" applyNumberFormat="1" applyFont="1" applyBorder="1" applyAlignment="1">
      <alignment vertical="center" wrapText="1"/>
    </xf>
    <xf numFmtId="167" fontId="14" fillId="2" borderId="2" xfId="2" applyNumberFormat="1" applyFont="1" applyFill="1" applyBorder="1" applyAlignment="1">
      <alignment vertical="center" wrapText="1"/>
    </xf>
    <xf numFmtId="165" fontId="14" fillId="0" borderId="0" xfId="2" applyNumberFormat="1" applyFont="1" applyAlignment="1">
      <alignment wrapText="1"/>
    </xf>
    <xf numFmtId="165" fontId="13" fillId="0" borderId="3" xfId="2" applyNumberFormat="1" applyFont="1" applyBorder="1" applyAlignment="1">
      <alignment wrapText="1"/>
    </xf>
    <xf numFmtId="165" fontId="14" fillId="0" borderId="3" xfId="2" applyNumberFormat="1" applyFont="1" applyBorder="1" applyAlignment="1">
      <alignment wrapText="1"/>
    </xf>
    <xf numFmtId="165" fontId="14" fillId="0" borderId="0" xfId="2" applyNumberFormat="1" applyFont="1" applyAlignment="1">
      <alignment horizontal="right" wrapText="1"/>
    </xf>
    <xf numFmtId="167" fontId="13" fillId="0" borderId="0" xfId="2" applyNumberFormat="1" applyFont="1" applyAlignment="1">
      <alignment horizontal="right" wrapText="1"/>
    </xf>
    <xf numFmtId="167" fontId="14" fillId="0" borderId="0" xfId="2" applyNumberFormat="1" applyFont="1" applyAlignment="1">
      <alignment horizontal="right" wrapText="1"/>
    </xf>
    <xf numFmtId="165" fontId="14" fillId="0" borderId="3" xfId="2" applyNumberFormat="1" applyFont="1" applyBorder="1" applyAlignment="1">
      <alignment horizontal="right" wrapText="1"/>
    </xf>
    <xf numFmtId="167" fontId="13" fillId="0" borderId="3" xfId="2" applyNumberFormat="1" applyFont="1" applyBorder="1" applyAlignment="1">
      <alignment horizontal="right" wrapText="1"/>
    </xf>
    <xf numFmtId="167" fontId="14" fillId="0" borderId="3" xfId="2" applyNumberFormat="1" applyFont="1" applyBorder="1" applyAlignment="1">
      <alignment horizontal="right" wrapText="1"/>
    </xf>
    <xf numFmtId="165" fontId="14" fillId="0" borderId="2" xfId="2" applyNumberFormat="1" applyFont="1" applyBorder="1" applyAlignment="1">
      <alignment horizontal="right" wrapText="1"/>
    </xf>
    <xf numFmtId="165" fontId="13" fillId="0" borderId="4" xfId="2" applyNumberFormat="1" applyFont="1" applyBorder="1" applyAlignment="1">
      <alignment horizontal="right" wrapText="1"/>
    </xf>
    <xf numFmtId="167" fontId="14" fillId="0" borderId="0" xfId="2" applyNumberFormat="1" applyFont="1" applyAlignment="1">
      <alignment horizontal="right" vertical="center" wrapText="1"/>
    </xf>
    <xf numFmtId="165" fontId="13" fillId="0" borderId="3" xfId="2" applyNumberFormat="1" applyFont="1" applyBorder="1" applyAlignment="1">
      <alignment horizontal="right" vertical="center" wrapText="1"/>
    </xf>
    <xf numFmtId="167" fontId="14" fillId="0" borderId="2" xfId="2" applyNumberFormat="1" applyFont="1" applyBorder="1" applyAlignment="1">
      <alignment horizontal="right" vertical="center" wrapText="1"/>
    </xf>
    <xf numFmtId="165" fontId="14" fillId="0" borderId="2" xfId="2" applyNumberFormat="1" applyFont="1" applyBorder="1" applyAlignment="1">
      <alignment horizontal="right" vertical="center" wrapText="1"/>
    </xf>
    <xf numFmtId="165" fontId="13" fillId="0" borderId="4" xfId="2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164" fontId="14" fillId="0" borderId="4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right" vertical="center" wrapText="1"/>
    </xf>
    <xf numFmtId="14" fontId="14" fillId="0" borderId="2" xfId="0" applyNumberFormat="1" applyFont="1" applyBorder="1" applyAlignment="1">
      <alignment horizontal="right" vertical="center" wrapText="1"/>
    </xf>
    <xf numFmtId="0" fontId="0" fillId="0" borderId="2" xfId="0" applyBorder="1"/>
    <xf numFmtId="14" fontId="13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165" fontId="14" fillId="3" borderId="0" xfId="2" applyNumberFormat="1" applyFont="1" applyFill="1" applyAlignment="1">
      <alignment vertical="center" wrapText="1"/>
    </xf>
    <xf numFmtId="165" fontId="13" fillId="3" borderId="3" xfId="2" applyNumberFormat="1" applyFont="1" applyFill="1" applyBorder="1" applyAlignment="1">
      <alignment vertical="center" wrapText="1"/>
    </xf>
    <xf numFmtId="165" fontId="14" fillId="3" borderId="3" xfId="2" applyNumberFormat="1" applyFont="1" applyFill="1" applyBorder="1" applyAlignment="1">
      <alignment vertical="center" wrapText="1"/>
    </xf>
    <xf numFmtId="165" fontId="13" fillId="3" borderId="1" xfId="2" applyNumberFormat="1" applyFont="1" applyFill="1" applyBorder="1" applyAlignment="1">
      <alignment vertical="center" wrapText="1"/>
    </xf>
    <xf numFmtId="165" fontId="13" fillId="3" borderId="4" xfId="2" applyNumberFormat="1" applyFont="1" applyFill="1" applyBorder="1" applyAlignment="1">
      <alignment vertical="center" wrapText="1"/>
    </xf>
    <xf numFmtId="167" fontId="13" fillId="3" borderId="2" xfId="2" applyNumberFormat="1" applyFont="1" applyFill="1" applyBorder="1" applyAlignment="1">
      <alignment horizontal="right" vertical="center" wrapText="1" indent="1"/>
    </xf>
    <xf numFmtId="167" fontId="14" fillId="3" borderId="2" xfId="2" applyNumberFormat="1" applyFont="1" applyFill="1" applyBorder="1" applyAlignment="1">
      <alignment horizontal="right" vertical="center" wrapText="1" indent="1"/>
    </xf>
    <xf numFmtId="165" fontId="14" fillId="3" borderId="0" xfId="2" applyNumberFormat="1" applyFont="1" applyFill="1" applyBorder="1" applyAlignment="1">
      <alignment vertical="center" wrapText="1"/>
    </xf>
    <xf numFmtId="165" fontId="13" fillId="3" borderId="2" xfId="2" applyNumberFormat="1" applyFont="1" applyFill="1" applyBorder="1" applyAlignment="1">
      <alignment vertical="center" wrapText="1"/>
    </xf>
    <xf numFmtId="165" fontId="14" fillId="3" borderId="2" xfId="2" applyNumberFormat="1" applyFont="1" applyFill="1" applyBorder="1" applyAlignment="1">
      <alignment vertical="center" wrapText="1"/>
    </xf>
    <xf numFmtId="165" fontId="14" fillId="3" borderId="0" xfId="2" applyNumberFormat="1" applyFont="1" applyFill="1" applyAlignment="1">
      <alignment horizontal="center" vertical="center" wrapText="1"/>
    </xf>
    <xf numFmtId="165" fontId="14" fillId="3" borderId="0" xfId="2" applyNumberFormat="1" applyFont="1" applyFill="1" applyBorder="1" applyAlignment="1">
      <alignment horizontal="center" vertical="center" wrapText="1"/>
    </xf>
    <xf numFmtId="165" fontId="14" fillId="3" borderId="2" xfId="2" applyNumberFormat="1" applyFont="1" applyFill="1" applyBorder="1" applyAlignment="1">
      <alignment horizontal="center" vertical="center" wrapText="1"/>
    </xf>
    <xf numFmtId="165" fontId="14" fillId="0" borderId="0" xfId="2" applyNumberFormat="1" applyFont="1" applyBorder="1" applyAlignment="1">
      <alignment horizontal="right" wrapText="1"/>
    </xf>
    <xf numFmtId="167" fontId="14" fillId="0" borderId="0" xfId="2" applyNumberFormat="1" applyFont="1" applyBorder="1" applyAlignment="1">
      <alignment horizontal="right" wrapText="1"/>
    </xf>
    <xf numFmtId="3" fontId="2" fillId="3" borderId="0" xfId="0" applyNumberFormat="1" applyFont="1" applyFill="1" applyAlignment="1">
      <alignment horizontal="right" vertical="top" wrapText="1"/>
    </xf>
    <xf numFmtId="165" fontId="14" fillId="3" borderId="0" xfId="2" applyNumberFormat="1" applyFont="1" applyFill="1" applyBorder="1" applyAlignment="1">
      <alignment horizontal="right" wrapText="1"/>
    </xf>
    <xf numFmtId="167" fontId="14" fillId="3" borderId="0" xfId="2" applyNumberFormat="1" applyFont="1" applyFill="1" applyBorder="1" applyAlignment="1">
      <alignment horizontal="right" wrapText="1"/>
    </xf>
    <xf numFmtId="0" fontId="11" fillId="2" borderId="0" xfId="0" applyFont="1" applyFill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3" fillId="0" borderId="3" xfId="2" applyNumberFormat="1" applyFont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  <xf numFmtId="165" fontId="14" fillId="2" borderId="3" xfId="2" applyNumberFormat="1" applyFont="1" applyFill="1" applyBorder="1" applyAlignment="1">
      <alignment vertical="center" wrapText="1"/>
    </xf>
    <xf numFmtId="165" fontId="14" fillId="2" borderId="2" xfId="2" applyNumberFormat="1" applyFont="1" applyFill="1" applyBorder="1" applyAlignment="1">
      <alignment vertical="center" wrapText="1"/>
    </xf>
    <xf numFmtId="165" fontId="14" fillId="0" borderId="3" xfId="2" applyNumberFormat="1" applyFont="1" applyBorder="1" applyAlignment="1">
      <alignment vertical="center" wrapText="1"/>
    </xf>
    <xf numFmtId="165" fontId="14" fillId="0" borderId="2" xfId="2" applyNumberFormat="1" applyFont="1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50"/>
  <sheetViews>
    <sheetView tabSelected="1" zoomScale="110" zoomScaleNormal="110" workbookViewId="0">
      <selection activeCell="G34" sqref="G34"/>
    </sheetView>
  </sheetViews>
  <sheetFormatPr defaultRowHeight="15" x14ac:dyDescent="0.25"/>
  <cols>
    <col min="1" max="1" width="38.28515625" customWidth="1"/>
    <col min="3" max="3" width="15" customWidth="1"/>
    <col min="4" max="4" width="13.140625" customWidth="1"/>
    <col min="5" max="5" width="14.7109375" customWidth="1"/>
    <col min="6" max="6" width="14.85546875" bestFit="1" customWidth="1"/>
    <col min="7" max="7" width="13.7109375" customWidth="1"/>
  </cols>
  <sheetData>
    <row r="1" spans="1:5" x14ac:dyDescent="0.25">
      <c r="A1" s="105" t="s">
        <v>11</v>
      </c>
      <c r="B1" s="105"/>
      <c r="C1" s="105"/>
      <c r="D1" s="105"/>
      <c r="E1" s="40"/>
    </row>
    <row r="2" spans="1:5" x14ac:dyDescent="0.25">
      <c r="A2" s="106" t="s">
        <v>94</v>
      </c>
      <c r="B2" s="106"/>
      <c r="C2" s="106"/>
      <c r="D2" s="106"/>
      <c r="E2" s="7"/>
    </row>
    <row r="4" spans="1:5" x14ac:dyDescent="0.25">
      <c r="A4" s="101" t="s">
        <v>14</v>
      </c>
      <c r="B4" s="103" t="s">
        <v>15</v>
      </c>
      <c r="C4" s="11" t="s">
        <v>89</v>
      </c>
      <c r="D4" s="13" t="s">
        <v>83</v>
      </c>
    </row>
    <row r="5" spans="1:5" ht="15.75" thickBot="1" x14ac:dyDescent="0.3">
      <c r="A5" s="102"/>
      <c r="B5" s="104"/>
      <c r="C5" s="12" t="s">
        <v>90</v>
      </c>
      <c r="D5" s="14" t="s">
        <v>90</v>
      </c>
    </row>
    <row r="6" spans="1:5" ht="10.9" customHeight="1" x14ac:dyDescent="0.25">
      <c r="A6" s="15" t="s">
        <v>40</v>
      </c>
      <c r="B6" s="10"/>
      <c r="C6" s="16"/>
      <c r="D6" s="18"/>
    </row>
    <row r="7" spans="1:5" x14ac:dyDescent="0.25">
      <c r="A7" s="16" t="s">
        <v>0</v>
      </c>
      <c r="B7" s="17"/>
      <c r="C7" s="16"/>
      <c r="D7" s="18"/>
    </row>
    <row r="8" spans="1:5" x14ac:dyDescent="0.25">
      <c r="A8" s="16" t="s">
        <v>16</v>
      </c>
      <c r="B8" s="17"/>
      <c r="C8" s="19"/>
      <c r="D8" s="18"/>
    </row>
    <row r="9" spans="1:5" x14ac:dyDescent="0.25">
      <c r="A9" s="18" t="s">
        <v>2</v>
      </c>
      <c r="B9" s="20">
        <v>5</v>
      </c>
      <c r="C9" s="83">
        <v>424270</v>
      </c>
      <c r="D9" s="83">
        <v>428427</v>
      </c>
    </row>
    <row r="10" spans="1:5" ht="15.75" thickBot="1" x14ac:dyDescent="0.3">
      <c r="A10" s="18" t="s">
        <v>3</v>
      </c>
      <c r="B10" s="20">
        <v>6</v>
      </c>
      <c r="C10" s="83">
        <v>5454892</v>
      </c>
      <c r="D10" s="83">
        <v>5692219</v>
      </c>
    </row>
    <row r="11" spans="1:5" ht="15.75" thickBot="1" x14ac:dyDescent="0.3">
      <c r="A11" s="22"/>
      <c r="B11" s="23"/>
      <c r="C11" s="84">
        <f>SUM(C9:C10)</f>
        <v>5879162</v>
      </c>
      <c r="D11" s="84">
        <f>SUM(D9:D10)</f>
        <v>6120646</v>
      </c>
    </row>
    <row r="12" spans="1:5" x14ac:dyDescent="0.25">
      <c r="A12" s="22" t="s">
        <v>40</v>
      </c>
      <c r="B12" s="23"/>
      <c r="C12" s="85"/>
      <c r="D12" s="85"/>
    </row>
    <row r="13" spans="1:5" x14ac:dyDescent="0.25">
      <c r="A13" s="16" t="s">
        <v>17</v>
      </c>
      <c r="B13" s="20"/>
      <c r="C13" s="83"/>
      <c r="D13" s="83"/>
    </row>
    <row r="14" spans="1:5" x14ac:dyDescent="0.25">
      <c r="A14" s="18" t="s">
        <v>18</v>
      </c>
      <c r="B14" s="20">
        <v>7</v>
      </c>
      <c r="C14" s="83">
        <v>77982</v>
      </c>
      <c r="D14" s="83">
        <v>77843</v>
      </c>
    </row>
    <row r="15" spans="1:5" x14ac:dyDescent="0.25">
      <c r="A15" s="18" t="s">
        <v>19</v>
      </c>
      <c r="B15" s="20">
        <v>8</v>
      </c>
      <c r="C15" s="83">
        <v>355069</v>
      </c>
      <c r="D15" s="83">
        <v>154022</v>
      </c>
    </row>
    <row r="16" spans="1:5" x14ac:dyDescent="0.25">
      <c r="A16" s="18" t="s">
        <v>20</v>
      </c>
      <c r="B16" s="20">
        <v>9</v>
      </c>
      <c r="C16" s="83">
        <v>72428</v>
      </c>
      <c r="D16" s="83">
        <v>60974</v>
      </c>
    </row>
    <row r="17" spans="1:7" ht="15.75" thickBot="1" x14ac:dyDescent="0.3">
      <c r="A17" s="18" t="s">
        <v>1</v>
      </c>
      <c r="B17" s="20">
        <v>10</v>
      </c>
      <c r="C17" s="83">
        <v>2889510</v>
      </c>
      <c r="D17" s="83">
        <v>1886317</v>
      </c>
    </row>
    <row r="18" spans="1:7" ht="15.75" thickBot="1" x14ac:dyDescent="0.3">
      <c r="A18" s="24"/>
      <c r="B18" s="25"/>
      <c r="C18" s="86">
        <f>SUM(C14:C17)</f>
        <v>3394989</v>
      </c>
      <c r="D18" s="86">
        <f>SUM(D14:D17)</f>
        <v>2179156</v>
      </c>
    </row>
    <row r="19" spans="1:7" ht="15.75" thickBot="1" x14ac:dyDescent="0.3">
      <c r="A19" s="26" t="s">
        <v>21</v>
      </c>
      <c r="B19" s="27"/>
      <c r="C19" s="87">
        <f>C11+C18</f>
        <v>9274151</v>
      </c>
      <c r="D19" s="87">
        <f>D11+D18</f>
        <v>8299802</v>
      </c>
    </row>
    <row r="20" spans="1:7" ht="15.75" thickTop="1" x14ac:dyDescent="0.25">
      <c r="A20" s="16" t="s">
        <v>40</v>
      </c>
      <c r="B20" s="20"/>
      <c r="C20" s="83"/>
      <c r="D20" s="83"/>
    </row>
    <row r="21" spans="1:7" x14ac:dyDescent="0.25">
      <c r="A21" s="16" t="s">
        <v>22</v>
      </c>
      <c r="B21" s="20"/>
      <c r="C21" s="83"/>
      <c r="D21" s="83"/>
    </row>
    <row r="22" spans="1:7" x14ac:dyDescent="0.25">
      <c r="A22" s="16" t="s">
        <v>23</v>
      </c>
      <c r="B22" s="20"/>
      <c r="C22" s="83"/>
      <c r="D22" s="83"/>
    </row>
    <row r="23" spans="1:7" x14ac:dyDescent="0.25">
      <c r="A23" s="18" t="s">
        <v>24</v>
      </c>
      <c r="B23" s="20">
        <v>11</v>
      </c>
      <c r="C23" s="83">
        <v>11861000</v>
      </c>
      <c r="D23" s="83">
        <v>11861000</v>
      </c>
      <c r="G23" s="52"/>
    </row>
    <row r="24" spans="1:7" x14ac:dyDescent="0.25">
      <c r="A24" s="18" t="s">
        <v>25</v>
      </c>
      <c r="B24" s="20">
        <v>11</v>
      </c>
      <c r="C24" s="83">
        <v>7086480</v>
      </c>
      <c r="D24" s="83">
        <v>7086480</v>
      </c>
    </row>
    <row r="25" spans="1:7" ht="15.75" thickBot="1" x14ac:dyDescent="0.3">
      <c r="A25" s="28" t="s">
        <v>26</v>
      </c>
      <c r="B25" s="29"/>
      <c r="C25" s="89">
        <f>ФО4!D19</f>
        <v>-28985064</v>
      </c>
      <c r="D25" s="89">
        <f>ФО4!D12</f>
        <v>-29331023</v>
      </c>
      <c r="F25" s="53"/>
    </row>
    <row r="26" spans="1:7" ht="15.75" thickBot="1" x14ac:dyDescent="0.3">
      <c r="A26" s="30" t="s">
        <v>4</v>
      </c>
      <c r="B26" s="29"/>
      <c r="C26" s="88">
        <f>SUM(C23:C25)</f>
        <v>-10037584</v>
      </c>
      <c r="D26" s="88">
        <f>SUM(D23:D25)</f>
        <v>-10383543</v>
      </c>
      <c r="G26" s="52"/>
    </row>
    <row r="27" spans="1:7" x14ac:dyDescent="0.25">
      <c r="A27" s="16" t="s">
        <v>40</v>
      </c>
      <c r="B27" s="20"/>
      <c r="C27" s="83"/>
      <c r="D27" s="83"/>
    </row>
    <row r="28" spans="1:7" x14ac:dyDescent="0.25">
      <c r="A28" s="16" t="s">
        <v>27</v>
      </c>
      <c r="B28" s="20"/>
      <c r="C28" s="83"/>
      <c r="D28" s="83"/>
    </row>
    <row r="29" spans="1:7" x14ac:dyDescent="0.25">
      <c r="A29" s="18" t="s">
        <v>28</v>
      </c>
      <c r="B29" s="20">
        <v>12</v>
      </c>
      <c r="C29" s="93">
        <v>5260417</v>
      </c>
      <c r="D29" s="83">
        <v>5157098</v>
      </c>
    </row>
    <row r="30" spans="1:7" x14ac:dyDescent="0.25">
      <c r="A30" s="18" t="s">
        <v>29</v>
      </c>
      <c r="B30" s="20">
        <v>13</v>
      </c>
      <c r="C30" s="94">
        <f>23484909-12000000</f>
        <v>11484909</v>
      </c>
      <c r="D30" s="90">
        <v>11461688</v>
      </c>
    </row>
    <row r="31" spans="1:7" ht="15.75" thickBot="1" x14ac:dyDescent="0.3">
      <c r="A31" s="28" t="s">
        <v>82</v>
      </c>
      <c r="B31" s="80"/>
      <c r="C31" s="95">
        <v>37639</v>
      </c>
      <c r="D31" s="92">
        <v>37639</v>
      </c>
    </row>
    <row r="32" spans="1:7" ht="15.75" thickBot="1" x14ac:dyDescent="0.3">
      <c r="A32" s="28"/>
      <c r="B32" s="29"/>
      <c r="C32" s="91">
        <f>SUM(C29:C31)</f>
        <v>16782965</v>
      </c>
      <c r="D32" s="91">
        <f>SUM(D29:D31)</f>
        <v>16656425</v>
      </c>
    </row>
    <row r="33" spans="1:7" x14ac:dyDescent="0.25">
      <c r="A33" s="18" t="s">
        <v>40</v>
      </c>
      <c r="B33" s="20"/>
      <c r="C33" s="83"/>
      <c r="D33" s="83"/>
    </row>
    <row r="34" spans="1:7" x14ac:dyDescent="0.25">
      <c r="A34" s="16" t="s">
        <v>30</v>
      </c>
      <c r="B34" s="20"/>
      <c r="C34" s="83"/>
      <c r="D34" s="83"/>
    </row>
    <row r="35" spans="1:7" x14ac:dyDescent="0.25">
      <c r="A35" s="18" t="s">
        <v>31</v>
      </c>
      <c r="B35" s="20">
        <v>12</v>
      </c>
      <c r="C35" s="83">
        <v>903959</v>
      </c>
      <c r="D35" s="83">
        <v>893974</v>
      </c>
    </row>
    <row r="36" spans="1:7" x14ac:dyDescent="0.25">
      <c r="A36" s="18" t="s">
        <v>32</v>
      </c>
      <c r="B36" s="20">
        <v>13</v>
      </c>
      <c r="C36" s="83">
        <v>1151986</v>
      </c>
      <c r="D36" s="83">
        <v>718486</v>
      </c>
    </row>
    <row r="37" spans="1:7" x14ac:dyDescent="0.25">
      <c r="A37" s="18" t="s">
        <v>33</v>
      </c>
      <c r="B37" s="20">
        <v>14</v>
      </c>
      <c r="C37" s="83">
        <v>142623</v>
      </c>
      <c r="D37" s="83">
        <v>120408</v>
      </c>
    </row>
    <row r="38" spans="1:7" x14ac:dyDescent="0.25">
      <c r="A38" s="18" t="s">
        <v>34</v>
      </c>
      <c r="B38" s="20"/>
      <c r="C38" s="93" t="s">
        <v>88</v>
      </c>
      <c r="D38" s="93" t="s">
        <v>88</v>
      </c>
    </row>
    <row r="39" spans="1:7" x14ac:dyDescent="0.25">
      <c r="A39" s="18" t="s">
        <v>35</v>
      </c>
      <c r="B39" s="20">
        <v>15</v>
      </c>
      <c r="C39" s="83">
        <v>60573</v>
      </c>
      <c r="D39" s="83">
        <v>92199</v>
      </c>
    </row>
    <row r="40" spans="1:7" x14ac:dyDescent="0.25">
      <c r="A40" s="18" t="s">
        <v>36</v>
      </c>
      <c r="B40" s="20">
        <v>16</v>
      </c>
      <c r="C40" s="83">
        <v>183412</v>
      </c>
      <c r="D40" s="83">
        <v>152984</v>
      </c>
    </row>
    <row r="41" spans="1:7" ht="15.75" thickBot="1" x14ac:dyDescent="0.3">
      <c r="A41" s="28" t="s">
        <v>37</v>
      </c>
      <c r="B41" s="29"/>
      <c r="C41" s="92">
        <v>86218</v>
      </c>
      <c r="D41" s="92">
        <v>48869</v>
      </c>
    </row>
    <row r="42" spans="1:7" ht="15.75" thickBot="1" x14ac:dyDescent="0.3">
      <c r="A42" s="28"/>
      <c r="B42" s="31"/>
      <c r="C42" s="91">
        <f>SUM(C35:C41)</f>
        <v>2528771</v>
      </c>
      <c r="D42" s="91">
        <f>SUM(D35:D41)</f>
        <v>2026920</v>
      </c>
      <c r="F42" s="52"/>
      <c r="G42" s="52"/>
    </row>
    <row r="43" spans="1:7" ht="15.75" thickBot="1" x14ac:dyDescent="0.3">
      <c r="A43" s="30" t="s">
        <v>38</v>
      </c>
      <c r="B43" s="31"/>
      <c r="C43" s="91">
        <f>C32+C42</f>
        <v>19311736</v>
      </c>
      <c r="D43" s="91">
        <f>D32+D42</f>
        <v>18683345</v>
      </c>
      <c r="F43" s="52"/>
    </row>
    <row r="44" spans="1:7" ht="15.75" thickBot="1" x14ac:dyDescent="0.3">
      <c r="A44" s="26" t="s">
        <v>39</v>
      </c>
      <c r="B44" s="32"/>
      <c r="C44" s="87">
        <f>C26+C43-1</f>
        <v>9274151</v>
      </c>
      <c r="D44" s="87">
        <f>D26+D43</f>
        <v>8299802</v>
      </c>
    </row>
    <row r="45" spans="1:7" ht="15.75" hidden="1" thickTop="1" x14ac:dyDescent="0.25">
      <c r="A45" s="37"/>
      <c r="C45" t="b">
        <f>C19=C44</f>
        <v>1</v>
      </c>
      <c r="D45" t="b">
        <f>D19=D44</f>
        <v>1</v>
      </c>
    </row>
    <row r="46" spans="1:7" ht="15.75" thickTop="1" x14ac:dyDescent="0.25">
      <c r="A46" s="38" t="s">
        <v>40</v>
      </c>
      <c r="B46" s="39"/>
    </row>
    <row r="47" spans="1:7" x14ac:dyDescent="0.25">
      <c r="A47" s="4" t="s">
        <v>10</v>
      </c>
      <c r="B47" s="4"/>
      <c r="C47" s="6"/>
      <c r="D47" s="6" t="s">
        <v>84</v>
      </c>
    </row>
    <row r="48" spans="1:7" x14ac:dyDescent="0.25">
      <c r="A48" s="5" t="s">
        <v>8</v>
      </c>
      <c r="B48" s="5"/>
      <c r="C48" s="6"/>
      <c r="D48" s="6"/>
    </row>
    <row r="49" spans="1:4" x14ac:dyDescent="0.25">
      <c r="A49" s="4" t="s">
        <v>9</v>
      </c>
      <c r="B49" s="4"/>
      <c r="C49" s="6"/>
      <c r="D49" s="6" t="s">
        <v>85</v>
      </c>
    </row>
    <row r="50" spans="1:4" x14ac:dyDescent="0.25">
      <c r="A50" s="5" t="s">
        <v>8</v>
      </c>
      <c r="B50" s="5"/>
      <c r="C50" s="3"/>
      <c r="D50" s="3"/>
    </row>
  </sheetData>
  <mergeCells count="4">
    <mergeCell ref="A4:A5"/>
    <mergeCell ref="B4:B5"/>
    <mergeCell ref="A1:D1"/>
    <mergeCell ref="A2:D2"/>
  </mergeCells>
  <phoneticPr fontId="1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E32"/>
  <sheetViews>
    <sheetView workbookViewId="0">
      <selection activeCell="H14" sqref="H14"/>
    </sheetView>
  </sheetViews>
  <sheetFormatPr defaultRowHeight="15" x14ac:dyDescent="0.25"/>
  <cols>
    <col min="1" max="1" width="35.28515625" customWidth="1"/>
    <col min="2" max="2" width="9.28515625" customWidth="1"/>
    <col min="3" max="3" width="20.140625" customWidth="1"/>
    <col min="4" max="4" width="17.140625" customWidth="1"/>
  </cols>
  <sheetData>
    <row r="1" spans="1:5" x14ac:dyDescent="0.25">
      <c r="A1" s="107" t="s">
        <v>12</v>
      </c>
      <c r="B1" s="107"/>
      <c r="C1" s="108"/>
      <c r="D1" s="108"/>
      <c r="E1" s="108"/>
    </row>
    <row r="2" spans="1:5" x14ac:dyDescent="0.25">
      <c r="A2" s="107" t="s">
        <v>93</v>
      </c>
      <c r="B2" s="107"/>
      <c r="C2" s="108"/>
      <c r="D2" s="108"/>
      <c r="E2" s="108"/>
    </row>
    <row r="4" spans="1:5" ht="15.75" thickBot="1" x14ac:dyDescent="0.3">
      <c r="A4" s="34" t="s">
        <v>14</v>
      </c>
      <c r="B4" s="33" t="s">
        <v>15</v>
      </c>
      <c r="C4" s="81" t="s">
        <v>100</v>
      </c>
      <c r="D4" s="82" t="s">
        <v>101</v>
      </c>
    </row>
    <row r="5" spans="1:5" x14ac:dyDescent="0.25">
      <c r="A5" s="9" t="s">
        <v>40</v>
      </c>
      <c r="B5" s="10"/>
      <c r="C5" s="19"/>
      <c r="D5" s="18"/>
    </row>
    <row r="6" spans="1:5" x14ac:dyDescent="0.25">
      <c r="A6" s="18" t="s">
        <v>41</v>
      </c>
      <c r="B6" s="20">
        <v>17</v>
      </c>
      <c r="C6" s="57">
        <v>1932734</v>
      </c>
      <c r="D6" s="57">
        <v>1938320</v>
      </c>
    </row>
    <row r="7" spans="1:5" ht="15.75" thickBot="1" x14ac:dyDescent="0.3">
      <c r="A7" s="18" t="s">
        <v>42</v>
      </c>
      <c r="B7" s="20">
        <v>18</v>
      </c>
      <c r="C7" s="71">
        <v>-784517</v>
      </c>
      <c r="D7" s="71">
        <v>-834306</v>
      </c>
    </row>
    <row r="8" spans="1:5" x14ac:dyDescent="0.25">
      <c r="A8" s="42" t="s">
        <v>43</v>
      </c>
      <c r="B8" s="23"/>
      <c r="C8" s="72">
        <f>C6+C7</f>
        <v>1148217</v>
      </c>
      <c r="D8" s="72">
        <f>D6+D7</f>
        <v>1104014</v>
      </c>
    </row>
    <row r="9" spans="1:5" x14ac:dyDescent="0.25">
      <c r="A9" s="16" t="s">
        <v>40</v>
      </c>
      <c r="B9" s="20"/>
      <c r="C9" s="57"/>
      <c r="D9" s="57"/>
    </row>
    <row r="10" spans="1:5" x14ac:dyDescent="0.25">
      <c r="A10" s="18" t="s">
        <v>44</v>
      </c>
      <c r="B10" s="20">
        <v>19</v>
      </c>
      <c r="C10" s="71">
        <v>-152245</v>
      </c>
      <c r="D10" s="71">
        <v>-140148</v>
      </c>
    </row>
    <row r="11" spans="1:5" x14ac:dyDescent="0.25">
      <c r="A11" s="18" t="s">
        <v>6</v>
      </c>
      <c r="B11" s="20"/>
      <c r="C11" s="57">
        <v>17025</v>
      </c>
      <c r="D11" s="57">
        <v>8687</v>
      </c>
    </row>
    <row r="12" spans="1:5" ht="15.75" thickBot="1" x14ac:dyDescent="0.3">
      <c r="A12" s="18" t="s">
        <v>5</v>
      </c>
      <c r="B12" s="20">
        <v>20</v>
      </c>
      <c r="C12" s="71">
        <v>383</v>
      </c>
      <c r="D12" s="71">
        <v>-129802</v>
      </c>
    </row>
    <row r="13" spans="1:5" ht="24" x14ac:dyDescent="0.25">
      <c r="A13" s="42" t="s">
        <v>45</v>
      </c>
      <c r="B13" s="23"/>
      <c r="C13" s="72">
        <f>C8+C10+C11+C12</f>
        <v>1013380</v>
      </c>
      <c r="D13" s="72">
        <f>D8+D10+D11+D12</f>
        <v>842751</v>
      </c>
    </row>
    <row r="14" spans="1:5" x14ac:dyDescent="0.25">
      <c r="A14" s="16" t="s">
        <v>40</v>
      </c>
      <c r="B14" s="20"/>
      <c r="C14" s="57"/>
      <c r="D14" s="57"/>
    </row>
    <row r="15" spans="1:5" x14ac:dyDescent="0.25">
      <c r="A15" s="18" t="s">
        <v>46</v>
      </c>
      <c r="B15" s="20">
        <v>21</v>
      </c>
      <c r="C15" s="57">
        <v>84327</v>
      </c>
      <c r="D15" s="57">
        <v>22270</v>
      </c>
    </row>
    <row r="16" spans="1:5" ht="15.75" thickBot="1" x14ac:dyDescent="0.3">
      <c r="A16" s="18" t="s">
        <v>47</v>
      </c>
      <c r="B16" s="20">
        <v>22</v>
      </c>
      <c r="C16" s="71">
        <v>-570024</v>
      </c>
      <c r="D16" s="71">
        <v>-417505</v>
      </c>
    </row>
    <row r="17" spans="1:4" x14ac:dyDescent="0.25">
      <c r="A17" s="42" t="s">
        <v>48</v>
      </c>
      <c r="B17" s="23"/>
      <c r="C17" s="72">
        <f>C13+C15+C16</f>
        <v>527683</v>
      </c>
      <c r="D17" s="72">
        <f>D13+D15+D16-1</f>
        <v>447515</v>
      </c>
    </row>
    <row r="18" spans="1:4" x14ac:dyDescent="0.25">
      <c r="A18" s="16" t="s">
        <v>40</v>
      </c>
      <c r="B18" s="20"/>
      <c r="C18" s="57"/>
      <c r="D18" s="57"/>
    </row>
    <row r="19" spans="1:4" ht="15.75" thickBot="1" x14ac:dyDescent="0.3">
      <c r="A19" s="28" t="s">
        <v>7</v>
      </c>
      <c r="B19" s="29">
        <v>23</v>
      </c>
      <c r="C19" s="73">
        <v>-181724</v>
      </c>
      <c r="D19" s="73">
        <v>-176826</v>
      </c>
    </row>
    <row r="20" spans="1:4" x14ac:dyDescent="0.25">
      <c r="A20" s="16" t="s">
        <v>49</v>
      </c>
      <c r="B20" s="20"/>
      <c r="C20" s="56">
        <f>C17+C19</f>
        <v>345959</v>
      </c>
      <c r="D20" s="56">
        <f>D17+D19</f>
        <v>270689</v>
      </c>
    </row>
    <row r="21" spans="1:4" x14ac:dyDescent="0.25">
      <c r="A21" s="16" t="s">
        <v>40</v>
      </c>
      <c r="B21" s="20"/>
      <c r="C21" s="57"/>
      <c r="D21" s="57"/>
    </row>
    <row r="22" spans="1:4" ht="15.75" thickBot="1" x14ac:dyDescent="0.3">
      <c r="A22" s="28" t="s">
        <v>50</v>
      </c>
      <c r="B22" s="29"/>
      <c r="C22" s="74"/>
      <c r="D22" s="74"/>
    </row>
    <row r="23" spans="1:4" ht="24.75" thickBot="1" x14ac:dyDescent="0.3">
      <c r="A23" s="26" t="s">
        <v>51</v>
      </c>
      <c r="B23" s="27"/>
      <c r="C23" s="75">
        <f>C20</f>
        <v>345959</v>
      </c>
      <c r="D23" s="75">
        <f>D20+D22</f>
        <v>270689</v>
      </c>
    </row>
    <row r="24" spans="1:4" ht="15.75" thickTop="1" x14ac:dyDescent="0.25">
      <c r="A24" s="43" t="s">
        <v>40</v>
      </c>
      <c r="B24" s="20"/>
      <c r="C24" s="76"/>
      <c r="D24" s="76"/>
    </row>
    <row r="25" spans="1:4" x14ac:dyDescent="0.25">
      <c r="A25" s="16" t="s">
        <v>52</v>
      </c>
      <c r="B25" s="20"/>
      <c r="C25" s="76"/>
      <c r="D25" s="76"/>
    </row>
    <row r="26" spans="1:4" ht="48.75" thickBot="1" x14ac:dyDescent="0.3">
      <c r="A26" s="44" t="s">
        <v>53</v>
      </c>
      <c r="B26" s="27">
        <v>11</v>
      </c>
      <c r="C26" s="77">
        <f>C23/11861</f>
        <v>29.16777674732316</v>
      </c>
      <c r="D26" s="77">
        <f>D23/11861</f>
        <v>22.821768822190371</v>
      </c>
    </row>
    <row r="27" spans="1:4" ht="15.75" thickTop="1" x14ac:dyDescent="0.25"/>
    <row r="29" spans="1:4" x14ac:dyDescent="0.25">
      <c r="A29" s="4" t="s">
        <v>10</v>
      </c>
      <c r="B29" s="4"/>
      <c r="C29" s="6"/>
      <c r="D29" s="6" t="s">
        <v>84</v>
      </c>
    </row>
    <row r="30" spans="1:4" x14ac:dyDescent="0.25">
      <c r="A30" s="5" t="s">
        <v>8</v>
      </c>
      <c r="B30" s="5"/>
      <c r="C30" s="6"/>
      <c r="D30" s="6"/>
    </row>
    <row r="31" spans="1:4" x14ac:dyDescent="0.25">
      <c r="A31" s="4" t="s">
        <v>9</v>
      </c>
      <c r="B31" s="4"/>
      <c r="C31" s="6"/>
      <c r="D31" s="6" t="s">
        <v>85</v>
      </c>
    </row>
    <row r="32" spans="1:4" x14ac:dyDescent="0.25">
      <c r="A32" s="5" t="s">
        <v>8</v>
      </c>
      <c r="B32" s="5"/>
      <c r="C32" s="3"/>
      <c r="D32" s="3"/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D37"/>
  <sheetViews>
    <sheetView zoomScaleNormal="100" workbookViewId="0">
      <selection activeCell="D15" sqref="D15"/>
    </sheetView>
  </sheetViews>
  <sheetFormatPr defaultRowHeight="15" x14ac:dyDescent="0.25"/>
  <cols>
    <col min="1" max="1" width="49.140625" customWidth="1"/>
    <col min="2" max="2" width="7.7109375" customWidth="1"/>
    <col min="3" max="3" width="19.140625" customWidth="1"/>
    <col min="4" max="4" width="12.140625" customWidth="1"/>
  </cols>
  <sheetData>
    <row r="1" spans="1:4" ht="14.45" customHeight="1" x14ac:dyDescent="0.25">
      <c r="A1" s="40" t="s">
        <v>13</v>
      </c>
      <c r="B1" s="8"/>
      <c r="C1" s="8"/>
      <c r="D1" s="8"/>
    </row>
    <row r="2" spans="1:4" ht="14.45" customHeight="1" x14ac:dyDescent="0.25">
      <c r="A2" s="40" t="s">
        <v>92</v>
      </c>
      <c r="B2" s="8"/>
      <c r="C2" s="8"/>
      <c r="D2" s="8"/>
    </row>
    <row r="4" spans="1:4" ht="15.75" thickBot="1" x14ac:dyDescent="0.3">
      <c r="A4" s="45" t="s">
        <v>14</v>
      </c>
      <c r="B4" s="46" t="s">
        <v>15</v>
      </c>
      <c r="C4" s="78" t="s">
        <v>91</v>
      </c>
      <c r="D4" s="79" t="s">
        <v>87</v>
      </c>
    </row>
    <row r="5" spans="1:4" x14ac:dyDescent="0.25">
      <c r="A5" s="47" t="s">
        <v>40</v>
      </c>
      <c r="B5" s="48"/>
      <c r="C5" s="19"/>
      <c r="D5" s="21"/>
    </row>
    <row r="6" spans="1:4" x14ac:dyDescent="0.25">
      <c r="A6" s="16" t="s">
        <v>54</v>
      </c>
      <c r="B6" s="17"/>
      <c r="C6" s="19"/>
      <c r="D6" s="18"/>
    </row>
    <row r="7" spans="1:4" x14ac:dyDescent="0.25">
      <c r="A7" s="18" t="s">
        <v>55</v>
      </c>
      <c r="B7" s="17"/>
      <c r="C7" s="98">
        <f>1982732+2913</f>
        <v>1985645</v>
      </c>
      <c r="D7" s="99">
        <f>650515+48</f>
        <v>650563</v>
      </c>
    </row>
    <row r="8" spans="1:4" x14ac:dyDescent="0.25">
      <c r="A8" s="18" t="s">
        <v>56</v>
      </c>
      <c r="B8" s="17"/>
      <c r="C8" s="100">
        <f>-315022-210469</f>
        <v>-525491</v>
      </c>
      <c r="D8" s="100">
        <f>-227236-101007</f>
        <v>-328243</v>
      </c>
    </row>
    <row r="9" spans="1:4" x14ac:dyDescent="0.25">
      <c r="A9" s="18" t="s">
        <v>57</v>
      </c>
      <c r="B9" s="17"/>
      <c r="C9" s="100">
        <v>-112210</v>
      </c>
      <c r="D9" s="100">
        <v>-94186</v>
      </c>
    </row>
    <row r="10" spans="1:4" x14ac:dyDescent="0.25">
      <c r="A10" s="18" t="s">
        <v>58</v>
      </c>
      <c r="B10" s="17"/>
      <c r="C10" s="100">
        <v>-385169</v>
      </c>
      <c r="D10" s="100">
        <v>-402626</v>
      </c>
    </row>
    <row r="11" spans="1:4" x14ac:dyDescent="0.25">
      <c r="A11" s="18" t="s">
        <v>59</v>
      </c>
      <c r="B11" s="17"/>
      <c r="C11" s="99">
        <v>71678</v>
      </c>
      <c r="D11" s="99">
        <v>18929</v>
      </c>
    </row>
    <row r="12" spans="1:4" x14ac:dyDescent="0.25">
      <c r="A12" s="18" t="s">
        <v>60</v>
      </c>
      <c r="B12" s="17"/>
      <c r="C12" s="97"/>
      <c r="D12" s="97"/>
    </row>
    <row r="13" spans="1:4" x14ac:dyDescent="0.25">
      <c r="A13" s="18" t="s">
        <v>61</v>
      </c>
      <c r="B13" s="17"/>
      <c r="C13" s="96">
        <v>2212</v>
      </c>
      <c r="D13" s="96">
        <v>1807</v>
      </c>
    </row>
    <row r="14" spans="1:4" ht="15.75" thickBot="1" x14ac:dyDescent="0.3">
      <c r="A14" s="18" t="s">
        <v>62</v>
      </c>
      <c r="B14" s="17"/>
      <c r="C14" s="65">
        <v>-33472</v>
      </c>
      <c r="D14" s="65">
        <v>-25264</v>
      </c>
    </row>
    <row r="15" spans="1:4" ht="24.75" thickBot="1" x14ac:dyDescent="0.3">
      <c r="A15" s="42" t="s">
        <v>63</v>
      </c>
      <c r="B15" s="49"/>
      <c r="C15" s="61">
        <f>C7+C11+C13+C8+C9+C10+C12+C14</f>
        <v>1003193</v>
      </c>
      <c r="D15" s="61">
        <f>D7+D11+D13+D8+D9+D10+D12+D14</f>
        <v>-179020</v>
      </c>
    </row>
    <row r="16" spans="1:4" x14ac:dyDescent="0.25">
      <c r="A16" s="42" t="s">
        <v>40</v>
      </c>
      <c r="B16" s="49"/>
      <c r="C16" s="62"/>
      <c r="D16" s="62"/>
    </row>
    <row r="17" spans="1:4" x14ac:dyDescent="0.25">
      <c r="A17" s="16" t="s">
        <v>64</v>
      </c>
      <c r="B17" s="17"/>
      <c r="C17" s="60"/>
      <c r="D17" s="60"/>
    </row>
    <row r="18" spans="1:4" ht="24" customHeight="1" x14ac:dyDescent="0.25">
      <c r="A18" s="18" t="s">
        <v>65</v>
      </c>
      <c r="B18" s="17"/>
      <c r="C18" s="65"/>
      <c r="D18" s="65"/>
    </row>
    <row r="19" spans="1:4" ht="15.75" thickBot="1" x14ac:dyDescent="0.3">
      <c r="A19" s="28" t="s">
        <v>66</v>
      </c>
      <c r="B19" s="31"/>
      <c r="C19" s="69"/>
      <c r="D19" s="69"/>
    </row>
    <row r="20" spans="1:4" ht="24.75" thickBot="1" x14ac:dyDescent="0.3">
      <c r="A20" s="16" t="s">
        <v>67</v>
      </c>
      <c r="B20" s="17"/>
      <c r="C20" s="64">
        <f>SUM(C18:C19)</f>
        <v>0</v>
      </c>
      <c r="D20" s="64">
        <f>SUM(D18:D19)</f>
        <v>0</v>
      </c>
    </row>
    <row r="21" spans="1:4" x14ac:dyDescent="0.25">
      <c r="A21" s="42" t="s">
        <v>40</v>
      </c>
      <c r="B21" s="49"/>
      <c r="C21" s="66"/>
      <c r="D21" s="66"/>
    </row>
    <row r="22" spans="1:4" x14ac:dyDescent="0.25">
      <c r="A22" s="16" t="s">
        <v>68</v>
      </c>
      <c r="B22" s="17"/>
      <c r="C22" s="63"/>
      <c r="D22" s="63"/>
    </row>
    <row r="23" spans="1:4" x14ac:dyDescent="0.25">
      <c r="A23" s="18" t="s">
        <v>69</v>
      </c>
      <c r="B23" s="17"/>
      <c r="C23" s="65"/>
      <c r="D23" s="65"/>
    </row>
    <row r="24" spans="1:4" x14ac:dyDescent="0.25">
      <c r="A24" s="18" t="s">
        <v>70</v>
      </c>
      <c r="B24" s="17"/>
      <c r="C24" s="65"/>
      <c r="D24" s="65"/>
    </row>
    <row r="25" spans="1:4" ht="15.75" thickBot="1" x14ac:dyDescent="0.3">
      <c r="A25" s="18" t="s">
        <v>71</v>
      </c>
      <c r="B25" s="17"/>
      <c r="C25" s="65"/>
      <c r="D25" s="65"/>
    </row>
    <row r="26" spans="1:4" ht="24.75" thickBot="1" x14ac:dyDescent="0.3">
      <c r="A26" s="42" t="s">
        <v>72</v>
      </c>
      <c r="B26" s="49"/>
      <c r="C26" s="67">
        <f>SUM(C23:C25)</f>
        <v>0</v>
      </c>
      <c r="D26" s="67">
        <f>SUM(D23:D25)</f>
        <v>0</v>
      </c>
    </row>
    <row r="27" spans="1:4" ht="24" x14ac:dyDescent="0.25">
      <c r="A27" s="42" t="s">
        <v>73</v>
      </c>
      <c r="B27" s="49"/>
      <c r="C27" s="68">
        <f>C15+C20+C26</f>
        <v>1003193</v>
      </c>
      <c r="D27" s="68">
        <f>D15+D20+D26</f>
        <v>-179020</v>
      </c>
    </row>
    <row r="28" spans="1:4" x14ac:dyDescent="0.25">
      <c r="A28" s="16" t="s">
        <v>40</v>
      </c>
      <c r="B28" s="17"/>
      <c r="C28" s="63"/>
      <c r="D28" s="63"/>
    </row>
    <row r="29" spans="1:4" ht="36" x14ac:dyDescent="0.25">
      <c r="A29" s="18" t="s">
        <v>74</v>
      </c>
      <c r="B29" s="17"/>
      <c r="C29" s="65"/>
      <c r="D29" s="65">
        <v>13</v>
      </c>
    </row>
    <row r="30" spans="1:4" ht="15.75" thickBot="1" x14ac:dyDescent="0.3">
      <c r="A30" s="28" t="s">
        <v>75</v>
      </c>
      <c r="B30" s="31"/>
      <c r="C30" s="69">
        <v>1886317</v>
      </c>
      <c r="D30" s="69">
        <v>1096794</v>
      </c>
    </row>
    <row r="31" spans="1:4" ht="24.75" thickBot="1" x14ac:dyDescent="0.3">
      <c r="A31" s="26" t="s">
        <v>81</v>
      </c>
      <c r="B31" s="32">
        <v>10</v>
      </c>
      <c r="C31" s="70">
        <f>C30+C27+C29</f>
        <v>2889510</v>
      </c>
      <c r="D31" s="70">
        <f>D30+D27+D29</f>
        <v>917787</v>
      </c>
    </row>
    <row r="32" spans="1:4" ht="15.75" thickTop="1" x14ac:dyDescent="0.25"/>
    <row r="34" spans="1:4" x14ac:dyDescent="0.25">
      <c r="A34" s="4" t="s">
        <v>10</v>
      </c>
      <c r="B34" s="4"/>
      <c r="C34" s="6"/>
      <c r="D34" s="6" t="str">
        <f>ФО4!E22</f>
        <v>Сақ Н.И.</v>
      </c>
    </row>
    <row r="35" spans="1:4" x14ac:dyDescent="0.25">
      <c r="A35" s="5" t="s">
        <v>8</v>
      </c>
      <c r="B35" s="5"/>
      <c r="C35" s="6"/>
      <c r="D35" s="6"/>
    </row>
    <row r="36" spans="1:4" x14ac:dyDescent="0.25">
      <c r="A36" s="4" t="s">
        <v>9</v>
      </c>
      <c r="B36" s="4"/>
      <c r="C36" s="6"/>
      <c r="D36" s="6" t="str">
        <f>ФО4!E24</f>
        <v>Кожабаева К.О.</v>
      </c>
    </row>
    <row r="37" spans="1:4" x14ac:dyDescent="0.25">
      <c r="A37" s="5" t="s">
        <v>8</v>
      </c>
      <c r="B37" s="5"/>
      <c r="C37" s="3"/>
      <c r="D37" s="3"/>
    </row>
  </sheetData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25"/>
  <sheetViews>
    <sheetView zoomScaleNormal="100" workbookViewId="0">
      <selection activeCell="G25" sqref="G25"/>
    </sheetView>
  </sheetViews>
  <sheetFormatPr defaultRowHeight="15" x14ac:dyDescent="0.25"/>
  <cols>
    <col min="1" max="1" width="40.7109375" customWidth="1"/>
    <col min="2" max="2" width="16.7109375" customWidth="1"/>
    <col min="3" max="3" width="12.28515625" customWidth="1"/>
    <col min="4" max="4" width="20.28515625" customWidth="1"/>
    <col min="5" max="5" width="21.5703125" customWidth="1"/>
  </cols>
  <sheetData>
    <row r="1" spans="1:9" ht="14.45" customHeight="1" x14ac:dyDescent="0.25">
      <c r="A1" s="107" t="s">
        <v>78</v>
      </c>
      <c r="B1" s="107"/>
      <c r="C1" s="107"/>
      <c r="D1" s="107"/>
      <c r="E1" s="107"/>
      <c r="F1" s="38"/>
      <c r="G1" s="38"/>
      <c r="H1" s="38"/>
      <c r="I1" s="38"/>
    </row>
    <row r="2" spans="1:9" ht="14.45" customHeight="1" x14ac:dyDescent="0.25">
      <c r="A2" s="107" t="s">
        <v>95</v>
      </c>
      <c r="B2" s="107"/>
      <c r="C2" s="107"/>
      <c r="D2" s="107"/>
      <c r="E2" s="107"/>
      <c r="F2" s="38"/>
      <c r="G2" s="38"/>
      <c r="H2" s="38"/>
      <c r="I2" s="38"/>
    </row>
    <row r="3" spans="1:9" x14ac:dyDescent="0.25">
      <c r="A3" s="1"/>
      <c r="B3" s="2"/>
      <c r="C3" s="2"/>
      <c r="D3" s="3"/>
      <c r="E3" s="3"/>
      <c r="F3" s="3"/>
      <c r="G3" s="3"/>
      <c r="I3" s="3"/>
    </row>
    <row r="4" spans="1:9" x14ac:dyDescent="0.25">
      <c r="E4" s="50"/>
    </row>
    <row r="5" spans="1:9" ht="15.75" thickBot="1" x14ac:dyDescent="0.3">
      <c r="A5" s="45" t="s">
        <v>14</v>
      </c>
      <c r="B5" s="41" t="s">
        <v>24</v>
      </c>
      <c r="C5" s="41" t="s">
        <v>25</v>
      </c>
      <c r="D5" s="41" t="s">
        <v>26</v>
      </c>
      <c r="E5" s="41" t="s">
        <v>76</v>
      </c>
    </row>
    <row r="6" spans="1:9" x14ac:dyDescent="0.25">
      <c r="A6" s="47" t="s">
        <v>40</v>
      </c>
      <c r="B6" s="19"/>
      <c r="C6" s="19"/>
      <c r="D6" s="19"/>
      <c r="E6" s="19"/>
    </row>
    <row r="7" spans="1:9" ht="15.75" thickBot="1" x14ac:dyDescent="0.3">
      <c r="A7" s="30" t="s">
        <v>96</v>
      </c>
      <c r="B7" s="54">
        <v>11861000</v>
      </c>
      <c r="C7" s="54">
        <v>7086480</v>
      </c>
      <c r="D7" s="59">
        <v>-30626104</v>
      </c>
      <c r="E7" s="59">
        <f>B7+C7+D7</f>
        <v>-11678624</v>
      </c>
    </row>
    <row r="8" spans="1:9" x14ac:dyDescent="0.25">
      <c r="A8" s="16" t="s">
        <v>40</v>
      </c>
      <c r="B8" s="51"/>
      <c r="C8" s="51"/>
      <c r="D8" s="51"/>
      <c r="E8" s="51"/>
    </row>
    <row r="9" spans="1:9" ht="15.75" thickBot="1" x14ac:dyDescent="0.3">
      <c r="A9" s="28" t="s">
        <v>49</v>
      </c>
      <c r="B9" s="54"/>
      <c r="C9" s="54"/>
      <c r="D9" s="55">
        <v>1295081</v>
      </c>
      <c r="E9" s="55">
        <f>D9</f>
        <v>1295081</v>
      </c>
    </row>
    <row r="10" spans="1:9" x14ac:dyDescent="0.25">
      <c r="A10" s="16" t="s">
        <v>77</v>
      </c>
      <c r="B10" s="111"/>
      <c r="C10" s="111"/>
      <c r="D10" s="113">
        <f>D9</f>
        <v>1295081</v>
      </c>
      <c r="E10" s="113">
        <f>E9</f>
        <v>1295081</v>
      </c>
    </row>
    <row r="11" spans="1:9" ht="15.75" thickBot="1" x14ac:dyDescent="0.3">
      <c r="A11" s="30" t="s">
        <v>97</v>
      </c>
      <c r="B11" s="112"/>
      <c r="C11" s="112"/>
      <c r="D11" s="114"/>
      <c r="E11" s="114"/>
    </row>
    <row r="12" spans="1:9" ht="15.75" thickBot="1" x14ac:dyDescent="0.3">
      <c r="A12" s="30" t="s">
        <v>86</v>
      </c>
      <c r="B12" s="55">
        <v>11861000</v>
      </c>
      <c r="C12" s="55">
        <f>C7</f>
        <v>7086480</v>
      </c>
      <c r="D12" s="59">
        <f>D7+D10</f>
        <v>-29331023</v>
      </c>
      <c r="E12" s="59">
        <f>E7+E10</f>
        <v>-10383543</v>
      </c>
    </row>
    <row r="13" spans="1:9" ht="15.75" thickBot="1" x14ac:dyDescent="0.3">
      <c r="A13" s="30"/>
      <c r="B13" s="54"/>
      <c r="C13" s="54"/>
      <c r="D13" s="55"/>
      <c r="E13" s="55"/>
    </row>
    <row r="14" spans="1:9" ht="15.75" thickBot="1" x14ac:dyDescent="0.3">
      <c r="A14" s="30" t="s">
        <v>99</v>
      </c>
      <c r="B14" s="55">
        <v>11861000</v>
      </c>
      <c r="C14" s="55">
        <f>C12</f>
        <v>7086480</v>
      </c>
      <c r="D14" s="59">
        <f>D12</f>
        <v>-29331023</v>
      </c>
      <c r="E14" s="59">
        <f>E12</f>
        <v>-10383543</v>
      </c>
    </row>
    <row r="15" spans="1:9" x14ac:dyDescent="0.25">
      <c r="A15" s="16" t="s">
        <v>40</v>
      </c>
      <c r="B15" s="51"/>
      <c r="C15" s="51"/>
      <c r="D15" s="51"/>
      <c r="E15" s="51"/>
    </row>
    <row r="16" spans="1:9" ht="15.75" thickBot="1" x14ac:dyDescent="0.3">
      <c r="A16" s="28" t="s">
        <v>79</v>
      </c>
      <c r="B16" s="35"/>
      <c r="C16" s="35"/>
      <c r="D16" s="35">
        <f>ФО2!C23</f>
        <v>345959</v>
      </c>
      <c r="E16" s="35">
        <f>D16</f>
        <v>345959</v>
      </c>
    </row>
    <row r="17" spans="1:5" x14ac:dyDescent="0.25">
      <c r="A17" s="16" t="s">
        <v>77</v>
      </c>
      <c r="B17" s="109"/>
      <c r="C17" s="109"/>
      <c r="D17" s="109">
        <f>D16</f>
        <v>345959</v>
      </c>
      <c r="E17" s="109">
        <f>D17</f>
        <v>345959</v>
      </c>
    </row>
    <row r="18" spans="1:5" ht="15.75" thickBot="1" x14ac:dyDescent="0.3">
      <c r="A18" s="30" t="s">
        <v>80</v>
      </c>
      <c r="B18" s="110"/>
      <c r="C18" s="110"/>
      <c r="D18" s="110"/>
      <c r="E18" s="110"/>
    </row>
    <row r="19" spans="1:5" ht="15.75" thickBot="1" x14ac:dyDescent="0.3">
      <c r="A19" s="26" t="s">
        <v>98</v>
      </c>
      <c r="B19" s="36">
        <v>11861000</v>
      </c>
      <c r="C19" s="36">
        <f>C14</f>
        <v>7086480</v>
      </c>
      <c r="D19" s="58">
        <f>D14+D17</f>
        <v>-28985064</v>
      </c>
      <c r="E19" s="58">
        <f>E14+E17</f>
        <v>-10037584</v>
      </c>
    </row>
    <row r="20" spans="1:5" ht="15.75" thickTop="1" x14ac:dyDescent="0.25"/>
    <row r="22" spans="1:5" x14ac:dyDescent="0.25">
      <c r="A22" s="4" t="s">
        <v>10</v>
      </c>
      <c r="B22" s="4"/>
      <c r="C22" s="6"/>
      <c r="E22" s="6" t="s">
        <v>84</v>
      </c>
    </row>
    <row r="23" spans="1:5" x14ac:dyDescent="0.25">
      <c r="A23" s="5" t="s">
        <v>8</v>
      </c>
      <c r="B23" s="5"/>
      <c r="C23" s="6"/>
      <c r="E23" s="6"/>
    </row>
    <row r="24" spans="1:5" x14ac:dyDescent="0.25">
      <c r="A24" s="4" t="s">
        <v>9</v>
      </c>
      <c r="B24" s="4"/>
      <c r="C24" s="6"/>
      <c r="E24" s="6" t="s">
        <v>85</v>
      </c>
    </row>
    <row r="25" spans="1:5" x14ac:dyDescent="0.25">
      <c r="A25" s="5" t="s">
        <v>8</v>
      </c>
      <c r="B25" s="5"/>
      <c r="C25" s="3"/>
      <c r="D25" s="3"/>
    </row>
  </sheetData>
  <mergeCells count="10">
    <mergeCell ref="B17:B18"/>
    <mergeCell ref="C17:C18"/>
    <mergeCell ref="D17:D18"/>
    <mergeCell ref="E17:E18"/>
    <mergeCell ref="A1:E1"/>
    <mergeCell ref="A2:E2"/>
    <mergeCell ref="B10:B11"/>
    <mergeCell ref="C10:C11"/>
    <mergeCell ref="D10:D11"/>
    <mergeCell ref="E10:E11"/>
  </mergeCells>
  <pageMargins left="0.7" right="0.7" top="0.75" bottom="0.75" header="0.3" footer="0.3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ФО1</vt:lpstr>
      <vt:lpstr>ФО2</vt:lpstr>
      <vt:lpstr>ФО3</vt:lpstr>
      <vt:lpstr>ФО4</vt:lpstr>
      <vt:lpstr>ФО1!bookmark37</vt:lpstr>
      <vt:lpstr>ФО3!bookmark54</vt:lpstr>
      <vt:lpstr>ФО4!bookmark57</vt:lpstr>
    </vt:vector>
  </TitlesOfParts>
  <Company>dtzh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Бейсембаев Нуржан</cp:lastModifiedBy>
  <cp:lastPrinted>2023-01-27T15:53:26Z</cp:lastPrinted>
  <dcterms:created xsi:type="dcterms:W3CDTF">2012-05-11T11:57:39Z</dcterms:created>
  <dcterms:modified xsi:type="dcterms:W3CDTF">2023-05-10T04:10:37Z</dcterms:modified>
</cp:coreProperties>
</file>