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lzhan TOLEBAY\Desktop\Reports working\Отчеты\KASE\2021\2 кв\Сдано\"/>
    </mc:Choice>
  </mc:AlternateContent>
  <xr:revisionPtr revIDLastSave="0" documentId="13_ncr:1_{D567A32A-D325-4749-B5B8-58AA7933F73C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xlnm._FilterDatabase" hidden="1">#N/A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ййц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20" i="6" l="1"/>
  <c r="C24" i="6"/>
  <c r="E24" i="6"/>
  <c r="C31" i="6"/>
  <c r="E31" i="6"/>
  <c r="E32" i="6" s="1"/>
  <c r="C32" i="6" l="1"/>
  <c r="C20" i="6"/>
  <c r="K36" i="4" l="1"/>
  <c r="J36" i="4"/>
  <c r="I36" i="4"/>
  <c r="H36" i="4"/>
  <c r="H40" i="4" s="1"/>
  <c r="H47" i="4" s="1"/>
  <c r="G36" i="4"/>
  <c r="F36" i="4"/>
  <c r="E36" i="4"/>
  <c r="D36" i="4"/>
  <c r="D40" i="4" s="1"/>
  <c r="D47" i="4" s="1"/>
  <c r="C36" i="4"/>
  <c r="K39" i="4"/>
  <c r="J39" i="4"/>
  <c r="J40" i="4" s="1"/>
  <c r="J47" i="4" s="1"/>
  <c r="I39" i="4"/>
  <c r="I40" i="4" s="1"/>
  <c r="I47" i="4" s="1"/>
  <c r="H39" i="4"/>
  <c r="G39" i="4"/>
  <c r="F39" i="4"/>
  <c r="F40" i="4" s="1"/>
  <c r="F47" i="4" s="1"/>
  <c r="E39" i="4"/>
  <c r="E40" i="4" s="1"/>
  <c r="E47" i="4" s="1"/>
  <c r="D39" i="4"/>
  <c r="C39" i="4"/>
  <c r="B39" i="4"/>
  <c r="L46" i="4"/>
  <c r="L45" i="4"/>
  <c r="L44" i="4"/>
  <c r="L38" i="4"/>
  <c r="L35" i="4"/>
  <c r="L34" i="4"/>
  <c r="L33" i="4"/>
  <c r="L32" i="4"/>
  <c r="L27" i="4"/>
  <c r="B36" i="4"/>
  <c r="B40" i="4" l="1"/>
  <c r="B47" i="4" s="1"/>
  <c r="L39" i="4"/>
  <c r="C40" i="4"/>
  <c r="C47" i="4" s="1"/>
  <c r="G40" i="4"/>
  <c r="G47" i="4" s="1"/>
  <c r="L36" i="4"/>
  <c r="L23" i="4" l="1"/>
  <c r="L22" i="4"/>
  <c r="L21" i="4"/>
  <c r="L20" i="4"/>
  <c r="L19" i="4"/>
  <c r="L15" i="4"/>
  <c r="L14" i="4"/>
  <c r="L13" i="4"/>
  <c r="L12" i="4"/>
  <c r="L11" i="4"/>
  <c r="L6" i="4"/>
  <c r="J16" i="4"/>
  <c r="J24" i="4" s="1"/>
  <c r="I16" i="4"/>
  <c r="I24" i="4" s="1"/>
  <c r="H16" i="4"/>
  <c r="H24" i="4" s="1"/>
  <c r="G16" i="4"/>
  <c r="G24" i="4" s="1"/>
  <c r="F16" i="4"/>
  <c r="F24" i="4" s="1"/>
  <c r="D16" i="4"/>
  <c r="D24" i="4" s="1"/>
  <c r="C16" i="4"/>
  <c r="C24" i="4" s="1"/>
  <c r="B16" i="4"/>
  <c r="E16" i="4"/>
  <c r="E24" i="4" s="1"/>
  <c r="B24" i="4" l="1"/>
  <c r="D56" i="3"/>
  <c r="B56" i="3"/>
  <c r="D47" i="3"/>
  <c r="B47" i="3"/>
  <c r="D33" i="3"/>
  <c r="D35" i="3" s="1"/>
  <c r="B33" i="3"/>
  <c r="B35" i="3" s="1"/>
  <c r="A3" i="3"/>
  <c r="A3" i="4" s="1"/>
  <c r="D58" i="3" l="1"/>
  <c r="D62" i="3" s="1"/>
  <c r="B58" i="3"/>
  <c r="B62" i="3" s="1"/>
  <c r="E29" i="5" l="1"/>
  <c r="E30" i="5" s="1"/>
  <c r="E13" i="5"/>
  <c r="E9" i="5"/>
  <c r="C29" i="5"/>
  <c r="C30" i="5" s="1"/>
  <c r="C13" i="5"/>
  <c r="C9" i="5"/>
  <c r="E21" i="5" l="1"/>
  <c r="E23" i="5" s="1"/>
  <c r="C21" i="5"/>
  <c r="C23" i="5" s="1"/>
  <c r="C31" i="5" l="1"/>
  <c r="K8" i="4"/>
  <c r="E31" i="5"/>
  <c r="K29" i="4"/>
  <c r="K16" i="4" l="1"/>
  <c r="L8" i="4"/>
  <c r="L29" i="4"/>
  <c r="K40" i="4"/>
  <c r="K24" i="4" l="1"/>
  <c r="L16" i="4"/>
  <c r="L24" i="4" s="1"/>
  <c r="K47" i="4"/>
  <c r="L47" i="4" s="1"/>
  <c r="L40" i="4"/>
  <c r="A2" i="3" l="1"/>
</calcChain>
</file>

<file path=xl/sharedStrings.xml><?xml version="1.0" encoding="utf-8"?>
<sst xmlns="http://schemas.openxmlformats.org/spreadsheetml/2006/main" count="198" uniqueCount="162">
  <si>
    <t>Инвестиционное имущество</t>
  </si>
  <si>
    <t>Текущий налоговый актив</t>
  </si>
  <si>
    <t>Прочие активы</t>
  </si>
  <si>
    <t>Прочие обязательства</t>
  </si>
  <si>
    <t>Адрес</t>
  </si>
  <si>
    <t>Телефон</t>
  </si>
  <si>
    <t>Адрес электронной почты</t>
  </si>
  <si>
    <t>Исполнитель</t>
  </si>
  <si>
    <t>Касымбаева Ш.К.</t>
  </si>
  <si>
    <t>Главный бухгалтер</t>
  </si>
  <si>
    <t xml:space="preserve">Руководитель или лицо, исполняющее его обязанности </t>
  </si>
  <si>
    <t>Айдосов Н.Г.</t>
  </si>
  <si>
    <t>Дата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</si>
  <si>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</si>
  <si>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</si>
  <si>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</si>
  <si>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</si>
  <si>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</si>
  <si>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</si>
  <si>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</si>
  <si>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</si>
  <si>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</si>
  <si>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Остаток по состоянию на 1 января 2020 года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</si>
  <si>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</si>
  <si>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</si>
  <si>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</si>
  <si>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</si>
  <si>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</si>
  <si>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</si>
  <si>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</si>
  <si>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</si>
  <si>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</si>
  <si>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</si>
  <si>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</si>
  <si>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</si>
  <si>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</si>
  <si>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</si>
  <si>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</si>
  <si>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</si>
  <si>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</si>
  <si>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</si>
  <si>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</si>
  <si>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</si>
  <si>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</si>
  <si>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</si>
  <si>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</si>
  <si>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</si>
  <si>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</si>
  <si>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>Доходы по операциям с производными финансовыми инструментами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</si>
  <si>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</si>
  <si>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</si>
  <si>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</si>
  <si>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</si>
  <si>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Кредиты, выданные клиентам</t>
  </si>
  <si>
    <t>Средства банков и прочих финансовых институтов</t>
  </si>
  <si>
    <t>Текущие счета и депозиты клиентов</t>
  </si>
  <si>
    <t>Корпоративный подоходный налог уплаченный</t>
  </si>
  <si>
    <t>Приобретения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</si>
  <si>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</si>
  <si>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</si>
  <si>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</si>
  <si>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</si>
  <si>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</si>
  <si>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</si>
  <si>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Погашение субординированного долга</t>
  </si>
  <si>
    <t>Размещение субординированного долга</t>
  </si>
  <si>
    <t>Погашение выпущенных долговых ценных бумаг</t>
  </si>
  <si>
    <t>Платежи в отношении обязательств по аренде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</si>
  <si>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</si>
  <si>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</si>
  <si>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</si>
  <si>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</si>
  <si>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</si>
  <si>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</si>
  <si>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</si>
  <si>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</si>
  <si>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</si>
  <si>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</si>
  <si>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Приобретенное право требования к МФРК по векселю</t>
  </si>
  <si>
    <t>Приобретение инвестиций в дочерние и ассоциированные компании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</si>
  <si>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</si>
  <si>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</si>
  <si>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</si>
  <si>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</si>
  <si>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</si>
  <si>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</si>
  <si>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</si>
  <si>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</si>
  <si>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</si>
  <si>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</si>
  <si>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</si>
  <si>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</si>
  <si>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</si>
  <si>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</si>
  <si>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</si>
  <si>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</si>
  <si>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</si>
  <si>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</si>
  <si>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</si>
  <si>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</si>
  <si>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</si>
  <si>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</si>
  <si>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</si>
  <si>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</si>
  <si>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</si>
  <si>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</si>
  <si>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</si>
  <si>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</si>
  <si>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</si>
  <si>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</si>
  <si>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</si>
  <si>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</si>
  <si>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</si>
  <si>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</si>
  <si>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</si>
  <si>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</si>
  <si>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</si>
  <si>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</si>
  <si>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</si>
  <si>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</si>
  <si>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</si>
  <si>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2020 года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</si>
  <si>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</si>
  <si>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</si>
  <si>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</si>
  <si>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</si>
  <si>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</si>
  <si>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</si>
  <si>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</si>
  <si>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</si>
  <si>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>2021 года</t>
  </si>
  <si>
    <t xml:space="preserve">Финансовые активы, оцениваемые по справедливой стоимости через прочий совокупный доход </t>
  </si>
  <si>
    <t>Остаток по состоянию на 1 января 2021 года</t>
  </si>
  <si>
    <t>Дивиденды полученные</t>
  </si>
  <si>
    <t>по состоянию на 30 июня 2021 года</t>
  </si>
  <si>
    <t>30 июня</t>
  </si>
  <si>
    <t>за шесть месяцев, закончившиеся 30 июня 2021 года</t>
  </si>
  <si>
    <t>за шесть месяцев, закончившиеся
30 июня 2021 года</t>
  </si>
  <si>
    <t>за шесть месяцев, закончившиеся
30 июня 2020 года</t>
  </si>
  <si>
    <t>за шесть месяцев, закончившиеся
30 июня 2021 года*</t>
  </si>
  <si>
    <t>за шесть месяцев, закончившиеся
30 июня 2020 года*</t>
  </si>
  <si>
    <t>s.kassymbayeva@jusaninvest.com</t>
  </si>
  <si>
    <t>Остаток на 30 июня 2021 года*</t>
  </si>
  <si>
    <t>Остаток на 30 июня 2020 года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</si>
  <si>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</si>
  <si>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</si>
  <si>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</si>
  <si>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</si>
  <si>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</si>
  <si>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</si>
  <si>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</si>
  <si>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</si>
  <si>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</si>
  <si>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</si>
  <si>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</si>
  <si>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</si>
  <si>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г. Нур-Султан, ул. Сыганак 24</t>
  </si>
  <si>
    <t>+77172644 000 вн. 201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</si>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</sst>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-* #,##0.00_-;\-* #,##0.00_-;_-* &quot;-&quot;??_-;_-@_-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11" fillId="0" borderId="0" xfId="0" applyFont="1" applyFill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6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5" fontId="18" fillId="0" borderId="3" xfId="0" applyNumberFormat="1" applyFont="1" applyBorder="1"/>
    <xf numFmtId="165" fontId="18" fillId="0" borderId="4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4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3" xfId="0" applyNumberFormat="1" applyFont="1" applyBorder="1" applyAlignment="1" applyProtection="1">
      <alignment horizontal="right"/>
      <protection locked="0"/>
    </xf>
    <xf numFmtId="165" fontId="18" fillId="0" borderId="4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0" fontId="12" fillId="0" borderId="0" xfId="2" quotePrefix="1" applyFont="1" applyAlignment="1">
      <alignment vertical="top" wrapText="1"/>
    </xf>
    <xf numFmtId="0" fontId="12" fillId="0" borderId="1" xfId="9" quotePrefix="1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2" fillId="0" borderId="0" xfId="2" quotePrefix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41" fontId="18" fillId="0" borderId="0" xfId="11" applyNumberFormat="1" applyFont="1" applyAlignment="1" applyProtection="1">
      <alignment vertical="center"/>
      <protection locked="0"/>
    </xf>
    <xf numFmtId="41" fontId="9" fillId="0" borderId="0" xfId="11" applyNumberFormat="1" applyFont="1" applyAlignment="1" applyProtection="1">
      <alignment vertical="center"/>
      <protection locked="0"/>
    </xf>
    <xf numFmtId="41" fontId="9" fillId="0" borderId="0" xfId="10" applyNumberFormat="1" applyFont="1" applyAlignment="1" applyProtection="1">
      <alignment horizontal="left" vertical="center" wrapText="1"/>
      <protection locked="0"/>
    </xf>
    <xf numFmtId="41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41" fontId="9" fillId="2" borderId="3" xfId="10" applyNumberFormat="1" applyFont="1" applyFill="1" applyBorder="1" applyAlignment="1" applyProtection="1">
      <alignment horizontal="left" vertical="center" wrapText="1"/>
      <protection locked="0"/>
    </xf>
    <xf numFmtId="41" fontId="18" fillId="0" borderId="3" xfId="13" applyNumberFormat="1" applyFont="1" applyBorder="1" applyAlignment="1">
      <alignment horizontal="center" vertical="center" wrapText="1"/>
    </xf>
    <xf numFmtId="41" fontId="18" fillId="0" borderId="3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3" xfId="11" applyFont="1" applyBorder="1" applyAlignment="1">
      <alignment vertical="center" wrapText="1"/>
    </xf>
    <xf numFmtId="165" fontId="20" fillId="0" borderId="3" xfId="11" applyNumberFormat="1" applyFont="1" applyBorder="1" applyAlignment="1">
      <alignment horizontal="right" vertical="center"/>
    </xf>
    <xf numFmtId="0" fontId="18" fillId="0" borderId="4" xfId="11" applyFont="1" applyBorder="1" applyAlignment="1">
      <alignment vertical="center" wrapText="1"/>
    </xf>
    <xf numFmtId="165" fontId="18" fillId="0" borderId="4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41" fontId="19" fillId="0" borderId="0" xfId="11" applyNumberFormat="1" applyFont="1" applyAlignment="1" applyProtection="1">
      <alignment vertical="center"/>
      <protection locked="0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3" xfId="11" applyFont="1" applyBorder="1" applyAlignment="1">
      <alignment vertical="center" wrapText="1"/>
    </xf>
    <xf numFmtId="165" fontId="19" fillId="0" borderId="3" xfId="11" applyNumberFormat="1" applyFont="1" applyBorder="1" applyAlignment="1">
      <alignment horizontal="right" vertical="center"/>
    </xf>
    <xf numFmtId="0" fontId="18" fillId="0" borderId="5" xfId="11" applyFont="1" applyBorder="1" applyAlignment="1">
      <alignment vertical="center" wrapText="1"/>
    </xf>
    <xf numFmtId="165" fontId="18" fillId="0" borderId="5" xfId="11" applyNumberFormat="1" applyFont="1" applyBorder="1" applyAlignment="1" applyProtection="1">
      <alignment horizontal="right" vertical="center"/>
      <protection locked="0"/>
    </xf>
    <xf numFmtId="0" fontId="12" fillId="0" borderId="0" xfId="2" quotePrefix="1" applyFont="1" applyAlignment="1">
      <alignment horizontal="left" vertical="top" wrapText="1"/>
    </xf>
    <xf numFmtId="41" fontId="9" fillId="0" borderId="0" xfId="11" applyNumberFormat="1" applyFont="1" applyAlignment="1" applyProtection="1">
      <alignment horizontal="left" vertical="center" wrapText="1"/>
      <protection locked="0"/>
    </xf>
    <xf numFmtId="41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1" fontId="11" fillId="0" borderId="6" xfId="14" applyNumberFormat="1" applyFont="1" applyFill="1" applyBorder="1" applyAlignment="1">
      <alignment vertical="center" wrapText="1"/>
    </xf>
    <xf numFmtId="41" fontId="11" fillId="0" borderId="0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67" fontId="10" fillId="0" borderId="0" xfId="14" applyNumberFormat="1" applyFont="1" applyFill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7" xfId="14" applyNumberFormat="1" applyFont="1" applyFill="1" applyBorder="1" applyAlignment="1">
      <alignment vertical="center" wrapText="1"/>
    </xf>
    <xf numFmtId="167" fontId="10" fillId="0" borderId="6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7" fontId="10" fillId="0" borderId="7" xfId="0" applyNumberFormat="1" applyFont="1" applyFill="1" applyBorder="1" applyAlignment="1">
      <alignment vertical="center" wrapText="1"/>
    </xf>
    <xf numFmtId="166" fontId="10" fillId="0" borderId="7" xfId="0" applyNumberFormat="1" applyFont="1" applyFill="1" applyBorder="1" applyAlignment="1">
      <alignment vertical="center" wrapText="1"/>
    </xf>
    <xf numFmtId="166" fontId="11" fillId="0" borderId="6" xfId="14" applyNumberFormat="1" applyFont="1" applyFill="1" applyBorder="1" applyAlignment="1">
      <alignment vertical="center" wrapText="1"/>
    </xf>
    <xf numFmtId="167" fontId="10" fillId="0" borderId="8" xfId="0" applyNumberFormat="1" applyFont="1" applyFill="1" applyBorder="1" applyAlignment="1">
      <alignment vertical="center" wrapText="1"/>
    </xf>
    <xf numFmtId="166" fontId="10" fillId="0" borderId="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11" fillId="0" borderId="0" xfId="0" applyNumberFormat="1" applyFont="1" applyFill="1" applyAlignment="1">
      <alignment vertical="center" wrapText="1"/>
    </xf>
    <xf numFmtId="166" fontId="11" fillId="0" borderId="0" xfId="0" applyNumberFormat="1" applyFont="1" applyFill="1" applyBorder="1" applyAlignment="1">
      <alignment vertical="center" wrapText="1"/>
    </xf>
    <xf numFmtId="166" fontId="11" fillId="0" borderId="6" xfId="0" applyNumberFormat="1" applyFont="1" applyFill="1" applyBorder="1" applyAlignment="1">
      <alignment vertical="center" wrapText="1"/>
    </xf>
    <xf numFmtId="166" fontId="14" fillId="0" borderId="6" xfId="0" applyNumberFormat="1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vertical="center" wrapText="1"/>
    </xf>
    <xf numFmtId="166" fontId="10" fillId="0" borderId="6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5" fillId="0" borderId="0" xfId="0" applyFont="1" applyFill="1"/>
    <xf numFmtId="167" fontId="3" fillId="0" borderId="8" xfId="14" applyNumberFormat="1" applyFont="1" applyFill="1" applyBorder="1" applyAlignment="1">
      <alignment vertical="center" wrapText="1"/>
    </xf>
    <xf numFmtId="167" fontId="3" fillId="0" borderId="6" xfId="14" applyNumberFormat="1" applyFont="1" applyFill="1" applyBorder="1" applyAlignment="1">
      <alignment vertical="center" wrapText="1"/>
    </xf>
    <xf numFmtId="14" fontId="12" fillId="0" borderId="0" xfId="2" quotePrefix="1" applyNumberFormat="1" applyFont="1" applyAlignment="1">
      <alignment horizontal="left" vertical="top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165" fontId="9" fillId="0" borderId="0" xfId="0" applyNumberFormat="1" applyFont="1" applyBorder="1" applyProtection="1">
      <protection locked="0"/>
    </xf>
    <xf numFmtId="165" fontId="18" fillId="0" borderId="0" xfId="0" applyNumberFormat="1" applyFont="1" applyBorder="1"/>
    <xf numFmtId="165" fontId="18" fillId="0" borderId="0" xfId="0" applyNumberFormat="1" applyFont="1" applyBorder="1" applyProtection="1">
      <protection locked="0"/>
    </xf>
    <xf numFmtId="165" fontId="16" fillId="0" borderId="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Border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165" fontId="18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wrapText="1"/>
    </xf>
    <xf numFmtId="0" fontId="12" fillId="0" borderId="0" xfId="9" quotePrefix="1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2" fillId="0" borderId="0" xfId="2" quotePrefix="1" applyFont="1" applyBorder="1" applyAlignment="1">
      <alignment horizontal="left" vertical="top" wrapText="1"/>
    </xf>
    <xf numFmtId="14" fontId="12" fillId="0" borderId="0" xfId="2" quotePrefix="1" applyNumberFormat="1" applyFont="1" applyBorder="1" applyAlignment="1">
      <alignment horizontal="left" vertical="top" wrapText="1"/>
    </xf>
    <xf numFmtId="0" fontId="11" fillId="0" borderId="0" xfId="0" applyFont="1" applyBorder="1" applyProtection="1"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167" fontId="12" fillId="0" borderId="9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41" fontId="18" fillId="0" borderId="0" xfId="10" applyNumberFormat="1" applyFont="1" applyAlignment="1">
      <alignment horizontal="center" vertical="center" wrapText="1"/>
    </xf>
    <xf numFmtId="41" fontId="18" fillId="0" borderId="0" xfId="12" applyNumberFormat="1" applyFont="1" applyAlignment="1">
      <alignment horizontal="center" vertical="center"/>
    </xf>
    <xf numFmtId="41" fontId="18" fillId="0" borderId="0" xfId="12" applyNumberFormat="1" applyFont="1" applyAlignment="1">
      <alignment horizontal="center" vertical="center" wrapText="1"/>
    </xf>
    <xf numFmtId="0" fontId="12" fillId="0" borderId="1" xfId="6" quotePrefix="1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14" fontId="12" fillId="0" borderId="0" xfId="2" quotePrefix="1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2" quotePrefix="1" applyFont="1" applyAlignment="1">
      <alignment horizontal="left" vertical="top" wrapText="1"/>
    </xf>
    <xf numFmtId="165" fontId="11" fillId="0" borderId="0" xfId="0" applyNumberFormat="1" applyFont="1" applyProtection="1">
      <protection locked="0"/>
    </xf>
  </cellXfs>
  <cellStyles count="16">
    <cellStyle name="Comma" xfId="14" builtinId="3"/>
    <cellStyle name="Normal" xfId="0" builtinId="0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E33"/>
  <sheetViews>
    <sheetView zoomScaleNormal="100" workbookViewId="0">
      <selection sqref="A1:E1"/>
    </sheetView>
  </sheetViews>
  <sheetFormatPr defaultColWidth="9.1796875" defaultRowHeight="12.5" x14ac:dyDescent="0.25"/>
  <cols>
    <col min="1" max="1" width="68.54296875" style="99" customWidth="1"/>
    <col min="2" max="2" width="9.1796875" style="98"/>
    <col min="3" max="3" width="10" style="98" customWidth="1"/>
    <col min="4" max="4" width="6.7265625" style="98" customWidth="1"/>
    <col min="5" max="5" width="12.1796875" style="98" bestFit="1" customWidth="1"/>
    <col min="6" max="16384" width="9.1796875" style="6"/>
  </cols>
  <sheetData>
    <row r="1" spans="1:5" ht="13" x14ac:dyDescent="0.25">
      <c r="A1" s="128" t="s">
        <v>126</v>
      </c>
      <c r="B1" s="128"/>
      <c r="C1" s="128"/>
      <c r="D1" s="128"/>
      <c r="E1" s="128"/>
    </row>
    <row r="2" spans="1:5" ht="13" x14ac:dyDescent="0.25">
      <c r="A2" s="128" t="s">
        <v>122</v>
      </c>
      <c r="B2" s="128"/>
      <c r="C2" s="128"/>
      <c r="D2" s="128"/>
      <c r="E2" s="128"/>
    </row>
    <row r="3" spans="1:5" ht="13" x14ac:dyDescent="0.25">
      <c r="A3" s="128" t="s">
        <v>134</v>
      </c>
      <c r="B3" s="128"/>
      <c r="C3" s="128"/>
      <c r="D3" s="128"/>
      <c r="E3" s="128"/>
    </row>
    <row r="4" spans="1:5" ht="13" x14ac:dyDescent="0.3">
      <c r="C4" s="100"/>
      <c r="E4" s="100"/>
    </row>
    <row r="5" spans="1:5" ht="13" x14ac:dyDescent="0.25">
      <c r="A5" s="128"/>
      <c r="B5" s="128" t="s">
        <v>80</v>
      </c>
      <c r="C5" s="66" t="s">
        <v>135</v>
      </c>
      <c r="D5" s="66"/>
      <c r="E5" s="66" t="s">
        <v>104</v>
      </c>
    </row>
    <row r="6" spans="1:5" ht="13" x14ac:dyDescent="0.25">
      <c r="A6" s="128"/>
      <c r="B6" s="128"/>
      <c r="C6" s="66" t="s">
        <v>130</v>
      </c>
      <c r="D6" s="66"/>
      <c r="E6" s="66" t="s">
        <v>121</v>
      </c>
    </row>
    <row r="7" spans="1:5" ht="13.5" thickBot="1" x14ac:dyDescent="0.3">
      <c r="A7" s="128"/>
      <c r="B7" s="128"/>
      <c r="C7" s="68" t="s">
        <v>81</v>
      </c>
      <c r="D7" s="66"/>
      <c r="E7" s="68" t="s">
        <v>81</v>
      </c>
    </row>
    <row r="8" spans="1:5" ht="13" x14ac:dyDescent="0.25">
      <c r="A8" s="72" t="s">
        <v>105</v>
      </c>
      <c r="B8" s="69"/>
      <c r="C8" s="1"/>
      <c r="D8" s="69"/>
      <c r="E8" s="1"/>
    </row>
    <row r="9" spans="1:5" x14ac:dyDescent="0.25">
      <c r="A9" s="1" t="s">
        <v>106</v>
      </c>
      <c r="B9" s="69">
        <v>13</v>
      </c>
      <c r="C9" s="2">
        <v>345388</v>
      </c>
      <c r="D9" s="69"/>
      <c r="E9" s="2">
        <v>130739</v>
      </c>
    </row>
    <row r="10" spans="1:5" x14ac:dyDescent="0.25">
      <c r="A10" s="1" t="s">
        <v>125</v>
      </c>
      <c r="B10" s="69">
        <v>14</v>
      </c>
      <c r="C10" s="2">
        <v>523537</v>
      </c>
      <c r="D10" s="69"/>
      <c r="E10" s="2">
        <v>355125</v>
      </c>
    </row>
    <row r="11" spans="1:5" ht="25" x14ac:dyDescent="0.25">
      <c r="A11" s="1" t="s">
        <v>107</v>
      </c>
      <c r="B11" s="69">
        <v>15</v>
      </c>
      <c r="C11" s="2">
        <v>8411941</v>
      </c>
      <c r="D11" s="69"/>
      <c r="E11" s="2">
        <v>8192418</v>
      </c>
    </row>
    <row r="12" spans="1:5" ht="25" x14ac:dyDescent="0.25">
      <c r="A12" s="1" t="s">
        <v>131</v>
      </c>
      <c r="B12" s="69">
        <v>16</v>
      </c>
      <c r="C12" s="2">
        <v>311993</v>
      </c>
      <c r="D12" s="69"/>
      <c r="E12" s="2">
        <v>379473</v>
      </c>
    </row>
    <row r="13" spans="1:5" x14ac:dyDescent="0.25">
      <c r="A13" s="1" t="s">
        <v>0</v>
      </c>
      <c r="B13" s="69">
        <v>18</v>
      </c>
      <c r="C13" s="2">
        <v>44776</v>
      </c>
      <c r="D13" s="69"/>
      <c r="E13" s="2">
        <v>44776</v>
      </c>
    </row>
    <row r="14" spans="1:5" x14ac:dyDescent="0.25">
      <c r="A14" s="1" t="s">
        <v>76</v>
      </c>
      <c r="B14" s="69"/>
      <c r="C14" s="2">
        <v>180729</v>
      </c>
      <c r="D14" s="69"/>
      <c r="E14" s="2">
        <v>55148</v>
      </c>
    </row>
    <row r="15" spans="1:5" x14ac:dyDescent="0.25">
      <c r="A15" s="1" t="s">
        <v>108</v>
      </c>
      <c r="B15" s="69"/>
      <c r="C15" s="2">
        <v>12366</v>
      </c>
      <c r="D15" s="69"/>
      <c r="E15" s="2">
        <v>24731</v>
      </c>
    </row>
    <row r="16" spans="1:5" x14ac:dyDescent="0.25">
      <c r="A16" s="1" t="s">
        <v>109</v>
      </c>
      <c r="B16" s="69">
        <v>17</v>
      </c>
      <c r="C16" s="2">
        <v>72700</v>
      </c>
      <c r="D16" s="69"/>
      <c r="E16" s="2">
        <v>65763</v>
      </c>
    </row>
    <row r="17" spans="1:5" x14ac:dyDescent="0.25">
      <c r="A17" s="1" t="s">
        <v>1</v>
      </c>
      <c r="B17" s="69"/>
      <c r="C17" s="2">
        <v>11114</v>
      </c>
      <c r="D17" s="69"/>
      <c r="E17" s="2">
        <v>31036</v>
      </c>
    </row>
    <row r="18" spans="1:5" x14ac:dyDescent="0.25">
      <c r="A18" s="1" t="s">
        <v>128</v>
      </c>
      <c r="B18" s="69"/>
      <c r="C18" s="2">
        <v>22118</v>
      </c>
      <c r="D18" s="69"/>
      <c r="E18" s="2">
        <v>22118</v>
      </c>
    </row>
    <row r="19" spans="1:5" ht="13" thickBot="1" x14ac:dyDescent="0.3">
      <c r="A19" s="1" t="s">
        <v>110</v>
      </c>
      <c r="B19" s="69"/>
      <c r="C19" s="3">
        <v>28299</v>
      </c>
      <c r="D19" s="69"/>
      <c r="E19" s="3">
        <v>18836</v>
      </c>
    </row>
    <row r="20" spans="1:5" ht="13.5" thickBot="1" x14ac:dyDescent="0.3">
      <c r="A20" s="72" t="s">
        <v>111</v>
      </c>
      <c r="B20" s="66"/>
      <c r="C20" s="101">
        <f>SUM(C9:C19)</f>
        <v>9964961</v>
      </c>
      <c r="D20" s="66"/>
      <c r="E20" s="101">
        <f>SUM(E9:E19)</f>
        <v>9320163</v>
      </c>
    </row>
    <row r="21" spans="1:5" ht="13.5" thickTop="1" x14ac:dyDescent="0.25">
      <c r="A21" s="72"/>
      <c r="B21" s="69"/>
      <c r="C21" s="125"/>
      <c r="D21" s="69"/>
      <c r="E21" s="125"/>
    </row>
    <row r="22" spans="1:5" ht="13" x14ac:dyDescent="0.25">
      <c r="A22" s="72" t="s">
        <v>112</v>
      </c>
      <c r="B22" s="69"/>
      <c r="C22" s="126"/>
      <c r="D22" s="69"/>
      <c r="E22" s="126"/>
    </row>
    <row r="23" spans="1:5" x14ac:dyDescent="0.25">
      <c r="A23" s="1" t="s">
        <v>77</v>
      </c>
      <c r="B23" s="69">
        <v>19</v>
      </c>
      <c r="C23" s="81">
        <v>2475484</v>
      </c>
      <c r="D23" s="69"/>
      <c r="E23" s="2">
        <v>2674282</v>
      </c>
    </row>
    <row r="24" spans="1:5" ht="13.5" thickBot="1" x14ac:dyDescent="0.3">
      <c r="A24" s="72" t="s">
        <v>113</v>
      </c>
      <c r="B24" s="69"/>
      <c r="C24" s="102">
        <f>SUM(C23:C23)</f>
        <v>2475484</v>
      </c>
      <c r="D24" s="69"/>
      <c r="E24" s="102">
        <f>SUM(E23:E23)</f>
        <v>2674282</v>
      </c>
    </row>
    <row r="25" spans="1:5" ht="13" x14ac:dyDescent="0.25">
      <c r="A25" s="72"/>
      <c r="B25" s="69"/>
      <c r="C25" s="127"/>
      <c r="D25" s="69"/>
      <c r="E25" s="127"/>
    </row>
    <row r="26" spans="1:5" ht="13" x14ac:dyDescent="0.25">
      <c r="A26" s="72" t="s">
        <v>114</v>
      </c>
      <c r="B26" s="69"/>
      <c r="C26" s="126"/>
      <c r="D26" s="69"/>
      <c r="E26" s="126"/>
    </row>
    <row r="27" spans="1:5" x14ac:dyDescent="0.25">
      <c r="A27" s="1" t="s">
        <v>115</v>
      </c>
      <c r="B27" s="69">
        <v>20</v>
      </c>
      <c r="C27" s="2">
        <v>3000000</v>
      </c>
      <c r="D27" s="69"/>
      <c r="E27" s="2">
        <v>3000000</v>
      </c>
    </row>
    <row r="28" spans="1:5" ht="25" x14ac:dyDescent="0.25">
      <c r="A28" s="1" t="s">
        <v>116</v>
      </c>
      <c r="B28" s="69"/>
      <c r="C28" s="2">
        <v>86177</v>
      </c>
      <c r="D28" s="69"/>
      <c r="E28" s="2">
        <v>83676</v>
      </c>
    </row>
    <row r="29" spans="1:5" ht="25" x14ac:dyDescent="0.25">
      <c r="A29" s="1" t="s">
        <v>117</v>
      </c>
      <c r="B29" s="69"/>
      <c r="C29" s="2">
        <v>21120</v>
      </c>
      <c r="D29" s="69"/>
      <c r="E29" s="2">
        <v>21120</v>
      </c>
    </row>
    <row r="30" spans="1:5" ht="13" thickBot="1" x14ac:dyDescent="0.3">
      <c r="A30" s="1" t="s">
        <v>118</v>
      </c>
      <c r="B30" s="69"/>
      <c r="C30" s="3">
        <v>4382180</v>
      </c>
      <c r="D30" s="69"/>
      <c r="E30" s="3">
        <v>3541085</v>
      </c>
    </row>
    <row r="31" spans="1:5" ht="13.5" thickBot="1" x14ac:dyDescent="0.3">
      <c r="A31" s="72" t="s">
        <v>119</v>
      </c>
      <c r="B31" s="69"/>
      <c r="C31" s="102">
        <f>SUM(C27:C30)</f>
        <v>7489477</v>
      </c>
      <c r="D31" s="69"/>
      <c r="E31" s="102">
        <f>SUM(E27:E30)</f>
        <v>6645881</v>
      </c>
    </row>
    <row r="32" spans="1:5" ht="13.5" thickBot="1" x14ac:dyDescent="0.3">
      <c r="A32" s="72" t="s">
        <v>120</v>
      </c>
      <c r="B32" s="69"/>
      <c r="C32" s="101">
        <f>C31+C24</f>
        <v>9964961</v>
      </c>
      <c r="D32" s="69"/>
      <c r="E32" s="101">
        <f>E31+E24</f>
        <v>9320163</v>
      </c>
    </row>
    <row r="33" ht="13" thickTop="1" x14ac:dyDescent="0.25"/>
  </sheetData>
  <mergeCells count="9">
    <mergeCell ref="E21:E22"/>
    <mergeCell ref="E25:E26"/>
    <mergeCell ref="C21:C22"/>
    <mergeCell ref="C25:C26"/>
    <mergeCell ref="A1:E1"/>
    <mergeCell ref="A2:E2"/>
    <mergeCell ref="A3:E3"/>
    <mergeCell ref="A5:A7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E32"/>
  <sheetViews>
    <sheetView zoomScaleNormal="100" workbookViewId="0">
      <selection sqref="A1:E1"/>
    </sheetView>
  </sheetViews>
  <sheetFormatPr defaultColWidth="9.1796875" defaultRowHeight="12.5" x14ac:dyDescent="0.25"/>
  <cols>
    <col min="1" max="1" width="68.54296875" style="98" customWidth="1"/>
    <col min="2" max="2" width="9.1796875" style="98"/>
    <col min="3" max="3" width="18.7265625" style="98" customWidth="1"/>
    <col min="4" max="4" width="6.7265625" style="98" customWidth="1"/>
    <col min="5" max="5" width="21.26953125" style="98" customWidth="1"/>
    <col min="6" max="16384" width="9.1796875" style="6"/>
  </cols>
  <sheetData>
    <row r="1" spans="1:5" ht="13" x14ac:dyDescent="0.3">
      <c r="A1" s="130" t="s">
        <v>127</v>
      </c>
      <c r="B1" s="130"/>
      <c r="C1" s="130"/>
      <c r="D1" s="130"/>
      <c r="E1" s="130"/>
    </row>
    <row r="2" spans="1:5" ht="13" x14ac:dyDescent="0.25">
      <c r="A2" s="128" t="s">
        <v>122</v>
      </c>
      <c r="B2" s="128"/>
      <c r="C2" s="128"/>
      <c r="D2" s="128"/>
      <c r="E2" s="128"/>
    </row>
    <row r="3" spans="1:5" ht="13" x14ac:dyDescent="0.25">
      <c r="A3" s="128" t="s">
        <v>136</v>
      </c>
      <c r="B3" s="128"/>
      <c r="C3" s="128"/>
      <c r="D3" s="128"/>
      <c r="E3" s="128"/>
    </row>
    <row r="4" spans="1:5" ht="13" x14ac:dyDescent="0.3">
      <c r="A4" s="96"/>
      <c r="B4" s="96"/>
      <c r="C4" s="96"/>
      <c r="D4" s="97"/>
      <c r="E4" s="96"/>
    </row>
    <row r="5" spans="1:5" ht="39" x14ac:dyDescent="0.25">
      <c r="A5" s="129"/>
      <c r="B5" s="128" t="s">
        <v>80</v>
      </c>
      <c r="C5" s="66" t="s">
        <v>137</v>
      </c>
      <c r="D5" s="67"/>
      <c r="E5" s="66" t="s">
        <v>138</v>
      </c>
    </row>
    <row r="6" spans="1:5" ht="13.5" thickBot="1" x14ac:dyDescent="0.3">
      <c r="A6" s="129"/>
      <c r="B6" s="128"/>
      <c r="C6" s="68" t="s">
        <v>81</v>
      </c>
      <c r="D6" s="67"/>
      <c r="E6" s="68" t="s">
        <v>81</v>
      </c>
    </row>
    <row r="7" spans="1:5" x14ac:dyDescent="0.25">
      <c r="A7" s="1" t="s">
        <v>82</v>
      </c>
      <c r="B7" s="69">
        <v>5</v>
      </c>
      <c r="C7" s="4">
        <v>993128</v>
      </c>
      <c r="D7" s="5"/>
      <c r="E7" s="4">
        <v>87168</v>
      </c>
    </row>
    <row r="8" spans="1:5" ht="13" thickBot="1" x14ac:dyDescent="0.3">
      <c r="A8" s="1" t="s">
        <v>83</v>
      </c>
      <c r="B8" s="69">
        <v>5</v>
      </c>
      <c r="C8" s="70">
        <v>-191207</v>
      </c>
      <c r="D8" s="71"/>
      <c r="E8" s="70">
        <v>-9745</v>
      </c>
    </row>
    <row r="9" spans="1:5" ht="13.5" thickBot="1" x14ac:dyDescent="0.3">
      <c r="A9" s="72" t="s">
        <v>84</v>
      </c>
      <c r="B9" s="69"/>
      <c r="C9" s="73">
        <f>SUM(C7:C8)</f>
        <v>801921</v>
      </c>
      <c r="D9" s="74"/>
      <c r="E9" s="73">
        <f>SUM(E7:E8)</f>
        <v>77423</v>
      </c>
    </row>
    <row r="10" spans="1:5" x14ac:dyDescent="0.25">
      <c r="A10" s="1" t="s">
        <v>85</v>
      </c>
      <c r="B10" s="69">
        <v>6</v>
      </c>
      <c r="C10" s="75">
        <v>18102</v>
      </c>
      <c r="D10" s="5"/>
      <c r="E10" s="75">
        <v>56890</v>
      </c>
    </row>
    <row r="11" spans="1:5" x14ac:dyDescent="0.25">
      <c r="A11" s="1" t="s">
        <v>86</v>
      </c>
      <c r="B11" s="69">
        <v>6</v>
      </c>
      <c r="C11" s="4">
        <v>143583</v>
      </c>
      <c r="D11" s="5"/>
      <c r="E11" s="4">
        <v>63457</v>
      </c>
    </row>
    <row r="12" spans="1:5" ht="13" thickBot="1" x14ac:dyDescent="0.3">
      <c r="A12" s="1" t="s">
        <v>87</v>
      </c>
      <c r="B12" s="69">
        <v>6</v>
      </c>
      <c r="C12" s="70">
        <v>-13632</v>
      </c>
      <c r="D12" s="71"/>
      <c r="E12" s="70">
        <v>-14421</v>
      </c>
    </row>
    <row r="13" spans="1:5" ht="13.5" thickBot="1" x14ac:dyDescent="0.3">
      <c r="A13" s="72" t="s">
        <v>88</v>
      </c>
      <c r="B13" s="69"/>
      <c r="C13" s="76">
        <f>SUM(C10:C12)</f>
        <v>148053</v>
      </c>
      <c r="D13" s="77"/>
      <c r="E13" s="76">
        <f>SUM(E10:E12)</f>
        <v>105926</v>
      </c>
    </row>
    <row r="14" spans="1:5" x14ac:dyDescent="0.25">
      <c r="A14" s="1" t="s">
        <v>89</v>
      </c>
      <c r="B14" s="69">
        <v>7</v>
      </c>
      <c r="C14" s="4">
        <v>98941</v>
      </c>
      <c r="D14" s="5"/>
      <c r="E14" s="4">
        <v>280281</v>
      </c>
    </row>
    <row r="15" spans="1:5" ht="25" x14ac:dyDescent="0.25">
      <c r="A15" s="1" t="s">
        <v>90</v>
      </c>
      <c r="B15" s="69">
        <v>8</v>
      </c>
      <c r="C15" s="78">
        <v>80685</v>
      </c>
      <c r="D15" s="79"/>
      <c r="E15" s="78">
        <v>-54212</v>
      </c>
    </row>
    <row r="16" spans="1:5" ht="25" x14ac:dyDescent="0.25">
      <c r="A16" s="1" t="s">
        <v>144</v>
      </c>
      <c r="B16" s="69">
        <v>9</v>
      </c>
      <c r="C16" s="78">
        <v>0</v>
      </c>
      <c r="D16" s="79"/>
      <c r="E16" s="78">
        <v>24950</v>
      </c>
    </row>
    <row r="17" spans="1:5" ht="25" x14ac:dyDescent="0.25">
      <c r="A17" s="1" t="s">
        <v>91</v>
      </c>
      <c r="B17" s="69"/>
      <c r="C17" s="2">
        <v>69255</v>
      </c>
      <c r="D17" s="80"/>
      <c r="E17" s="81">
        <v>-157381</v>
      </c>
    </row>
    <row r="18" spans="1:5" x14ac:dyDescent="0.25">
      <c r="A18" s="1" t="s">
        <v>146</v>
      </c>
      <c r="B18" s="69"/>
      <c r="C18" s="2">
        <v>3221</v>
      </c>
      <c r="D18" s="80"/>
      <c r="E18" s="2">
        <v>6736</v>
      </c>
    </row>
    <row r="19" spans="1:5" x14ac:dyDescent="0.25">
      <c r="A19" s="1" t="s">
        <v>145</v>
      </c>
      <c r="B19" s="69">
        <v>10</v>
      </c>
      <c r="C19" s="78">
        <v>-22319</v>
      </c>
      <c r="D19" s="79"/>
      <c r="E19" s="78">
        <v>-22362</v>
      </c>
    </row>
    <row r="20" spans="1:5" ht="13" thickBot="1" x14ac:dyDescent="0.3">
      <c r="A20" s="1" t="s">
        <v>92</v>
      </c>
      <c r="B20" s="69">
        <v>11</v>
      </c>
      <c r="C20" s="78">
        <v>-318010</v>
      </c>
      <c r="D20" s="79"/>
      <c r="E20" s="78">
        <v>-350909</v>
      </c>
    </row>
    <row r="21" spans="1:5" ht="13" x14ac:dyDescent="0.25">
      <c r="A21" s="72" t="s">
        <v>93</v>
      </c>
      <c r="B21" s="69"/>
      <c r="C21" s="82">
        <f>C9+C13+SUM(C14:C20)</f>
        <v>861747</v>
      </c>
      <c r="D21" s="77"/>
      <c r="E21" s="83">
        <f>E9+E13+SUM(E14:E20)</f>
        <v>-89548</v>
      </c>
    </row>
    <row r="22" spans="1:5" ht="13" thickBot="1" x14ac:dyDescent="0.3">
      <c r="A22" s="1" t="s">
        <v>94</v>
      </c>
      <c r="B22" s="69">
        <v>12</v>
      </c>
      <c r="C22" s="84">
        <v>-20652</v>
      </c>
      <c r="D22" s="79"/>
      <c r="E22" s="84">
        <v>-3062</v>
      </c>
    </row>
    <row r="23" spans="1:5" ht="13.5" thickBot="1" x14ac:dyDescent="0.3">
      <c r="A23" s="72" t="s">
        <v>95</v>
      </c>
      <c r="B23" s="69"/>
      <c r="C23" s="85">
        <f>SUM(C21:C22)</f>
        <v>841095</v>
      </c>
      <c r="D23" s="77"/>
      <c r="E23" s="86">
        <f>SUM(E21:E22)</f>
        <v>-92610</v>
      </c>
    </row>
    <row r="24" spans="1:5" ht="13.5" thickTop="1" x14ac:dyDescent="0.25">
      <c r="A24" s="72" t="s">
        <v>96</v>
      </c>
      <c r="B24" s="69"/>
      <c r="C24" s="72"/>
      <c r="D24" s="87"/>
      <c r="E24" s="72"/>
    </row>
    <row r="25" spans="1:5" ht="26" x14ac:dyDescent="0.25">
      <c r="A25" s="88" t="s">
        <v>97</v>
      </c>
      <c r="B25" s="69"/>
      <c r="C25" s="72"/>
      <c r="D25" s="87"/>
      <c r="E25" s="72"/>
    </row>
    <row r="26" spans="1:5" ht="13" x14ac:dyDescent="0.25">
      <c r="A26" s="1" t="s">
        <v>98</v>
      </c>
      <c r="B26" s="69"/>
      <c r="C26" s="72"/>
      <c r="D26" s="87"/>
      <c r="E26" s="72"/>
    </row>
    <row r="27" spans="1:5" x14ac:dyDescent="0.25">
      <c r="A27" s="1" t="s">
        <v>99</v>
      </c>
      <c r="B27" s="69"/>
      <c r="C27" s="89">
        <v>-2501</v>
      </c>
      <c r="D27" s="90"/>
      <c r="E27" s="89">
        <v>14671</v>
      </c>
    </row>
    <row r="28" spans="1:5" ht="13" thickBot="1" x14ac:dyDescent="0.3">
      <c r="A28" s="1" t="s">
        <v>100</v>
      </c>
      <c r="B28" s="69"/>
      <c r="C28" s="91">
        <v>5002</v>
      </c>
      <c r="D28" s="90"/>
      <c r="E28" s="91">
        <v>19247</v>
      </c>
    </row>
    <row r="29" spans="1:5" ht="26.5" thickBot="1" x14ac:dyDescent="0.3">
      <c r="A29" s="88" t="s">
        <v>101</v>
      </c>
      <c r="B29" s="69"/>
      <c r="C29" s="92">
        <f>SUM(C27:C28)</f>
        <v>2501</v>
      </c>
      <c r="D29" s="93"/>
      <c r="E29" s="92">
        <f>SUM(E27:E28)</f>
        <v>33918</v>
      </c>
    </row>
    <row r="30" spans="1:5" ht="13.5" thickBot="1" x14ac:dyDescent="0.3">
      <c r="A30" s="72" t="s">
        <v>102</v>
      </c>
      <c r="B30" s="69"/>
      <c r="C30" s="94">
        <f>SUM(C29)</f>
        <v>2501</v>
      </c>
      <c r="D30" s="95"/>
      <c r="E30" s="94">
        <f>SUM(E29)</f>
        <v>33918</v>
      </c>
    </row>
    <row r="31" spans="1:5" ht="13.5" thickBot="1" x14ac:dyDescent="0.3">
      <c r="A31" s="72" t="s">
        <v>103</v>
      </c>
      <c r="B31" s="69"/>
      <c r="C31" s="86">
        <f>C23+C30</f>
        <v>843596</v>
      </c>
      <c r="D31" s="77"/>
      <c r="E31" s="86">
        <f>E23+E30</f>
        <v>-58692</v>
      </c>
    </row>
    <row r="32" spans="1:5" ht="13" thickTop="1" x14ac:dyDescent="0.25"/>
  </sheetData>
  <mergeCells count="5">
    <mergeCell ref="A5:A6"/>
    <mergeCell ref="A1:E1"/>
    <mergeCell ref="A2:E2"/>
    <mergeCell ref="A3:E3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1:G76"/>
  <sheetViews>
    <sheetView tabSelected="1" zoomScaleNormal="100" workbookViewId="0">
      <selection sqref="A1:D1"/>
    </sheetView>
  </sheetViews>
  <sheetFormatPr defaultColWidth="9.1796875" defaultRowHeight="12.5" x14ac:dyDescent="0.25"/>
  <cols>
    <col min="1" max="1" width="68.54296875" style="8" customWidth="1"/>
    <col min="2" max="2" width="19.81640625" style="8" customWidth="1"/>
    <col min="3" max="3" width="6.7265625" style="120" customWidth="1"/>
    <col min="4" max="4" width="19.81640625" style="8" customWidth="1"/>
    <col min="5" max="6" width="9.1796875" style="8"/>
    <col min="7" max="7" width="9.6328125" style="8" bestFit="1" customWidth="1"/>
    <col min="8" max="16384" width="9.1796875" style="8"/>
  </cols>
  <sheetData>
    <row r="1" spans="1:4" ht="13" x14ac:dyDescent="0.3">
      <c r="A1" s="131" t="s">
        <v>159</v>
      </c>
      <c r="B1" s="131"/>
      <c r="C1" s="131"/>
      <c r="D1" s="131"/>
    </row>
    <row r="2" spans="1:4" ht="13" x14ac:dyDescent="0.3">
      <c r="A2" s="131" t="str">
        <f>Ф4!A2</f>
        <v>АО «First Heartland Jusan Invest»</v>
      </c>
      <c r="B2" s="131"/>
      <c r="C2" s="131"/>
      <c r="D2" s="131"/>
    </row>
    <row r="3" spans="1:4" ht="13" x14ac:dyDescent="0.3">
      <c r="A3" s="131" t="str">
        <f>ОПИУ_МСФО!A3</f>
        <v>за шесть месяцев, закончившиеся 30 июня 2021 года</v>
      </c>
      <c r="B3" s="131"/>
      <c r="C3" s="131"/>
      <c r="D3" s="131"/>
    </row>
    <row r="4" spans="1:4" x14ac:dyDescent="0.25">
      <c r="A4" s="9"/>
      <c r="B4" s="9"/>
      <c r="C4" s="105"/>
      <c r="D4" s="9"/>
    </row>
    <row r="5" spans="1:4" ht="41.25" customHeight="1" x14ac:dyDescent="0.25">
      <c r="A5" s="104"/>
      <c r="B5" s="10" t="s">
        <v>139</v>
      </c>
      <c r="C5" s="106"/>
      <c r="D5" s="10" t="s">
        <v>140</v>
      </c>
    </row>
    <row r="6" spans="1:4" ht="12.75" customHeight="1" x14ac:dyDescent="0.25">
      <c r="A6" s="121" t="s">
        <v>40</v>
      </c>
      <c r="B6" s="11"/>
      <c r="C6" s="107"/>
      <c r="D6" s="11"/>
    </row>
    <row r="7" spans="1:4" x14ac:dyDescent="0.25">
      <c r="A7" s="13" t="s">
        <v>41</v>
      </c>
      <c r="B7" s="12">
        <v>175931</v>
      </c>
      <c r="C7" s="108"/>
      <c r="D7" s="12">
        <v>174339</v>
      </c>
    </row>
    <row r="8" spans="1:4" x14ac:dyDescent="0.25">
      <c r="A8" s="13" t="s">
        <v>42</v>
      </c>
      <c r="B8" s="12">
        <v>-13505</v>
      </c>
      <c r="C8" s="108"/>
      <c r="D8" s="12">
        <v>-12881</v>
      </c>
    </row>
    <row r="9" spans="1:4" x14ac:dyDescent="0.25">
      <c r="A9" s="13" t="s">
        <v>43</v>
      </c>
      <c r="B9" s="12">
        <v>826641</v>
      </c>
      <c r="C9" s="108"/>
      <c r="D9" s="12">
        <v>55291</v>
      </c>
    </row>
    <row r="10" spans="1:4" x14ac:dyDescent="0.25">
      <c r="A10" s="13" t="s">
        <v>44</v>
      </c>
      <c r="B10" s="12">
        <v>-196300</v>
      </c>
      <c r="C10" s="108"/>
      <c r="D10" s="12">
        <v>-10827</v>
      </c>
    </row>
    <row r="11" spans="1:4" x14ac:dyDescent="0.25">
      <c r="A11" s="13" t="s">
        <v>45</v>
      </c>
      <c r="B11" s="12">
        <v>0</v>
      </c>
      <c r="C11" s="108"/>
      <c r="D11" s="12">
        <v>0</v>
      </c>
    </row>
    <row r="12" spans="1:4" x14ac:dyDescent="0.25">
      <c r="A12" s="13" t="s">
        <v>46</v>
      </c>
      <c r="B12" s="12">
        <v>0</v>
      </c>
      <c r="C12" s="108"/>
      <c r="D12" s="12">
        <v>0</v>
      </c>
    </row>
    <row r="13" spans="1:4" x14ac:dyDescent="0.25">
      <c r="A13" s="13" t="s">
        <v>47</v>
      </c>
      <c r="B13" s="12">
        <v>0</v>
      </c>
      <c r="C13" s="108"/>
      <c r="D13" s="12">
        <v>0</v>
      </c>
    </row>
    <row r="14" spans="1:4" ht="25.5" customHeight="1" x14ac:dyDescent="0.25">
      <c r="A14" s="13" t="s">
        <v>158</v>
      </c>
      <c r="B14" s="12">
        <v>-1965</v>
      </c>
      <c r="C14" s="108"/>
      <c r="D14" s="12">
        <v>265</v>
      </c>
    </row>
    <row r="15" spans="1:4" x14ac:dyDescent="0.25">
      <c r="A15" s="13" t="s">
        <v>129</v>
      </c>
      <c r="B15" s="12">
        <v>66136</v>
      </c>
      <c r="C15" s="108"/>
      <c r="D15" s="12">
        <v>-19261</v>
      </c>
    </row>
    <row r="16" spans="1:4" x14ac:dyDescent="0.25">
      <c r="A16" s="13" t="s">
        <v>48</v>
      </c>
      <c r="B16" s="12">
        <v>0</v>
      </c>
      <c r="C16" s="108"/>
      <c r="D16" s="12">
        <v>0</v>
      </c>
    </row>
    <row r="17" spans="1:4" x14ac:dyDescent="0.25">
      <c r="A17" s="13" t="s">
        <v>133</v>
      </c>
      <c r="B17" s="12">
        <v>111307</v>
      </c>
      <c r="C17" s="108"/>
      <c r="D17" s="12">
        <v>260685</v>
      </c>
    </row>
    <row r="18" spans="1:4" x14ac:dyDescent="0.25">
      <c r="A18" s="13" t="s">
        <v>154</v>
      </c>
      <c r="B18" s="12">
        <v>523537</v>
      </c>
      <c r="C18" s="108"/>
      <c r="D18" s="12">
        <v>105160</v>
      </c>
    </row>
    <row r="19" spans="1:4" x14ac:dyDescent="0.25">
      <c r="A19" s="13" t="s">
        <v>49</v>
      </c>
      <c r="B19" s="12">
        <v>3319</v>
      </c>
      <c r="C19" s="108"/>
      <c r="D19" s="12">
        <v>605</v>
      </c>
    </row>
    <row r="20" spans="1:4" ht="25" x14ac:dyDescent="0.25">
      <c r="A20" s="13" t="s">
        <v>50</v>
      </c>
      <c r="B20" s="12">
        <v>-462493</v>
      </c>
      <c r="C20" s="108"/>
      <c r="D20" s="12">
        <v>-277047</v>
      </c>
    </row>
    <row r="21" spans="1:4" x14ac:dyDescent="0.25">
      <c r="A21" s="122"/>
      <c r="B21" s="12"/>
      <c r="C21" s="108"/>
      <c r="D21" s="12"/>
    </row>
    <row r="22" spans="1:4" ht="13" x14ac:dyDescent="0.25">
      <c r="A22" s="121" t="s">
        <v>147</v>
      </c>
      <c r="B22" s="12"/>
      <c r="C22" s="108"/>
      <c r="D22" s="12"/>
    </row>
    <row r="23" spans="1:4" x14ac:dyDescent="0.25">
      <c r="A23" s="13" t="s">
        <v>51</v>
      </c>
      <c r="B23" s="12">
        <v>0</v>
      </c>
      <c r="C23" s="108"/>
      <c r="D23" s="12">
        <v>0</v>
      </c>
    </row>
    <row r="24" spans="1:4" ht="25" x14ac:dyDescent="0.25">
      <c r="A24" s="13" t="s">
        <v>52</v>
      </c>
      <c r="B24" s="12">
        <v>-752180.38445000001</v>
      </c>
      <c r="C24" s="108"/>
      <c r="D24" s="12">
        <v>-2544863</v>
      </c>
    </row>
    <row r="25" spans="1:4" x14ac:dyDescent="0.25">
      <c r="A25" s="13" t="s">
        <v>53</v>
      </c>
      <c r="B25" s="12">
        <v>0</v>
      </c>
      <c r="C25" s="108"/>
      <c r="D25" s="12">
        <v>0</v>
      </c>
    </row>
    <row r="26" spans="1:4" x14ac:dyDescent="0.25">
      <c r="A26" s="13" t="s">
        <v>2</v>
      </c>
      <c r="B26" s="12">
        <v>0</v>
      </c>
      <c r="C26" s="108"/>
      <c r="D26" s="12">
        <v>0</v>
      </c>
    </row>
    <row r="27" spans="1:4" ht="13" x14ac:dyDescent="0.25">
      <c r="A27" s="123"/>
      <c r="B27" s="12"/>
      <c r="C27" s="108"/>
      <c r="D27" s="12"/>
    </row>
    <row r="28" spans="1:4" ht="13" x14ac:dyDescent="0.25">
      <c r="A28" s="121" t="s">
        <v>148</v>
      </c>
      <c r="B28" s="12"/>
      <c r="C28" s="108"/>
      <c r="D28" s="12"/>
    </row>
    <row r="29" spans="1:4" x14ac:dyDescent="0.25">
      <c r="A29" s="13" t="s">
        <v>54</v>
      </c>
      <c r="B29" s="12">
        <v>0</v>
      </c>
      <c r="C29" s="108"/>
      <c r="D29" s="12">
        <v>0</v>
      </c>
    </row>
    <row r="30" spans="1:4" ht="12.75" customHeight="1" x14ac:dyDescent="0.25">
      <c r="A30" s="13" t="s">
        <v>55</v>
      </c>
      <c r="B30" s="12">
        <v>0</v>
      </c>
      <c r="C30" s="108"/>
      <c r="D30" s="12">
        <v>0</v>
      </c>
    </row>
    <row r="31" spans="1:4" ht="12.75" customHeight="1" x14ac:dyDescent="0.25">
      <c r="A31" s="13" t="s">
        <v>155</v>
      </c>
      <c r="B31" s="12">
        <v>9419.5397300000004</v>
      </c>
      <c r="C31" s="108"/>
      <c r="D31" s="12">
        <v>1185001</v>
      </c>
    </row>
    <row r="32" spans="1:4" ht="12.75" customHeight="1" x14ac:dyDescent="0.25">
      <c r="A32" s="13" t="s">
        <v>3</v>
      </c>
      <c r="B32" s="12">
        <v>-62337.155280000006</v>
      </c>
      <c r="C32" s="108"/>
      <c r="D32" s="12">
        <v>0</v>
      </c>
    </row>
    <row r="33" spans="1:4" ht="26" x14ac:dyDescent="0.3">
      <c r="A33" s="14" t="s">
        <v>149</v>
      </c>
      <c r="B33" s="15">
        <f>SUM(B7:B32)</f>
        <v>227510</v>
      </c>
      <c r="C33" s="109"/>
      <c r="D33" s="15">
        <f>SUM(D7:D32)</f>
        <v>-1083533</v>
      </c>
    </row>
    <row r="34" spans="1:4" x14ac:dyDescent="0.25">
      <c r="A34" s="13" t="s">
        <v>56</v>
      </c>
      <c r="B34" s="12">
        <v>-154</v>
      </c>
      <c r="C34" s="108"/>
      <c r="D34" s="12">
        <v>0</v>
      </c>
    </row>
    <row r="35" spans="1:4" ht="26" x14ac:dyDescent="0.3">
      <c r="A35" s="14" t="s">
        <v>150</v>
      </c>
      <c r="B35" s="15">
        <f>B33+B34</f>
        <v>227356</v>
      </c>
      <c r="C35" s="109"/>
      <c r="D35" s="15">
        <f>D33+D34</f>
        <v>-1083533</v>
      </c>
    </row>
    <row r="36" spans="1:4" ht="13" x14ac:dyDescent="0.3">
      <c r="A36" s="123"/>
      <c r="B36" s="17"/>
      <c r="C36" s="110"/>
      <c r="D36" s="17"/>
    </row>
    <row r="37" spans="1:4" ht="26" x14ac:dyDescent="0.25">
      <c r="A37" s="121" t="s">
        <v>123</v>
      </c>
      <c r="B37" s="18"/>
      <c r="C37" s="111"/>
      <c r="D37" s="18"/>
    </row>
    <row r="38" spans="1:4" ht="26.25" customHeight="1" x14ac:dyDescent="0.25">
      <c r="A38" s="13" t="s">
        <v>57</v>
      </c>
      <c r="B38" s="12">
        <v>0</v>
      </c>
      <c r="C38" s="108"/>
      <c r="D38" s="12">
        <v>0</v>
      </c>
    </row>
    <row r="39" spans="1:4" ht="27" customHeight="1" x14ac:dyDescent="0.25">
      <c r="A39" s="13" t="s">
        <v>58</v>
      </c>
      <c r="B39" s="12">
        <v>0</v>
      </c>
      <c r="C39" s="108"/>
      <c r="D39" s="12">
        <v>0</v>
      </c>
    </row>
    <row r="40" spans="1:4" ht="37.5" x14ac:dyDescent="0.25">
      <c r="A40" s="13" t="s">
        <v>59</v>
      </c>
      <c r="B40" s="12">
        <v>0</v>
      </c>
      <c r="C40" s="108"/>
      <c r="D40" s="12">
        <v>-916686</v>
      </c>
    </row>
    <row r="41" spans="1:4" ht="37.5" x14ac:dyDescent="0.25">
      <c r="A41" s="13" t="s">
        <v>60</v>
      </c>
      <c r="B41" s="12">
        <v>0</v>
      </c>
      <c r="C41" s="108"/>
      <c r="D41" s="12">
        <v>1971339</v>
      </c>
    </row>
    <row r="42" spans="1:4" ht="25" x14ac:dyDescent="0.25">
      <c r="A42" s="13" t="s">
        <v>61</v>
      </c>
      <c r="B42" s="12">
        <v>0</v>
      </c>
      <c r="C42" s="108"/>
      <c r="D42" s="12">
        <v>13196</v>
      </c>
    </row>
    <row r="43" spans="1:4" x14ac:dyDescent="0.25">
      <c r="A43" s="13" t="s">
        <v>62</v>
      </c>
      <c r="B43" s="12">
        <v>-15826</v>
      </c>
      <c r="C43" s="108"/>
      <c r="D43" s="12">
        <v>-17290</v>
      </c>
    </row>
    <row r="44" spans="1:4" x14ac:dyDescent="0.25">
      <c r="A44" s="13" t="s">
        <v>78</v>
      </c>
      <c r="B44" s="12">
        <v>0</v>
      </c>
      <c r="C44" s="108"/>
      <c r="D44" s="12">
        <v>0</v>
      </c>
    </row>
    <row r="45" spans="1:4" ht="12.75" customHeight="1" x14ac:dyDescent="0.25">
      <c r="A45" s="13" t="s">
        <v>79</v>
      </c>
      <c r="B45" s="12">
        <v>0</v>
      </c>
      <c r="C45" s="108"/>
      <c r="D45" s="12">
        <v>0</v>
      </c>
    </row>
    <row r="46" spans="1:4" x14ac:dyDescent="0.25">
      <c r="A46" s="13" t="s">
        <v>63</v>
      </c>
      <c r="B46" s="12">
        <v>0</v>
      </c>
      <c r="C46" s="108"/>
      <c r="D46" s="12">
        <v>0</v>
      </c>
    </row>
    <row r="47" spans="1:4" ht="26.5" thickBot="1" x14ac:dyDescent="0.35">
      <c r="A47" s="19" t="s">
        <v>151</v>
      </c>
      <c r="B47" s="16">
        <f>SUM(B38:B46)</f>
        <v>-15826</v>
      </c>
      <c r="C47" s="109"/>
      <c r="D47" s="16">
        <f>SUM(D38:D46)</f>
        <v>1050559</v>
      </c>
    </row>
    <row r="48" spans="1:4" x14ac:dyDescent="0.25">
      <c r="A48" s="122"/>
      <c r="B48" s="20"/>
      <c r="C48" s="112"/>
      <c r="D48" s="20"/>
    </row>
    <row r="49" spans="1:7" ht="13" x14ac:dyDescent="0.25">
      <c r="A49" s="121" t="s">
        <v>124</v>
      </c>
      <c r="B49" s="18"/>
      <c r="C49" s="111"/>
      <c r="D49" s="18"/>
    </row>
    <row r="50" spans="1:7" x14ac:dyDescent="0.25">
      <c r="A50" s="13" t="s">
        <v>64</v>
      </c>
      <c r="B50" s="12">
        <v>0</v>
      </c>
      <c r="C50" s="108"/>
      <c r="D50" s="12">
        <v>0</v>
      </c>
    </row>
    <row r="51" spans="1:7" x14ac:dyDescent="0.25">
      <c r="A51" s="13" t="s">
        <v>65</v>
      </c>
      <c r="B51" s="12">
        <v>0</v>
      </c>
      <c r="C51" s="108"/>
      <c r="D51" s="12">
        <v>0</v>
      </c>
    </row>
    <row r="52" spans="1:7" x14ac:dyDescent="0.25">
      <c r="A52" s="13" t="s">
        <v>66</v>
      </c>
      <c r="B52" s="12">
        <v>0</v>
      </c>
      <c r="C52" s="108"/>
      <c r="D52" s="12">
        <v>0</v>
      </c>
    </row>
    <row r="53" spans="1:7" ht="12.75" customHeight="1" x14ac:dyDescent="0.25">
      <c r="A53" s="13" t="s">
        <v>67</v>
      </c>
      <c r="B53" s="12">
        <v>0</v>
      </c>
      <c r="C53" s="108"/>
      <c r="D53" s="12">
        <v>0</v>
      </c>
    </row>
    <row r="54" spans="1:7" x14ac:dyDescent="0.25">
      <c r="A54" s="13" t="s">
        <v>68</v>
      </c>
      <c r="B54" s="12">
        <v>0</v>
      </c>
      <c r="C54" s="108"/>
      <c r="D54" s="12">
        <v>0</v>
      </c>
    </row>
    <row r="55" spans="1:7" x14ac:dyDescent="0.25">
      <c r="A55" s="13" t="s">
        <v>69</v>
      </c>
      <c r="B55" s="12">
        <v>0</v>
      </c>
      <c r="C55" s="108"/>
      <c r="D55" s="12">
        <v>0</v>
      </c>
    </row>
    <row r="56" spans="1:7" ht="26.5" thickBot="1" x14ac:dyDescent="0.35">
      <c r="A56" s="19" t="s">
        <v>152</v>
      </c>
      <c r="B56" s="16">
        <f>SUM(B50:B55)</f>
        <v>0</v>
      </c>
      <c r="C56" s="109"/>
      <c r="D56" s="16">
        <f>SUM(D50:D55)</f>
        <v>0</v>
      </c>
    </row>
    <row r="57" spans="1:7" ht="13" x14ac:dyDescent="0.25">
      <c r="A57" s="123"/>
      <c r="B57" s="18"/>
      <c r="C57" s="111"/>
      <c r="D57" s="18"/>
    </row>
    <row r="58" spans="1:7" ht="13" x14ac:dyDescent="0.3">
      <c r="A58" s="121" t="s">
        <v>153</v>
      </c>
      <c r="B58" s="21">
        <f>B56+B47+B35</f>
        <v>211530</v>
      </c>
      <c r="C58" s="109"/>
      <c r="D58" s="21">
        <f>D56+D47+D35</f>
        <v>-32974</v>
      </c>
    </row>
    <row r="59" spans="1:7" x14ac:dyDescent="0.25">
      <c r="A59" s="13" t="s">
        <v>70</v>
      </c>
      <c r="B59" s="12">
        <v>3119</v>
      </c>
      <c r="C59" s="108"/>
      <c r="D59" s="12">
        <v>-60343</v>
      </c>
    </row>
    <row r="60" spans="1:7" ht="25" x14ac:dyDescent="0.25">
      <c r="A60" s="13" t="s">
        <v>71</v>
      </c>
      <c r="B60" s="12">
        <v>0</v>
      </c>
      <c r="C60" s="108"/>
      <c r="D60" s="12">
        <v>0</v>
      </c>
    </row>
    <row r="61" spans="1:7" x14ac:dyDescent="0.25">
      <c r="A61" s="124" t="s">
        <v>72</v>
      </c>
      <c r="B61" s="22">
        <v>130739</v>
      </c>
      <c r="C61" s="113"/>
      <c r="D61" s="22">
        <v>127196</v>
      </c>
    </row>
    <row r="62" spans="1:7" ht="13.5" thickBot="1" x14ac:dyDescent="0.35">
      <c r="A62" s="19" t="s">
        <v>73</v>
      </c>
      <c r="B62" s="23">
        <f>SUM(B58:B61)</f>
        <v>345388</v>
      </c>
      <c r="C62" s="114"/>
      <c r="D62" s="23">
        <f>SUM(D58:D61)</f>
        <v>33879</v>
      </c>
      <c r="G62" s="140"/>
    </row>
    <row r="63" spans="1:7" x14ac:dyDescent="0.25">
      <c r="A63" s="7"/>
      <c r="B63" s="24"/>
      <c r="C63" s="115"/>
      <c r="D63" s="24"/>
    </row>
    <row r="64" spans="1:7" ht="25" x14ac:dyDescent="0.25">
      <c r="A64" s="25" t="s">
        <v>4</v>
      </c>
      <c r="B64" s="26" t="s">
        <v>156</v>
      </c>
      <c r="C64" s="116"/>
      <c r="D64" s="27"/>
    </row>
    <row r="65" spans="1:4" x14ac:dyDescent="0.25">
      <c r="A65" s="7"/>
      <c r="B65" s="7"/>
      <c r="C65" s="117"/>
      <c r="D65" s="7"/>
    </row>
    <row r="66" spans="1:4" ht="15.75" customHeight="1" x14ac:dyDescent="0.25">
      <c r="A66" s="25" t="s">
        <v>5</v>
      </c>
      <c r="B66" s="63" t="s">
        <v>157</v>
      </c>
      <c r="C66" s="118"/>
      <c r="D66" s="29"/>
    </row>
    <row r="67" spans="1:4" x14ac:dyDescent="0.25">
      <c r="A67" s="7"/>
      <c r="B67" s="7"/>
      <c r="C67" s="117"/>
      <c r="D67" s="7"/>
    </row>
    <row r="68" spans="1:4" ht="25" x14ac:dyDescent="0.25">
      <c r="A68" s="25" t="s">
        <v>6</v>
      </c>
      <c r="B68" s="26" t="s">
        <v>141</v>
      </c>
      <c r="C68" s="116"/>
      <c r="D68" s="27"/>
    </row>
    <row r="69" spans="1:4" x14ac:dyDescent="0.25">
      <c r="A69" s="7"/>
      <c r="B69" s="7"/>
      <c r="C69" s="117"/>
      <c r="D69" s="7"/>
    </row>
    <row r="70" spans="1:4" x14ac:dyDescent="0.25">
      <c r="A70" s="25" t="s">
        <v>7</v>
      </c>
      <c r="B70" s="28" t="s">
        <v>8</v>
      </c>
      <c r="C70" s="118"/>
      <c r="D70" s="29"/>
    </row>
    <row r="71" spans="1:4" x14ac:dyDescent="0.25">
      <c r="A71" s="7"/>
      <c r="B71" s="7"/>
      <c r="C71" s="117"/>
      <c r="D71" s="24"/>
    </row>
    <row r="72" spans="1:4" x14ac:dyDescent="0.25">
      <c r="A72" s="25" t="s">
        <v>9</v>
      </c>
      <c r="B72" s="28" t="s">
        <v>8</v>
      </c>
      <c r="C72" s="118"/>
      <c r="D72" s="30"/>
    </row>
    <row r="73" spans="1:4" x14ac:dyDescent="0.25">
      <c r="A73" s="7"/>
      <c r="B73" s="7"/>
      <c r="C73" s="117"/>
      <c r="D73" s="24"/>
    </row>
    <row r="74" spans="1:4" x14ac:dyDescent="0.25">
      <c r="A74" s="25" t="s">
        <v>10</v>
      </c>
      <c r="B74" s="28" t="s">
        <v>11</v>
      </c>
      <c r="C74" s="118"/>
      <c r="D74" s="30"/>
    </row>
    <row r="75" spans="1:4" x14ac:dyDescent="0.25">
      <c r="A75" s="7"/>
      <c r="B75" s="7"/>
      <c r="C75" s="117"/>
      <c r="D75" s="7"/>
    </row>
    <row r="76" spans="1:4" x14ac:dyDescent="0.25">
      <c r="A76" s="25" t="s">
        <v>12</v>
      </c>
      <c r="B76" s="103"/>
      <c r="C76" s="119"/>
      <c r="D76" s="7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A1:L61"/>
  <sheetViews>
    <sheetView zoomScale="90" zoomScaleNormal="90" workbookViewId="0">
      <selection sqref="A1:L1"/>
    </sheetView>
  </sheetViews>
  <sheetFormatPr defaultColWidth="9.1796875" defaultRowHeight="12.5" x14ac:dyDescent="0.35"/>
  <cols>
    <col min="1" max="1" width="72.453125" style="64" customWidth="1"/>
    <col min="2" max="2" width="18" style="65" customWidth="1"/>
    <col min="3" max="3" width="18.26953125" style="65" customWidth="1"/>
    <col min="4" max="4" width="21" style="65" customWidth="1"/>
    <col min="5" max="5" width="18.1796875" style="65" customWidth="1"/>
    <col min="6" max="6" width="20.7265625" style="65" customWidth="1"/>
    <col min="7" max="7" width="15.453125" style="65" customWidth="1"/>
    <col min="8" max="8" width="16.26953125" style="65" customWidth="1"/>
    <col min="9" max="9" width="18.453125" style="65" customWidth="1"/>
    <col min="10" max="10" width="19.81640625" style="32" customWidth="1"/>
    <col min="11" max="11" width="19.54296875" style="32" customWidth="1"/>
    <col min="12" max="12" width="14.1796875" style="32" customWidth="1"/>
    <col min="13" max="16384" width="9.1796875" style="32"/>
  </cols>
  <sheetData>
    <row r="1" spans="1:12" s="31" customFormat="1" ht="13" x14ac:dyDescent="0.35">
      <c r="A1" s="132" t="s">
        <v>160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3" x14ac:dyDescent="0.35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3" x14ac:dyDescent="0.35">
      <c r="A3" s="134" t="str">
        <f>ДДС!A3</f>
        <v>за шесть месяцев, закончившиеся 30 июня 2021 года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3" x14ac:dyDescent="0.35">
      <c r="A4" s="33"/>
      <c r="B4" s="34"/>
      <c r="C4" s="34"/>
      <c r="D4" s="34"/>
      <c r="E4" s="34"/>
      <c r="F4" s="34"/>
      <c r="G4" s="34"/>
      <c r="H4" s="32"/>
      <c r="I4" s="32"/>
      <c r="J4" s="35"/>
      <c r="L4" s="36"/>
    </row>
    <row r="5" spans="1:12" ht="71.25" customHeight="1" x14ac:dyDescent="0.35">
      <c r="A5" s="37"/>
      <c r="B5" s="38" t="s">
        <v>13</v>
      </c>
      <c r="C5" s="39" t="s">
        <v>14</v>
      </c>
      <c r="D5" s="39" t="s">
        <v>15</v>
      </c>
      <c r="E5" s="38" t="s">
        <v>16</v>
      </c>
      <c r="F5" s="38" t="s">
        <v>161</v>
      </c>
      <c r="G5" s="38" t="s">
        <v>17</v>
      </c>
      <c r="H5" s="38" t="s">
        <v>18</v>
      </c>
      <c r="I5" s="38" t="s">
        <v>19</v>
      </c>
      <c r="J5" s="38" t="s">
        <v>74</v>
      </c>
      <c r="K5" s="38" t="s">
        <v>20</v>
      </c>
      <c r="L5" s="38" t="s">
        <v>21</v>
      </c>
    </row>
    <row r="6" spans="1:12" ht="13" x14ac:dyDescent="0.35">
      <c r="A6" s="40" t="s">
        <v>132</v>
      </c>
      <c r="B6" s="41">
        <v>3000000</v>
      </c>
      <c r="C6" s="41"/>
      <c r="D6" s="41"/>
      <c r="E6" s="41">
        <v>83676</v>
      </c>
      <c r="F6" s="41"/>
      <c r="G6" s="41">
        <v>21120</v>
      </c>
      <c r="H6" s="41"/>
      <c r="I6" s="41"/>
      <c r="J6" s="41"/>
      <c r="K6" s="41">
        <v>3541085</v>
      </c>
      <c r="L6" s="42">
        <f>SUM(B6:K6)</f>
        <v>6645881</v>
      </c>
    </row>
    <row r="7" spans="1:12" s="31" customFormat="1" ht="13" x14ac:dyDescent="0.35">
      <c r="A7" s="40" t="s">
        <v>23</v>
      </c>
    </row>
    <row r="8" spans="1:12" ht="13" x14ac:dyDescent="0.35">
      <c r="A8" s="13" t="s">
        <v>24</v>
      </c>
      <c r="B8" s="43"/>
      <c r="C8" s="43"/>
      <c r="D8" s="43"/>
      <c r="E8" s="43"/>
      <c r="F8" s="43"/>
      <c r="G8" s="43"/>
      <c r="H8" s="43"/>
      <c r="I8" s="43"/>
      <c r="J8" s="43"/>
      <c r="K8" s="43">
        <f>ОПИУ_МСФО!C23</f>
        <v>841095</v>
      </c>
      <c r="L8" s="42">
        <f t="shared" ref="L8:L16" si="0">SUM(B8:K8)</f>
        <v>841095</v>
      </c>
    </row>
    <row r="9" spans="1:12" s="31" customFormat="1" ht="13" x14ac:dyDescent="0.35">
      <c r="A9" s="44" t="s">
        <v>25</v>
      </c>
    </row>
    <row r="10" spans="1:12" ht="26" x14ac:dyDescent="0.35">
      <c r="A10" s="45" t="s">
        <v>36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1"/>
    </row>
    <row r="11" spans="1:12" ht="25" x14ac:dyDescent="0.35">
      <c r="A11" s="47" t="s">
        <v>26</v>
      </c>
      <c r="B11" s="43"/>
      <c r="C11" s="43"/>
      <c r="D11" s="43"/>
      <c r="E11" s="43">
        <v>-2501</v>
      </c>
      <c r="F11" s="43"/>
      <c r="G11" s="43"/>
      <c r="H11" s="43"/>
      <c r="I11" s="43"/>
      <c r="J11" s="43"/>
      <c r="K11" s="43"/>
      <c r="L11" s="42">
        <f t="shared" si="0"/>
        <v>-2501</v>
      </c>
    </row>
    <row r="12" spans="1:12" ht="25" x14ac:dyDescent="0.35">
      <c r="A12" s="47" t="s">
        <v>27</v>
      </c>
      <c r="B12" s="43"/>
      <c r="C12" s="43"/>
      <c r="D12" s="43"/>
      <c r="E12" s="43">
        <v>5002</v>
      </c>
      <c r="F12" s="43"/>
      <c r="G12" s="43"/>
      <c r="H12" s="43"/>
      <c r="I12" s="43"/>
      <c r="J12" s="43"/>
      <c r="K12" s="43"/>
      <c r="L12" s="42">
        <f t="shared" si="0"/>
        <v>5002</v>
      </c>
    </row>
    <row r="13" spans="1:12" ht="25" x14ac:dyDescent="0.35">
      <c r="A13" s="47" t="s">
        <v>28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2">
        <f t="shared" si="0"/>
        <v>0</v>
      </c>
    </row>
    <row r="14" spans="1:12" ht="25" x14ac:dyDescent="0.35">
      <c r="A14" s="47" t="s">
        <v>29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2">
        <f t="shared" si="0"/>
        <v>0</v>
      </c>
    </row>
    <row r="15" spans="1:12" ht="26" x14ac:dyDescent="0.35">
      <c r="A15" s="48" t="s">
        <v>30</v>
      </c>
      <c r="B15" s="49">
        <v>0</v>
      </c>
      <c r="C15" s="49">
        <v>0</v>
      </c>
      <c r="D15" s="49">
        <v>0</v>
      </c>
      <c r="E15" s="49">
        <f>SUM(E11:E14)</f>
        <v>2501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f t="shared" si="0"/>
        <v>2501</v>
      </c>
    </row>
    <row r="16" spans="1:12" ht="13.5" thickBot="1" x14ac:dyDescent="0.4">
      <c r="A16" s="50" t="s">
        <v>24</v>
      </c>
      <c r="B16" s="51">
        <f t="shared" ref="B16:D16" si="1">B15+B8</f>
        <v>0</v>
      </c>
      <c r="C16" s="51">
        <f t="shared" si="1"/>
        <v>0</v>
      </c>
      <c r="D16" s="51">
        <f t="shared" si="1"/>
        <v>0</v>
      </c>
      <c r="E16" s="51">
        <f>E15+E8</f>
        <v>2501</v>
      </c>
      <c r="F16" s="51">
        <f t="shared" ref="F16:K16" si="2">F15+F8</f>
        <v>0</v>
      </c>
      <c r="G16" s="51">
        <f t="shared" si="2"/>
        <v>0</v>
      </c>
      <c r="H16" s="51">
        <f t="shared" si="2"/>
        <v>0</v>
      </c>
      <c r="I16" s="51">
        <f t="shared" si="2"/>
        <v>0</v>
      </c>
      <c r="J16" s="51">
        <f t="shared" si="2"/>
        <v>0</v>
      </c>
      <c r="K16" s="51">
        <f t="shared" si="2"/>
        <v>841095</v>
      </c>
      <c r="L16" s="51">
        <f t="shared" si="0"/>
        <v>843596</v>
      </c>
    </row>
    <row r="17" spans="1:12" ht="13" x14ac:dyDescent="0.35">
      <c r="A17" s="52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3" x14ac:dyDescent="0.35">
      <c r="A18" s="44" t="s">
        <v>31</v>
      </c>
      <c r="B18" s="32"/>
      <c r="C18" s="32"/>
      <c r="D18" s="32"/>
      <c r="E18" s="32"/>
      <c r="F18" s="32"/>
      <c r="G18" s="32"/>
      <c r="H18" s="32"/>
      <c r="I18" s="32"/>
    </row>
    <row r="19" spans="1:12" ht="13" x14ac:dyDescent="0.35">
      <c r="A19" s="47" t="s">
        <v>32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>
        <f t="shared" ref="L19:L23" si="3">SUM(B19:K19)</f>
        <v>0</v>
      </c>
    </row>
    <row r="20" spans="1:12" s="53" customFormat="1" ht="13" x14ac:dyDescent="0.35">
      <c r="A20" s="47" t="s">
        <v>33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>
        <f t="shared" si="3"/>
        <v>0</v>
      </c>
    </row>
    <row r="21" spans="1:12" s="53" customFormat="1" ht="13" x14ac:dyDescent="0.35">
      <c r="A21" s="47" t="s">
        <v>75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>
        <f t="shared" si="3"/>
        <v>0</v>
      </c>
    </row>
    <row r="22" spans="1:12" s="53" customFormat="1" ht="13" x14ac:dyDescent="0.35">
      <c r="A22" s="54" t="s">
        <v>34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f t="shared" si="3"/>
        <v>0</v>
      </c>
    </row>
    <row r="23" spans="1:12" s="53" customFormat="1" ht="13" x14ac:dyDescent="0.35">
      <c r="A23" s="47" t="s">
        <v>35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>
        <f t="shared" si="3"/>
        <v>0</v>
      </c>
    </row>
    <row r="24" spans="1:12" s="53" customFormat="1" ht="13.5" thickBot="1" x14ac:dyDescent="0.4">
      <c r="A24" s="50" t="s">
        <v>142</v>
      </c>
      <c r="B24" s="51">
        <f>SUM(B22:B23,B16,B6)</f>
        <v>3000000</v>
      </c>
      <c r="C24" s="51">
        <f t="shared" ref="C24:L24" si="4">SUM(C22:C23,C16,C6)</f>
        <v>0</v>
      </c>
      <c r="D24" s="51">
        <f t="shared" si="4"/>
        <v>0</v>
      </c>
      <c r="E24" s="51">
        <f t="shared" si="4"/>
        <v>86177</v>
      </c>
      <c r="F24" s="51">
        <f t="shared" si="4"/>
        <v>0</v>
      </c>
      <c r="G24" s="51">
        <f t="shared" si="4"/>
        <v>21120</v>
      </c>
      <c r="H24" s="51">
        <f t="shared" si="4"/>
        <v>0</v>
      </c>
      <c r="I24" s="51">
        <f t="shared" si="4"/>
        <v>0</v>
      </c>
      <c r="J24" s="51">
        <f t="shared" si="4"/>
        <v>0</v>
      </c>
      <c r="K24" s="51">
        <f t="shared" si="4"/>
        <v>4382180</v>
      </c>
      <c r="L24" s="51">
        <f t="shared" si="4"/>
        <v>7489477</v>
      </c>
    </row>
    <row r="25" spans="1:12" s="53" customFormat="1" ht="13" x14ac:dyDescent="0.35">
      <c r="A25" s="5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s="53" customFormat="1" ht="13" x14ac:dyDescent="0.35">
      <c r="A26" s="5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s="53" customFormat="1" ht="13" x14ac:dyDescent="0.35">
      <c r="A27" s="44" t="s">
        <v>22</v>
      </c>
      <c r="B27" s="41">
        <v>3000000</v>
      </c>
      <c r="C27" s="41"/>
      <c r="D27" s="41"/>
      <c r="E27" s="41">
        <v>69431</v>
      </c>
      <c r="F27" s="41"/>
      <c r="G27" s="41">
        <v>21120</v>
      </c>
      <c r="H27" s="41"/>
      <c r="I27" s="43"/>
      <c r="J27" s="43"/>
      <c r="K27" s="41">
        <v>2999707</v>
      </c>
      <c r="L27" s="41">
        <f t="shared" ref="L27" si="5">SUM(B27:K27)</f>
        <v>6090258</v>
      </c>
    </row>
    <row r="28" spans="1:12" s="53" customFormat="1" ht="13" x14ac:dyDescent="0.35">
      <c r="A28" s="40" t="s">
        <v>23</v>
      </c>
      <c r="B28" s="43"/>
      <c r="C28" s="43"/>
      <c r="D28" s="43"/>
      <c r="E28" s="43"/>
      <c r="F28" s="43"/>
      <c r="G28" s="43"/>
      <c r="H28" s="43"/>
      <c r="I28" s="43"/>
      <c r="J28" s="43"/>
      <c r="K28" s="41"/>
      <c r="L28" s="41"/>
    </row>
    <row r="29" spans="1:12" s="53" customFormat="1" ht="13" x14ac:dyDescent="0.35">
      <c r="A29" s="47" t="s">
        <v>24</v>
      </c>
      <c r="B29" s="43"/>
      <c r="C29" s="43"/>
      <c r="D29" s="43"/>
      <c r="E29" s="43"/>
      <c r="F29" s="43"/>
      <c r="G29" s="43"/>
      <c r="H29" s="43"/>
      <c r="I29" s="43"/>
      <c r="J29" s="43"/>
      <c r="K29" s="43">
        <f>ОПИУ_МСФО!E23</f>
        <v>-92610</v>
      </c>
      <c r="L29" s="42">
        <f t="shared" ref="L29" si="6">SUM(B29:K29)</f>
        <v>-92610</v>
      </c>
    </row>
    <row r="30" spans="1:12" s="53" customFormat="1" ht="13" x14ac:dyDescent="0.35">
      <c r="A30" s="44" t="s">
        <v>25</v>
      </c>
      <c r="B30" s="43"/>
      <c r="C30" s="43"/>
      <c r="D30" s="43"/>
      <c r="E30" s="43"/>
      <c r="F30" s="43"/>
      <c r="G30" s="43"/>
      <c r="H30" s="43"/>
      <c r="I30" s="43"/>
      <c r="J30" s="43"/>
      <c r="K30" s="41"/>
      <c r="L30" s="41"/>
    </row>
    <row r="31" spans="1:12" s="53" customFormat="1" ht="26" x14ac:dyDescent="0.35">
      <c r="A31" s="45" t="s">
        <v>36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s="53" customFormat="1" ht="37.5" customHeight="1" x14ac:dyDescent="0.35">
      <c r="A32" s="47" t="s">
        <v>26</v>
      </c>
      <c r="B32" s="43"/>
      <c r="C32" s="43"/>
      <c r="D32" s="43"/>
      <c r="E32" s="43">
        <v>14671</v>
      </c>
      <c r="F32" s="43"/>
      <c r="G32" s="43"/>
      <c r="H32" s="43"/>
      <c r="I32" s="43"/>
      <c r="J32" s="43"/>
      <c r="K32" s="43"/>
      <c r="L32" s="42">
        <f t="shared" ref="L32:L36" si="7">SUM(B32:K32)</f>
        <v>14671</v>
      </c>
    </row>
    <row r="33" spans="1:12" s="53" customFormat="1" ht="25" x14ac:dyDescent="0.35">
      <c r="A33" s="47" t="s">
        <v>27</v>
      </c>
      <c r="B33" s="43"/>
      <c r="C33" s="43"/>
      <c r="D33" s="43"/>
      <c r="E33" s="43">
        <v>19247</v>
      </c>
      <c r="F33" s="43"/>
      <c r="G33" s="43"/>
      <c r="H33" s="43"/>
      <c r="I33" s="43"/>
      <c r="J33" s="43"/>
      <c r="K33" s="43"/>
      <c r="L33" s="42">
        <f t="shared" si="7"/>
        <v>19247</v>
      </c>
    </row>
    <row r="34" spans="1:12" s="53" customFormat="1" ht="25" x14ac:dyDescent="0.35">
      <c r="A34" s="47" t="s">
        <v>28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>
        <f t="shared" si="7"/>
        <v>0</v>
      </c>
    </row>
    <row r="35" spans="1:12" s="53" customFormat="1" ht="25" x14ac:dyDescent="0.35">
      <c r="A35" s="47" t="s">
        <v>29</v>
      </c>
      <c r="B35" s="43"/>
      <c r="C35" s="43"/>
      <c r="D35" s="43"/>
      <c r="E35" s="43"/>
      <c r="F35" s="56"/>
      <c r="G35" s="43"/>
      <c r="H35" s="43"/>
      <c r="I35" s="43"/>
      <c r="J35" s="43"/>
      <c r="K35" s="43"/>
      <c r="L35" s="57">
        <f t="shared" si="7"/>
        <v>0</v>
      </c>
    </row>
    <row r="36" spans="1:12" s="53" customFormat="1" ht="26" x14ac:dyDescent="0.35">
      <c r="A36" s="48" t="s">
        <v>30</v>
      </c>
      <c r="B36" s="49">
        <f>SUM(B32:B35)</f>
        <v>0</v>
      </c>
      <c r="C36" s="49">
        <f t="shared" ref="C36:K36" si="8">SUM(C32:C35)</f>
        <v>0</v>
      </c>
      <c r="D36" s="49">
        <f t="shared" si="8"/>
        <v>0</v>
      </c>
      <c r="E36" s="49">
        <f t="shared" si="8"/>
        <v>33918</v>
      </c>
      <c r="F36" s="49">
        <f t="shared" si="8"/>
        <v>0</v>
      </c>
      <c r="G36" s="49">
        <f t="shared" si="8"/>
        <v>0</v>
      </c>
      <c r="H36" s="49">
        <f t="shared" si="8"/>
        <v>0</v>
      </c>
      <c r="I36" s="49">
        <f t="shared" si="8"/>
        <v>0</v>
      </c>
      <c r="J36" s="49">
        <f t="shared" si="8"/>
        <v>0</v>
      </c>
      <c r="K36" s="49">
        <f t="shared" si="8"/>
        <v>0</v>
      </c>
      <c r="L36" s="49">
        <f t="shared" si="7"/>
        <v>33918</v>
      </c>
    </row>
    <row r="37" spans="1:12" s="53" customFormat="1" ht="26" x14ac:dyDescent="0.35">
      <c r="A37" s="45" t="s">
        <v>37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53" customFormat="1" ht="13" x14ac:dyDescent="0.35">
      <c r="A38" s="47" t="s">
        <v>38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58">
        <f t="shared" ref="L38:L40" si="9">SUM(B38:K38)</f>
        <v>0</v>
      </c>
    </row>
    <row r="39" spans="1:12" s="53" customFormat="1" ht="26" x14ac:dyDescent="0.35">
      <c r="A39" s="59" t="s">
        <v>39</v>
      </c>
      <c r="B39" s="60">
        <f>B38</f>
        <v>0</v>
      </c>
      <c r="C39" s="60">
        <f t="shared" ref="C39:K39" si="10">C38</f>
        <v>0</v>
      </c>
      <c r="D39" s="60">
        <f t="shared" si="10"/>
        <v>0</v>
      </c>
      <c r="E39" s="60">
        <f t="shared" si="10"/>
        <v>0</v>
      </c>
      <c r="F39" s="60">
        <f t="shared" si="10"/>
        <v>0</v>
      </c>
      <c r="G39" s="60">
        <f t="shared" si="10"/>
        <v>0</v>
      </c>
      <c r="H39" s="60">
        <f t="shared" si="10"/>
        <v>0</v>
      </c>
      <c r="I39" s="60">
        <f t="shared" si="10"/>
        <v>0</v>
      </c>
      <c r="J39" s="60">
        <f t="shared" si="10"/>
        <v>0</v>
      </c>
      <c r="K39" s="60">
        <f t="shared" si="10"/>
        <v>0</v>
      </c>
      <c r="L39" s="49">
        <f t="shared" si="9"/>
        <v>0</v>
      </c>
    </row>
    <row r="40" spans="1:12" s="53" customFormat="1" ht="20.25" customHeight="1" thickBot="1" x14ac:dyDescent="0.4">
      <c r="A40" s="50" t="s">
        <v>24</v>
      </c>
      <c r="B40" s="51">
        <f>SUM(B29,B36,B39)</f>
        <v>0</v>
      </c>
      <c r="C40" s="51">
        <f t="shared" ref="C40:K40" si="11">SUM(C29,C36,C39)</f>
        <v>0</v>
      </c>
      <c r="D40" s="51">
        <f t="shared" si="11"/>
        <v>0</v>
      </c>
      <c r="E40" s="51">
        <f t="shared" si="11"/>
        <v>33918</v>
      </c>
      <c r="F40" s="51">
        <f t="shared" si="11"/>
        <v>0</v>
      </c>
      <c r="G40" s="51">
        <f t="shared" si="11"/>
        <v>0</v>
      </c>
      <c r="H40" s="51">
        <f t="shared" si="11"/>
        <v>0</v>
      </c>
      <c r="I40" s="51">
        <f t="shared" si="11"/>
        <v>0</v>
      </c>
      <c r="J40" s="51">
        <f t="shared" si="11"/>
        <v>0</v>
      </c>
      <c r="K40" s="51">
        <f t="shared" si="11"/>
        <v>-92610</v>
      </c>
      <c r="L40" s="51">
        <f t="shared" si="9"/>
        <v>-58692</v>
      </c>
    </row>
    <row r="41" spans="1:12" s="53" customFormat="1" ht="13" x14ac:dyDescent="0.35">
      <c r="A41" s="5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s="53" customFormat="1" ht="13" x14ac:dyDescent="0.35">
      <c r="A42" s="44" t="s">
        <v>31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s="53" customFormat="1" ht="13" hidden="1" x14ac:dyDescent="0.35">
      <c r="A43" s="47" t="s">
        <v>32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>
        <v>0</v>
      </c>
    </row>
    <row r="44" spans="1:12" s="53" customFormat="1" ht="13" x14ac:dyDescent="0.35">
      <c r="A44" s="47" t="s">
        <v>33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>
        <f t="shared" ref="L44:L47" si="12">SUM(B44:K44)</f>
        <v>0</v>
      </c>
    </row>
    <row r="45" spans="1:12" s="53" customFormat="1" ht="13" x14ac:dyDescent="0.35">
      <c r="A45" s="54" t="s">
        <v>34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f t="shared" si="12"/>
        <v>0</v>
      </c>
    </row>
    <row r="46" spans="1:12" ht="13" x14ac:dyDescent="0.35">
      <c r="A46" s="61" t="s">
        <v>35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42">
        <f t="shared" si="12"/>
        <v>0</v>
      </c>
    </row>
    <row r="47" spans="1:12" ht="13.5" thickBot="1" x14ac:dyDescent="0.4">
      <c r="A47" s="50" t="s">
        <v>143</v>
      </c>
      <c r="B47" s="51">
        <f>SUM(B27,B40,B45:B46)</f>
        <v>3000000</v>
      </c>
      <c r="C47" s="51">
        <f t="shared" ref="C47:K47" si="13">SUM(C27,C40,C45:C46)</f>
        <v>0</v>
      </c>
      <c r="D47" s="51">
        <f t="shared" si="13"/>
        <v>0</v>
      </c>
      <c r="E47" s="51">
        <f t="shared" si="13"/>
        <v>103349</v>
      </c>
      <c r="F47" s="51">
        <f t="shared" si="13"/>
        <v>0</v>
      </c>
      <c r="G47" s="51">
        <f t="shared" si="13"/>
        <v>21120</v>
      </c>
      <c r="H47" s="51">
        <f t="shared" si="13"/>
        <v>0</v>
      </c>
      <c r="I47" s="51">
        <f t="shared" si="13"/>
        <v>0</v>
      </c>
      <c r="J47" s="51">
        <f t="shared" si="13"/>
        <v>0</v>
      </c>
      <c r="K47" s="51">
        <f t="shared" si="13"/>
        <v>2907097</v>
      </c>
      <c r="L47" s="51">
        <f t="shared" si="12"/>
        <v>6031566</v>
      </c>
    </row>
    <row r="48" spans="1:12" s="7" customFormat="1" ht="16" customHeight="1" x14ac:dyDescent="0.25"/>
    <row r="49" spans="1:3" s="7" customFormat="1" ht="14.5" customHeight="1" x14ac:dyDescent="0.25">
      <c r="A49" s="28" t="s">
        <v>4</v>
      </c>
      <c r="B49" s="135" t="s">
        <v>156</v>
      </c>
      <c r="C49" s="136"/>
    </row>
    <row r="50" spans="1:3" s="7" customFormat="1" ht="13" customHeight="1" x14ac:dyDescent="0.25"/>
    <row r="51" spans="1:3" s="7" customFormat="1" ht="14.5" customHeight="1" x14ac:dyDescent="0.25">
      <c r="A51" s="28" t="s">
        <v>5</v>
      </c>
      <c r="B51" s="139" t="s">
        <v>157</v>
      </c>
      <c r="C51" s="138"/>
    </row>
    <row r="52" spans="1:3" s="7" customFormat="1" ht="13" customHeight="1" x14ac:dyDescent="0.25"/>
    <row r="53" spans="1:3" s="7" customFormat="1" ht="14.5" customHeight="1" x14ac:dyDescent="0.25">
      <c r="A53" s="28" t="s">
        <v>6</v>
      </c>
      <c r="B53" s="135" t="s">
        <v>141</v>
      </c>
      <c r="C53" s="136"/>
    </row>
    <row r="54" spans="1:3" s="7" customFormat="1" ht="12.25" customHeight="1" x14ac:dyDescent="0.25"/>
    <row r="55" spans="1:3" s="7" customFormat="1" ht="14.5" customHeight="1" x14ac:dyDescent="0.25">
      <c r="A55" s="28" t="s">
        <v>7</v>
      </c>
      <c r="B55" s="139" t="s">
        <v>8</v>
      </c>
      <c r="C55" s="138"/>
    </row>
    <row r="56" spans="1:3" s="7" customFormat="1" ht="12.25" customHeight="1" x14ac:dyDescent="0.25"/>
    <row r="57" spans="1:3" s="7" customFormat="1" ht="14.5" customHeight="1" x14ac:dyDescent="0.25">
      <c r="A57" s="28" t="s">
        <v>9</v>
      </c>
      <c r="B57" s="139" t="s">
        <v>8</v>
      </c>
      <c r="C57" s="138"/>
    </row>
    <row r="58" spans="1:3" s="7" customFormat="1" ht="11.5" customHeight="1" x14ac:dyDescent="0.25"/>
    <row r="59" spans="1:3" s="7" customFormat="1" ht="14.5" customHeight="1" x14ac:dyDescent="0.25">
      <c r="A59" s="28" t="s">
        <v>10</v>
      </c>
      <c r="B59" s="139" t="s">
        <v>11</v>
      </c>
      <c r="C59" s="138"/>
    </row>
    <row r="60" spans="1:3" s="7" customFormat="1" ht="13.75" customHeight="1" x14ac:dyDescent="0.25"/>
    <row r="61" spans="1:3" s="7" customFormat="1" ht="14.5" customHeight="1" x14ac:dyDescent="0.25">
      <c r="A61" s="28" t="s">
        <v>12</v>
      </c>
      <c r="B61" s="137"/>
      <c r="C61" s="138"/>
    </row>
  </sheetData>
  <mergeCells count="10">
    <mergeCell ref="A1:L1"/>
    <mergeCell ref="A2:L2"/>
    <mergeCell ref="A3:L3"/>
    <mergeCell ref="B49:C49"/>
    <mergeCell ref="B61:C61"/>
    <mergeCell ref="B51:C51"/>
    <mergeCell ref="B53:C53"/>
    <mergeCell ref="B55:C55"/>
    <mergeCell ref="B57:C57"/>
    <mergeCell ref="B59:C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Alzhan TOLEBAY</cp:lastModifiedBy>
  <dcterms:created xsi:type="dcterms:W3CDTF">2020-07-15T05:07:30Z</dcterms:created>
  <dcterms:modified xsi:type="dcterms:W3CDTF">2021-07-29T07:24:02Z</dcterms:modified>
</cp:coreProperties>
</file>