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Z:\Alzhan\Reports\KASE\2021\1 кв\"/>
    </mc:Choice>
  </mc:AlternateContent>
  <xr:revisionPtr revIDLastSave="0" documentId="13_ncr:1_{032ACFFA-4D29-4882-B10B-F58159495022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C25" i="6"/>
  <c r="E25" i="6"/>
  <c r="C32" i="6"/>
  <c r="E32" i="6"/>
  <c r="E33" i="6" s="1"/>
  <c r="C33" i="6" l="1"/>
  <c r="C20" i="6"/>
  <c r="L36" i="4" l="1"/>
  <c r="K36" i="4"/>
  <c r="J36" i="4"/>
  <c r="I36" i="4"/>
  <c r="I40" i="4" s="1"/>
  <c r="I47" i="4" s="1"/>
  <c r="H36" i="4"/>
  <c r="G36" i="4"/>
  <c r="F36" i="4"/>
  <c r="E36" i="4"/>
  <c r="E40" i="4" s="1"/>
  <c r="E47" i="4" s="1"/>
  <c r="D36" i="4"/>
  <c r="L39" i="4"/>
  <c r="K39" i="4"/>
  <c r="K40" i="4" s="1"/>
  <c r="K47" i="4" s="1"/>
  <c r="J39" i="4"/>
  <c r="J40" i="4" s="1"/>
  <c r="J47" i="4" s="1"/>
  <c r="I39" i="4"/>
  <c r="H39" i="4"/>
  <c r="G39" i="4"/>
  <c r="G40" i="4" s="1"/>
  <c r="G47" i="4" s="1"/>
  <c r="F39" i="4"/>
  <c r="F40" i="4" s="1"/>
  <c r="F47" i="4" s="1"/>
  <c r="E39" i="4"/>
  <c r="D39" i="4"/>
  <c r="C39" i="4"/>
  <c r="M46" i="4"/>
  <c r="M45" i="4"/>
  <c r="M44" i="4"/>
  <c r="M38" i="4"/>
  <c r="M35" i="4"/>
  <c r="M34" i="4"/>
  <c r="M33" i="4"/>
  <c r="M32" i="4"/>
  <c r="M27" i="4"/>
  <c r="C36" i="4"/>
  <c r="C40" i="4" s="1"/>
  <c r="C47" i="4" s="1"/>
  <c r="M39" i="4" l="1"/>
  <c r="D40" i="4"/>
  <c r="D47" i="4" s="1"/>
  <c r="H40" i="4"/>
  <c r="H47" i="4" s="1"/>
  <c r="M36" i="4"/>
  <c r="M23" i="4" l="1"/>
  <c r="M22" i="4"/>
  <c r="M21" i="4"/>
  <c r="M20" i="4"/>
  <c r="M19" i="4"/>
  <c r="M15" i="4"/>
  <c r="M14" i="4"/>
  <c r="M13" i="4"/>
  <c r="M12" i="4"/>
  <c r="M11" i="4"/>
  <c r="M8" i="4"/>
  <c r="M6" i="4"/>
  <c r="L16" i="4"/>
  <c r="L24" i="4" s="1"/>
  <c r="K16" i="4"/>
  <c r="K24" i="4" s="1"/>
  <c r="J16" i="4"/>
  <c r="J24" i="4" s="1"/>
  <c r="I16" i="4"/>
  <c r="I24" i="4" s="1"/>
  <c r="H16" i="4"/>
  <c r="H24" i="4" s="1"/>
  <c r="G16" i="4"/>
  <c r="G24" i="4" s="1"/>
  <c r="E16" i="4"/>
  <c r="E24" i="4" s="1"/>
  <c r="D16" i="4"/>
  <c r="D24" i="4" s="1"/>
  <c r="C16" i="4"/>
  <c r="F16" i="4"/>
  <c r="F24" i="4" s="1"/>
  <c r="M16" i="4" l="1"/>
  <c r="M24" i="4" s="1"/>
  <c r="C24" i="4"/>
  <c r="C58" i="3"/>
  <c r="B58" i="3"/>
  <c r="C48" i="3"/>
  <c r="B48" i="3"/>
  <c r="C33" i="3"/>
  <c r="C35" i="3" s="1"/>
  <c r="B33" i="3"/>
  <c r="B35" i="3" s="1"/>
  <c r="A3" i="3"/>
  <c r="B3" i="4" s="1"/>
  <c r="C60" i="3" l="1"/>
  <c r="C64" i="3" s="1"/>
  <c r="B60" i="3"/>
  <c r="B64" i="3" s="1"/>
  <c r="E30" i="5" l="1"/>
  <c r="E31" i="5" s="1"/>
  <c r="E14" i="5"/>
  <c r="E10" i="5"/>
  <c r="E22" i="5" s="1"/>
  <c r="C30" i="5"/>
  <c r="C31" i="5" s="1"/>
  <c r="C14" i="5"/>
  <c r="C10" i="5"/>
  <c r="C22" i="5" l="1"/>
  <c r="C24" i="5" s="1"/>
  <c r="C32" i="5" s="1"/>
  <c r="E24" i="5"/>
  <c r="E32" i="5" l="1"/>
  <c r="L29" i="4"/>
  <c r="M29" i="4" l="1"/>
  <c r="L40" i="4"/>
  <c r="L47" i="4" l="1"/>
  <c r="M47" i="4" s="1"/>
  <c r="M40" i="4"/>
  <c r="A2" i="3" l="1"/>
</calcChain>
</file>

<file path=xl/sharedStrings.xml><?xml version="1.0" encoding="utf-8"?>
<sst xmlns="http://schemas.openxmlformats.org/spreadsheetml/2006/main" count="191" uniqueCount="156">
  <si>
    <t>Инвестиционное имущество</t>
  </si>
  <si>
    <t>Текущий налоговый актив</t>
  </si>
  <si>
    <t>Прочие активы</t>
  </si>
  <si>
    <t>Прочие обязательства</t>
  </si>
  <si>
    <t>Касымбаева Ш.К.</t>
  </si>
  <si>
    <t>Главный бухгалтер</t>
  </si>
  <si>
    <t>Айдосов Н.Г.</t>
  </si>
  <si>
    <t xml:space="preserve">  ОТЧЕТ ОБ ИЗМЕНЕНИЯХ В КАПИТАЛЕ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</si>
  <si>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</si>
  <si>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</si>
  <si>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</si>
  <si>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</si>
  <si>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 xml:space="preserve">Накопленный резерв по переводу в валюту представления данных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</si>
  <si>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</si>
  <si>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</si>
  <si>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</si>
  <si>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</si>
  <si>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</si>
  <si>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Остаток по состоянию на 1 января 2020 года</t>
  </si>
  <si>
    <t>Всего совокупного дохода</t>
  </si>
  <si>
    <t>Прибыль за период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</si>
  <si>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</si>
  <si>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</si>
  <si>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</si>
  <si>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</si>
  <si>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</si>
  <si>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</si>
  <si>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</si>
  <si>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</si>
  <si>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</si>
  <si>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</si>
  <si>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для новой статьи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</si>
  <si>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</si>
  <si>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</si>
  <si>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</si>
  <si>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</si>
  <si>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</si>
  <si>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</si>
  <si>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 xml:space="preserve">ОТЧЕТ О ДВИЖЕНИИ ДЕНЕЖНЫХ СРЕДСТВ 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</si>
  <si>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</si>
  <si>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</si>
  <si>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</si>
  <si>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</si>
  <si>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</si>
  <si>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</si>
  <si>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</si>
  <si>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</si>
  <si>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Доходы по операциям с производными финансовыми инструментами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</si>
  <si>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</si>
  <si>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</si>
  <si>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</si>
  <si>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</si>
  <si>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Кредиты, выданные клиентам</t>
  </si>
  <si>
    <t>Средства банков и прочих финансовых институтов</t>
  </si>
  <si>
    <t>Текущие счета и депозиты клиентов</t>
  </si>
  <si>
    <t>Кредиторская задолженность по сделкам «репо»</t>
  </si>
  <si>
    <t>Корпоративный подоходный налог уплаченный</t>
  </si>
  <si>
    <t>Приобретения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</si>
  <si>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</si>
  <si>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</si>
  <si>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</si>
  <si>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</si>
  <si>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</si>
  <si>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</si>
  <si>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Погашение субординированного долга</t>
  </si>
  <si>
    <t>Размещение субординированного долга</t>
  </si>
  <si>
    <t>Погашение выпущенных долговых ценных бумаг</t>
  </si>
  <si>
    <t>Платежи в отношении обязательств по аренде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</si>
  <si>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</si>
  <si>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</si>
  <si>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</si>
  <si>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</si>
  <si>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</si>
  <si>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</si>
  <si>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>Дебиторская задолженность по сделкам «репо»</t>
  </si>
  <si>
    <t xml:space="preserve">Неконтролирующие доли участия </t>
  </si>
  <si>
    <t>Приобретение неконтролирующих долей участия</t>
  </si>
  <si>
    <t>Чистый доход по операциям с финансовыми инструментами, оцениваемыми по  
 справедливой стоимости через прибыль или убыток</t>
  </si>
  <si>
    <t>Торговая и прочая дебиторская задолженность</t>
  </si>
  <si>
    <t>Торговая и прочая кредиторская задолженность</t>
  </si>
  <si>
    <t>Приобретенное право требования к МФРК по векселю</t>
  </si>
  <si>
    <t>Приобретение инвестиций в дочерние и ассоциированные компании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</si>
  <si>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</si>
  <si>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</si>
  <si>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</si>
  <si>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</si>
  <si>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</si>
  <si>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</si>
  <si>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</si>
  <si>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</si>
  <si>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</si>
  <si>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</si>
  <si>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</si>
  <si>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операций с финансовыми инструментами, оцениваемыми по справедливой стоимости через прочий совокупный доход</t>
  </si>
  <si>
    <t>Чистый доход/(убыток) от курсовой переоценки финансовых активов и обязательств в иностранной валюте</t>
  </si>
  <si>
    <t>Прочие (расходы)/доходы, нетто</t>
  </si>
  <si>
    <t xml:space="preserve">Восстановление/(начисление) убытков от обесценения долговых финансовых активов 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</si>
  <si>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</si>
  <si>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</si>
  <si>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</si>
  <si>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</si>
  <si>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</si>
  <si>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</si>
  <si>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</si>
  <si>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</si>
  <si>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</si>
  <si>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</si>
  <si>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</si>
  <si>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</si>
  <si>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</si>
  <si>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</si>
  <si>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</si>
  <si>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</si>
  <si>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</si>
  <si>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</si>
  <si>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</si>
  <si>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</si>
  <si>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</si>
  <si>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 xml:space="preserve">Отложенное налоговое обязательство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</si>
  <si>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</si>
  <si>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</si>
  <si>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</si>
  <si>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</si>
  <si>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</si>
  <si>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</si>
  <si>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</si>
  <si>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</si>
  <si>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2020 года</t>
  </si>
  <si>
    <t>АО «First Heartland Jusan Invest»</t>
  </si>
  <si>
    <t>Чистое (увеличение) / уменьшение операционных активов</t>
  </si>
  <si>
    <t>Чистое увеличение / (уменьшение) операционных обязательств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</si>
  <si>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</si>
  <si>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</si>
  <si>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</si>
  <si>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Чистое поступление / (использование) денежных средств от / (в) инвестиционной деятельности</t>
  </si>
  <si>
    <t>ДВИЖЕНИЕ ДЕНЕЖНЫХ СРЕДСТВ ОТ ФИНАНСОВОЙ ДЕЯТЕЛЬНОСТИ</t>
  </si>
  <si>
    <t>Чистое (использование) / поступление денежных средств (в) /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</si>
  <si>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</si>
  <si>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</si>
  <si>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</si>
  <si>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</si>
  <si>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АО «First Heartland Jysan Invest»</t>
  </si>
  <si>
    <t>Чистые (выплаты) / поступления по операциям с иностранной валютой</t>
  </si>
  <si>
    <t>Чистое уменьшение денежных средств и их эквивалентов</t>
  </si>
  <si>
    <t>31 марта</t>
  </si>
  <si>
    <t>2021 года</t>
  </si>
  <si>
    <t>по состоянию на 31 марта 2021 года</t>
  </si>
  <si>
    <t xml:space="preserve">Финансовые активы, оцениваемые по справедливой стоимости через прочий совокупный доход </t>
  </si>
  <si>
    <t>За три месяца, закончившиеся 31 марта 2021 года*</t>
  </si>
  <si>
    <t>За три месяца, закончившиеся 31 марта 2020 года*</t>
  </si>
  <si>
    <t>за три месяца, закончившиеся 31 марта 2021 года</t>
  </si>
  <si>
    <t>Остаток по состоянию на 1 января 2021 года</t>
  </si>
  <si>
    <t>Остаток на 31 марта 2021 года*</t>
  </si>
  <si>
    <t>Дивиденды полученные</t>
  </si>
  <si>
    <t>Остаток на 31 марта 2020 года</t>
  </si>
  <si>
    <t>Председатель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</si>
</sst>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 * #,##0_)_ ;_ * \(#,##0\)_ ;_ * &quot;-&quot;_)_ ;_ @_ "/>
    <numFmt numFmtId="166" formatCode="_ * #,##0_)\ _₽_ ;_ * \(#,##0\)\ _₽_ ;_ * &quot;-&quot;_)\ _₽_ ;_ @_ "/>
    <numFmt numFmtId="167" formatCode="_(* #,##0_);_(* \(#,##0\);_(* &quot;-&quot;??_);_(@_)"/>
    <numFmt numFmtId="168" formatCode="_-* #,##0_-;\-* #,##0_-;_-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8" fontId="12" fillId="0" borderId="0" xfId="14" applyNumberFormat="1" applyFont="1" applyAlignment="1">
      <alignment vertical="center" wrapText="1"/>
    </xf>
    <xf numFmtId="168" fontId="12" fillId="0" borderId="5" xfId="14" applyNumberFormat="1" applyFont="1" applyBorder="1" applyAlignment="1">
      <alignment vertical="center" wrapText="1"/>
    </xf>
    <xf numFmtId="168" fontId="13" fillId="0" borderId="7" xfId="14" applyNumberFormat="1" applyFont="1" applyBorder="1" applyAlignment="1">
      <alignment vertical="center" wrapText="1"/>
    </xf>
    <xf numFmtId="168" fontId="13" fillId="0" borderId="5" xfId="14" applyNumberFormat="1" applyFont="1" applyBorder="1" applyAlignment="1">
      <alignment vertical="center" wrapText="1"/>
    </xf>
    <xf numFmtId="168" fontId="0" fillId="0" borderId="0" xfId="0" applyNumberFormat="1"/>
    <xf numFmtId="168" fontId="11" fillId="0" borderId="0" xfId="14" applyNumberFormat="1" applyFont="1" applyAlignment="1">
      <alignment vertical="center" wrapText="1"/>
    </xf>
    <xf numFmtId="168" fontId="10" fillId="0" borderId="0" xfId="14" applyNumberFormat="1" applyFont="1" applyAlignment="1">
      <alignment vertical="center" wrapText="1"/>
    </xf>
    <xf numFmtId="164" fontId="11" fillId="0" borderId="5" xfId="14" applyNumberFormat="1" applyFont="1" applyBorder="1" applyAlignment="1">
      <alignment vertical="center" wrapText="1"/>
    </xf>
    <xf numFmtId="167" fontId="11" fillId="0" borderId="0" xfId="14" applyNumberFormat="1" applyFont="1" applyAlignment="1">
      <alignment vertical="center" wrapText="1"/>
    </xf>
    <xf numFmtId="168" fontId="10" fillId="0" borderId="5" xfId="0" applyNumberFormat="1" applyFont="1" applyBorder="1" applyAlignment="1">
      <alignment vertical="center" wrapText="1"/>
    </xf>
    <xf numFmtId="168" fontId="10" fillId="0" borderId="6" xfId="0" applyNumberFormat="1" applyFont="1" applyBorder="1" applyAlignment="1">
      <alignment vertical="center" wrapText="1"/>
    </xf>
    <xf numFmtId="167" fontId="11" fillId="0" borderId="5" xfId="14" applyNumberFormat="1" applyFont="1" applyBorder="1" applyAlignment="1">
      <alignment vertical="center" wrapText="1"/>
    </xf>
    <xf numFmtId="168" fontId="11" fillId="0" borderId="6" xfId="14" applyNumberFormat="1" applyFont="1" applyBorder="1" applyAlignment="1">
      <alignment vertical="center" wrapText="1"/>
    </xf>
    <xf numFmtId="168" fontId="10" fillId="0" borderId="7" xfId="0" applyNumberFormat="1" applyFont="1" applyBorder="1" applyAlignment="1">
      <alignment vertical="center" wrapText="1"/>
    </xf>
    <xf numFmtId="168" fontId="11" fillId="0" borderId="0" xfId="14" applyNumberFormat="1" applyFont="1" applyFill="1" applyAlignment="1">
      <alignment vertical="center" wrapText="1"/>
    </xf>
    <xf numFmtId="167" fontId="11" fillId="0" borderId="0" xfId="0" applyNumberFormat="1" applyFont="1" applyAlignment="1">
      <alignment vertical="center" wrapText="1"/>
    </xf>
    <xf numFmtId="167" fontId="11" fillId="0" borderId="5" xfId="0" applyNumberFormat="1" applyFont="1" applyBorder="1" applyAlignment="1">
      <alignment vertical="center" wrapText="1"/>
    </xf>
    <xf numFmtId="167" fontId="15" fillId="0" borderId="5" xfId="0" applyNumberFormat="1" applyFont="1" applyBorder="1" applyAlignment="1">
      <alignment vertical="center" wrapText="1"/>
    </xf>
    <xf numFmtId="167" fontId="10" fillId="0" borderId="5" xfId="0" applyNumberFormat="1" applyFont="1" applyBorder="1" applyAlignment="1">
      <alignment vertical="center" wrapText="1"/>
    </xf>
    <xf numFmtId="168" fontId="12" fillId="0" borderId="0" xfId="14" applyNumberFormat="1" applyFont="1" applyAlignment="1">
      <alignment vertical="center" wrapText="1"/>
    </xf>
    <xf numFmtId="0" fontId="16" fillId="0" borderId="0" xfId="0" applyFont="1"/>
    <xf numFmtId="168" fontId="12" fillId="0" borderId="0" xfId="14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6" fontId="21" fillId="0" borderId="0" xfId="0" applyNumberFormat="1" applyFont="1" applyProtection="1">
      <protection locked="0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 wrapText="1"/>
    </xf>
    <xf numFmtId="166" fontId="23" fillId="0" borderId="1" xfId="0" applyNumberFormat="1" applyFont="1" applyBorder="1"/>
    <xf numFmtId="0" fontId="22" fillId="0" borderId="2" xfId="0" applyFont="1" applyBorder="1" applyAlignment="1">
      <alignment horizontal="left" vertical="center"/>
    </xf>
    <xf numFmtId="166" fontId="23" fillId="0" borderId="2" xfId="0" applyNumberFormat="1" applyFont="1" applyBorder="1"/>
    <xf numFmtId="166" fontId="23" fillId="0" borderId="0" xfId="0" applyNumberFormat="1" applyFont="1" applyProtection="1">
      <protection locked="0"/>
    </xf>
    <xf numFmtId="166" fontId="22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2" fillId="0" borderId="2" xfId="0" applyFont="1" applyBorder="1" applyAlignment="1">
      <alignment horizontal="left" vertical="center" wrapText="1"/>
    </xf>
    <xf numFmtId="166" fontId="24" fillId="0" borderId="0" xfId="0" applyNumberFormat="1" applyFont="1" applyAlignment="1" applyProtection="1">
      <alignment vertical="center"/>
      <protection locked="0"/>
    </xf>
    <xf numFmtId="166" fontId="23" fillId="0" borderId="0" xfId="0" applyNumberFormat="1" applyFont="1"/>
    <xf numFmtId="0" fontId="24" fillId="0" borderId="1" xfId="0" applyFont="1" applyBorder="1" applyAlignment="1">
      <alignment horizontal="left" vertical="center"/>
    </xf>
    <xf numFmtId="166" fontId="21" fillId="0" borderId="1" xfId="0" applyNumberFormat="1" applyFont="1" applyBorder="1" applyAlignment="1" applyProtection="1">
      <alignment horizontal="right"/>
      <protection locked="0"/>
    </xf>
    <xf numFmtId="166" fontId="23" fillId="0" borderId="2" xfId="0" applyNumberFormat="1" applyFont="1" applyBorder="1" applyAlignment="1">
      <alignment horizontal="right"/>
    </xf>
    <xf numFmtId="0" fontId="26" fillId="0" borderId="0" xfId="2" quotePrefix="1" applyFont="1" applyAlignment="1">
      <alignment vertical="top" wrapText="1"/>
    </xf>
    <xf numFmtId="0" fontId="26" fillId="0" borderId="0" xfId="2" quotePrefix="1" applyFont="1" applyAlignment="1">
      <alignment horizontal="left" vertical="top" wrapText="1"/>
    </xf>
    <xf numFmtId="164" fontId="21" fillId="0" borderId="0" xfId="10" applyNumberFormat="1" applyFont="1" applyAlignment="1" applyProtection="1">
      <alignment horizontal="right" vertical="center"/>
      <protection locked="0"/>
    </xf>
    <xf numFmtId="164" fontId="21" fillId="0" borderId="0" xfId="11" applyNumberFormat="1" applyFont="1" applyAlignment="1" applyProtection="1">
      <alignment vertical="center"/>
      <protection locked="0"/>
    </xf>
    <xf numFmtId="164" fontId="23" fillId="0" borderId="0" xfId="11" applyNumberFormat="1" applyFont="1" applyAlignment="1" applyProtection="1">
      <alignment vertical="center"/>
      <protection locked="0"/>
    </xf>
    <xf numFmtId="164" fontId="21" fillId="0" borderId="0" xfId="10" applyNumberFormat="1" applyFont="1" applyAlignment="1" applyProtection="1">
      <alignment horizontal="left" vertical="center" wrapText="1"/>
      <protection locked="0"/>
    </xf>
    <xf numFmtId="3" fontId="21" fillId="0" borderId="0" xfId="11" applyNumberFormat="1" applyFont="1" applyAlignment="1" applyProtection="1">
      <alignment horizontal="right" vertical="center"/>
      <protection locked="0"/>
    </xf>
    <xf numFmtId="3" fontId="27" fillId="0" borderId="0" xfId="11" applyNumberFormat="1" applyFont="1" applyAlignment="1">
      <alignment horizontal="right" vertical="center"/>
    </xf>
    <xf numFmtId="164" fontId="21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23" fillId="0" borderId="1" xfId="13" applyNumberFormat="1" applyFont="1" applyBorder="1" applyAlignment="1">
      <alignment horizontal="center" vertical="center" wrapText="1"/>
    </xf>
    <xf numFmtId="164" fontId="23" fillId="0" borderId="1" xfId="10" applyNumberFormat="1" applyFont="1" applyBorder="1" applyAlignment="1">
      <alignment horizontal="center" vertical="center" wrapText="1"/>
    </xf>
    <xf numFmtId="164" fontId="23" fillId="0" borderId="0" xfId="13" applyNumberFormat="1" applyFont="1" applyAlignment="1" applyProtection="1">
      <alignment horizontal="center" vertical="center" wrapText="1"/>
      <protection locked="0"/>
    </xf>
    <xf numFmtId="165" fontId="23" fillId="0" borderId="0" xfId="11" applyNumberFormat="1" applyFont="1" applyAlignment="1" applyProtection="1">
      <alignment vertical="center"/>
      <protection locked="0"/>
    </xf>
    <xf numFmtId="0" fontId="23" fillId="0" borderId="0" xfId="11" applyFont="1" applyAlignment="1">
      <alignment vertical="center"/>
    </xf>
    <xf numFmtId="166" fontId="23" fillId="0" borderId="0" xfId="11" applyNumberFormat="1" applyFont="1" applyAlignment="1" applyProtection="1">
      <alignment horizontal="right" vertical="center"/>
      <protection locked="0"/>
    </xf>
    <xf numFmtId="166" fontId="23" fillId="0" borderId="0" xfId="11" applyNumberFormat="1" applyFont="1" applyAlignment="1">
      <alignment horizontal="right" vertical="center"/>
    </xf>
    <xf numFmtId="166" fontId="21" fillId="0" borderId="0" xfId="11" applyNumberFormat="1" applyFont="1" applyAlignment="1" applyProtection="1">
      <alignment horizontal="right" vertical="center"/>
      <protection locked="0"/>
    </xf>
    <xf numFmtId="166" fontId="28" fillId="0" borderId="0" xfId="0" applyNumberFormat="1" applyFont="1" applyAlignment="1">
      <alignment vertical="center"/>
    </xf>
    <xf numFmtId="165" fontId="21" fillId="0" borderId="0" xfId="11" applyNumberFormat="1" applyFont="1" applyAlignment="1" applyProtection="1">
      <alignment vertical="center"/>
      <protection locked="0"/>
    </xf>
    <xf numFmtId="0" fontId="23" fillId="0" borderId="0" xfId="11" applyFont="1" applyAlignment="1">
      <alignment vertical="center" wrapText="1"/>
    </xf>
    <xf numFmtId="166" fontId="27" fillId="0" borderId="0" xfId="11" applyNumberFormat="1" applyFont="1" applyAlignment="1" applyProtection="1">
      <alignment horizontal="right" vertical="center"/>
      <protection locked="0"/>
    </xf>
    <xf numFmtId="0" fontId="27" fillId="0" borderId="0" xfId="11" applyFont="1" applyAlignment="1">
      <alignment vertical="center" wrapText="1"/>
    </xf>
    <xf numFmtId="166" fontId="29" fillId="0" borderId="0" xfId="11" applyNumberFormat="1" applyFont="1" applyAlignment="1" applyProtection="1">
      <alignment horizontal="right" vertical="center"/>
      <protection locked="0"/>
    </xf>
    <xf numFmtId="0" fontId="21" fillId="0" borderId="0" xfId="11" applyFont="1" applyAlignment="1">
      <alignment vertical="center" wrapText="1"/>
    </xf>
    <xf numFmtId="0" fontId="29" fillId="0" borderId="1" xfId="11" applyFont="1" applyBorder="1" applyAlignment="1">
      <alignment vertical="center" wrapText="1"/>
    </xf>
    <xf numFmtId="166" fontId="29" fillId="0" borderId="1" xfId="11" applyNumberFormat="1" applyFont="1" applyBorder="1" applyAlignment="1">
      <alignment horizontal="right" vertical="center"/>
    </xf>
    <xf numFmtId="0" fontId="23" fillId="0" borderId="2" xfId="11" applyFont="1" applyBorder="1" applyAlignment="1">
      <alignment vertical="center" wrapText="1"/>
    </xf>
    <xf numFmtId="166" fontId="23" fillId="0" borderId="2" xfId="11" applyNumberFormat="1" applyFont="1" applyBorder="1" applyAlignment="1">
      <alignment horizontal="right" vertical="center"/>
    </xf>
    <xf numFmtId="165" fontId="30" fillId="0" borderId="0" xfId="0" applyNumberFormat="1" applyFont="1" applyProtection="1">
      <protection locked="0"/>
    </xf>
    <xf numFmtId="0" fontId="23" fillId="0" borderId="0" xfId="11" applyFont="1" applyAlignment="1" applyProtection="1">
      <alignment vertical="center" wrapText="1"/>
      <protection locked="0"/>
    </xf>
    <xf numFmtId="166" fontId="28" fillId="0" borderId="0" xfId="0" applyNumberFormat="1" applyFont="1" applyAlignment="1" applyProtection="1">
      <alignment vertical="center"/>
      <protection locked="0"/>
    </xf>
    <xf numFmtId="164" fontId="27" fillId="0" borderId="0" xfId="11" applyNumberFormat="1" applyFont="1" applyAlignment="1" applyProtection="1">
      <alignment vertical="center"/>
      <protection locked="0"/>
    </xf>
    <xf numFmtId="165" fontId="27" fillId="0" borderId="0" xfId="11" applyNumberFormat="1" applyFont="1" applyAlignment="1" applyProtection="1">
      <alignment vertical="center"/>
      <protection locked="0"/>
    </xf>
    <xf numFmtId="0" fontId="23" fillId="0" borderId="1" xfId="11" applyFont="1" applyBorder="1" applyAlignment="1">
      <alignment vertical="center" wrapText="1"/>
    </xf>
    <xf numFmtId="166" fontId="23" fillId="0" borderId="1" xfId="11" applyNumberFormat="1" applyFont="1" applyBorder="1" applyAlignment="1">
      <alignment horizontal="right" vertical="center"/>
    </xf>
    <xf numFmtId="165" fontId="29" fillId="0" borderId="0" xfId="11" applyNumberFormat="1" applyFont="1" applyAlignment="1" applyProtection="1">
      <alignment vertical="center"/>
      <protection locked="0"/>
    </xf>
    <xf numFmtId="166" fontId="29" fillId="0" borderId="0" xfId="11" applyNumberFormat="1" applyFont="1" applyAlignment="1">
      <alignment horizontal="right" vertical="center"/>
    </xf>
    <xf numFmtId="166" fontId="21" fillId="0" borderId="0" xfId="11" applyNumberFormat="1" applyFont="1" applyAlignment="1">
      <alignment horizontal="right" vertical="center"/>
    </xf>
    <xf numFmtId="0" fontId="27" fillId="0" borderId="1" xfId="11" applyFont="1" applyBorder="1" applyAlignment="1">
      <alignment vertical="center" wrapText="1"/>
    </xf>
    <xf numFmtId="166" fontId="27" fillId="0" borderId="1" xfId="11" applyNumberFormat="1" applyFont="1" applyBorder="1" applyAlignment="1">
      <alignment horizontal="right" vertical="center"/>
    </xf>
    <xf numFmtId="0" fontId="23" fillId="0" borderId="3" xfId="11" applyFont="1" applyBorder="1" applyAlignment="1">
      <alignment vertical="center" wrapText="1"/>
    </xf>
    <xf numFmtId="166" fontId="23" fillId="0" borderId="3" xfId="11" applyNumberFormat="1" applyFont="1" applyBorder="1" applyAlignment="1" applyProtection="1">
      <alignment horizontal="right" vertical="center"/>
      <protection locked="0"/>
    </xf>
    <xf numFmtId="164" fontId="21" fillId="0" borderId="0" xfId="11" applyNumberFormat="1" applyFont="1" applyAlignment="1" applyProtection="1">
      <alignment horizontal="left" vertical="center" wrapText="1"/>
      <protection locked="0"/>
    </xf>
    <xf numFmtId="164" fontId="21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8" fontId="12" fillId="0" borderId="0" xfId="14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6" fillId="0" borderId="0" xfId="2" quotePrefix="1" applyFont="1" applyAlignment="1">
      <alignment horizontal="left" vertical="top" wrapText="1"/>
    </xf>
    <xf numFmtId="167" fontId="12" fillId="0" borderId="0" xfId="14" applyNumberFormat="1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68" fontId="12" fillId="0" borderId="0" xfId="14" applyNumberFormat="1" applyFont="1" applyFill="1" applyAlignment="1">
      <alignment vertical="center" wrapText="1"/>
    </xf>
    <xf numFmtId="168" fontId="12" fillId="0" borderId="5" xfId="14" applyNumberFormat="1" applyFont="1" applyFill="1" applyBorder="1" applyAlignment="1">
      <alignment vertical="center" wrapText="1"/>
    </xf>
    <xf numFmtId="166" fontId="20" fillId="0" borderId="0" xfId="0" applyNumberFormat="1" applyFont="1" applyProtection="1">
      <protection locked="0"/>
    </xf>
    <xf numFmtId="166" fontId="20" fillId="0" borderId="0" xfId="0" applyNumberFormat="1" applyFont="1" applyBorder="1" applyAlignment="1">
      <alignment vertical="top" wrapText="1"/>
    </xf>
    <xf numFmtId="166" fontId="20" fillId="0" borderId="0" xfId="0" applyNumberFormat="1" applyFont="1" applyAlignment="1">
      <alignment wrapText="1"/>
    </xf>
    <xf numFmtId="166" fontId="20" fillId="0" borderId="0" xfId="0" applyNumberFormat="1" applyFont="1" applyAlignment="1">
      <alignment vertical="top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8" fontId="11" fillId="0" borderId="0" xfId="0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  <xf numFmtId="168" fontId="12" fillId="0" borderId="0" xfId="14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8" fontId="11" fillId="0" borderId="0" xfId="14" applyNumberFormat="1" applyFont="1" applyBorder="1" applyAlignment="1">
      <alignment vertical="center" wrapText="1"/>
    </xf>
    <xf numFmtId="164" fontId="11" fillId="0" borderId="0" xfId="14" applyNumberFormat="1" applyFont="1" applyBorder="1" applyAlignment="1">
      <alignment vertical="center" wrapText="1"/>
    </xf>
    <xf numFmtId="168" fontId="10" fillId="0" borderId="0" xfId="14" applyNumberFormat="1" applyFont="1" applyBorder="1" applyAlignment="1">
      <alignment vertical="center" wrapText="1"/>
    </xf>
    <xf numFmtId="168" fontId="10" fillId="0" borderId="0" xfId="0" applyNumberFormat="1" applyFont="1" applyBorder="1" applyAlignment="1">
      <alignment vertical="center" wrapText="1"/>
    </xf>
    <xf numFmtId="168" fontId="11" fillId="0" borderId="0" xfId="14" applyNumberFormat="1" applyFont="1" applyFill="1" applyBorder="1" applyAlignment="1">
      <alignment vertical="center" wrapText="1"/>
    </xf>
    <xf numFmtId="167" fontId="11" fillId="0" borderId="0" xfId="14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7" fontId="11" fillId="0" borderId="0" xfId="0" applyNumberFormat="1" applyFont="1" applyBorder="1" applyAlignment="1">
      <alignment vertical="center" wrapText="1"/>
    </xf>
    <xf numFmtId="167" fontId="15" fillId="0" borderId="0" xfId="0" applyNumberFormat="1" applyFont="1" applyBorder="1" applyAlignment="1">
      <alignment vertical="center" wrapText="1"/>
    </xf>
    <xf numFmtId="167" fontId="10" fillId="0" borderId="0" xfId="0" applyNumberFormat="1" applyFont="1" applyBorder="1" applyAlignment="1">
      <alignment vertical="center" wrapText="1"/>
    </xf>
    <xf numFmtId="0" fontId="0" fillId="0" borderId="0" xfId="0" applyBorder="1"/>
    <xf numFmtId="0" fontId="20" fillId="0" borderId="0" xfId="0" applyFont="1" applyAlignment="1">
      <alignment horizontal="left" wrapText="1"/>
    </xf>
    <xf numFmtId="0" fontId="26" fillId="0" borderId="0" xfId="2" quotePrefix="1" applyFont="1" applyAlignment="1">
      <alignment horizontal="left" vertical="top" wrapText="1"/>
    </xf>
    <xf numFmtId="168" fontId="12" fillId="0" borderId="8" xfId="14" applyNumberFormat="1" applyFont="1" applyBorder="1" applyAlignment="1">
      <alignment vertical="center" wrapText="1"/>
    </xf>
    <xf numFmtId="168" fontId="12" fillId="0" borderId="0" xfId="14" applyNumberFormat="1" applyFont="1" applyBorder="1" applyAlignment="1">
      <alignment vertical="center" wrapText="1"/>
    </xf>
    <xf numFmtId="168" fontId="12" fillId="0" borderId="6" xfId="14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4" fontId="32" fillId="0" borderId="0" xfId="10" applyNumberFormat="1" applyFont="1" applyAlignment="1">
      <alignment horizontal="center" vertical="center" wrapText="1"/>
    </xf>
    <xf numFmtId="164" fontId="32" fillId="0" borderId="0" xfId="12" applyNumberFormat="1" applyFont="1" applyAlignment="1">
      <alignment horizontal="center" vertical="center"/>
    </xf>
    <xf numFmtId="164" fontId="32" fillId="0" borderId="0" xfId="12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</cellXfs>
  <cellStyles count="16"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22"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G38"/>
  <sheetViews>
    <sheetView zoomScale="90" zoomScaleNormal="90" workbookViewId="0">
      <selection activeCell="C5" sqref="C5:C6"/>
    </sheetView>
  </sheetViews>
  <sheetFormatPr defaultRowHeight="15" x14ac:dyDescent="0.25"/>
  <cols>
    <col min="1" max="1" width="68.5703125" style="1" customWidth="1"/>
    <col min="3" max="3" width="9.7109375" bestFit="1" customWidth="1"/>
    <col min="5" max="5" width="12.140625" bestFit="1" customWidth="1"/>
  </cols>
  <sheetData>
    <row r="1" spans="1:5" ht="15.75" customHeight="1" x14ac:dyDescent="0.25">
      <c r="A1" s="136" t="s">
        <v>138</v>
      </c>
      <c r="B1" s="136"/>
      <c r="C1" s="136"/>
      <c r="D1" s="136"/>
      <c r="E1" s="136"/>
    </row>
    <row r="2" spans="1:5" ht="15.75" x14ac:dyDescent="0.25">
      <c r="A2" s="136" t="s">
        <v>141</v>
      </c>
      <c r="B2" s="136"/>
      <c r="C2" s="136"/>
      <c r="D2" s="136"/>
      <c r="E2" s="136"/>
    </row>
    <row r="3" spans="1:5" ht="15.75" x14ac:dyDescent="0.25">
      <c r="A3" s="136" t="s">
        <v>146</v>
      </c>
      <c r="B3" s="136"/>
      <c r="C3" s="136"/>
      <c r="D3" s="136"/>
      <c r="E3" s="136"/>
    </row>
    <row r="4" spans="1:5" x14ac:dyDescent="0.25">
      <c r="C4" s="28"/>
      <c r="E4" s="28"/>
    </row>
    <row r="5" spans="1:5" x14ac:dyDescent="0.25">
      <c r="A5" s="137"/>
      <c r="B5" s="137" t="s">
        <v>82</v>
      </c>
      <c r="C5" s="100" t="s">
        <v>144</v>
      </c>
      <c r="D5" s="100"/>
      <c r="E5" s="32" t="s">
        <v>109</v>
      </c>
    </row>
    <row r="6" spans="1:5" x14ac:dyDescent="0.25">
      <c r="A6" s="137"/>
      <c r="B6" s="137"/>
      <c r="C6" s="100" t="s">
        <v>145</v>
      </c>
      <c r="D6" s="100"/>
      <c r="E6" s="3" t="s">
        <v>127</v>
      </c>
    </row>
    <row r="7" spans="1:5" ht="15.75" thickBot="1" x14ac:dyDescent="0.3">
      <c r="A7" s="137"/>
      <c r="B7" s="137"/>
      <c r="C7" s="4" t="s">
        <v>83</v>
      </c>
      <c r="D7" s="100"/>
      <c r="E7" s="4" t="s">
        <v>83</v>
      </c>
    </row>
    <row r="8" spans="1:5" x14ac:dyDescent="0.25">
      <c r="A8" s="2" t="s">
        <v>110</v>
      </c>
      <c r="B8" s="101"/>
      <c r="C8" s="5"/>
      <c r="D8" s="101"/>
      <c r="E8" s="5"/>
    </row>
    <row r="9" spans="1:5" x14ac:dyDescent="0.25">
      <c r="A9" s="106" t="s">
        <v>111</v>
      </c>
      <c r="B9" s="107">
        <v>13</v>
      </c>
      <c r="C9" s="108">
        <v>38354</v>
      </c>
      <c r="D9" s="101"/>
      <c r="E9" s="8">
        <v>130739</v>
      </c>
    </row>
    <row r="10" spans="1:5" x14ac:dyDescent="0.25">
      <c r="A10" s="106" t="s">
        <v>137</v>
      </c>
      <c r="B10" s="107">
        <v>14</v>
      </c>
      <c r="C10" s="108">
        <v>165012</v>
      </c>
      <c r="D10" s="101"/>
      <c r="E10" s="27">
        <v>355125</v>
      </c>
    </row>
    <row r="11" spans="1:5" ht="25.5" x14ac:dyDescent="0.25">
      <c r="A11" s="106" t="s">
        <v>112</v>
      </c>
      <c r="B11" s="107">
        <v>15</v>
      </c>
      <c r="C11" s="108">
        <v>8463619</v>
      </c>
      <c r="D11" s="101"/>
      <c r="E11" s="8">
        <v>8192418</v>
      </c>
    </row>
    <row r="12" spans="1:5" ht="25.5" x14ac:dyDescent="0.25">
      <c r="A12" s="106" t="s">
        <v>147</v>
      </c>
      <c r="B12" s="107">
        <v>16</v>
      </c>
      <c r="C12" s="108">
        <v>370481</v>
      </c>
      <c r="D12" s="101"/>
      <c r="E12" s="102">
        <v>379473</v>
      </c>
    </row>
    <row r="13" spans="1:5" x14ac:dyDescent="0.25">
      <c r="A13" s="106" t="s">
        <v>0</v>
      </c>
      <c r="B13" s="107">
        <v>17</v>
      </c>
      <c r="C13" s="108">
        <v>44776</v>
      </c>
      <c r="D13" s="101"/>
      <c r="E13" s="8">
        <v>44776</v>
      </c>
    </row>
    <row r="14" spans="1:5" x14ac:dyDescent="0.25">
      <c r="A14" s="106" t="s">
        <v>78</v>
      </c>
      <c r="B14" s="107"/>
      <c r="C14" s="108">
        <v>163573</v>
      </c>
      <c r="D14" s="101"/>
      <c r="E14" s="8">
        <v>55148</v>
      </c>
    </row>
    <row r="15" spans="1:5" x14ac:dyDescent="0.25">
      <c r="A15" s="106" t="s">
        <v>113</v>
      </c>
      <c r="B15" s="107"/>
      <c r="C15" s="108">
        <v>30914</v>
      </c>
      <c r="D15" s="101"/>
      <c r="E15" s="8">
        <v>24731</v>
      </c>
    </row>
    <row r="16" spans="1:5" x14ac:dyDescent="0.25">
      <c r="A16" s="106" t="s">
        <v>114</v>
      </c>
      <c r="B16" s="107"/>
      <c r="C16" s="108">
        <v>74397</v>
      </c>
      <c r="D16" s="101"/>
      <c r="E16" s="8">
        <v>65763</v>
      </c>
    </row>
    <row r="17" spans="1:7" x14ac:dyDescent="0.25">
      <c r="A17" s="106" t="s">
        <v>1</v>
      </c>
      <c r="B17" s="107"/>
      <c r="C17" s="108">
        <v>31421</v>
      </c>
      <c r="D17" s="101"/>
      <c r="E17" s="8">
        <v>31036</v>
      </c>
    </row>
    <row r="18" spans="1:7" x14ac:dyDescent="0.25">
      <c r="A18" s="106" t="s">
        <v>140</v>
      </c>
      <c r="B18" s="107"/>
      <c r="C18" s="108">
        <v>22118</v>
      </c>
      <c r="D18" s="101"/>
      <c r="E18" s="29">
        <v>22118</v>
      </c>
    </row>
    <row r="19" spans="1:7" ht="15.75" thickBot="1" x14ac:dyDescent="0.3">
      <c r="A19" s="106" t="s">
        <v>115</v>
      </c>
      <c r="B19" s="107"/>
      <c r="C19" s="109">
        <v>28287</v>
      </c>
      <c r="D19" s="101"/>
      <c r="E19" s="9">
        <v>18836</v>
      </c>
    </row>
    <row r="20" spans="1:7" ht="15.75" thickBot="1" x14ac:dyDescent="0.3">
      <c r="A20" s="2" t="s">
        <v>116</v>
      </c>
      <c r="B20" s="100"/>
      <c r="C20" s="10">
        <f>SUM(C9:C19)</f>
        <v>9432952</v>
      </c>
      <c r="D20" s="100"/>
      <c r="E20" s="10">
        <f>SUM(E9:E19)</f>
        <v>9320163</v>
      </c>
    </row>
    <row r="21" spans="1:7" ht="15.75" thickTop="1" x14ac:dyDescent="0.25">
      <c r="A21" s="2"/>
      <c r="B21" s="101"/>
      <c r="C21" s="133"/>
      <c r="D21" s="101"/>
      <c r="E21" s="133"/>
    </row>
    <row r="22" spans="1:7" x14ac:dyDescent="0.25">
      <c r="A22" s="2" t="s">
        <v>117</v>
      </c>
      <c r="B22" s="101"/>
      <c r="C22" s="134"/>
      <c r="D22" s="101"/>
      <c r="E22" s="134"/>
    </row>
    <row r="23" spans="1:7" x14ac:dyDescent="0.25">
      <c r="A23" s="5" t="s">
        <v>79</v>
      </c>
      <c r="B23" s="101">
        <v>18</v>
      </c>
      <c r="C23" s="105">
        <v>2483070</v>
      </c>
      <c r="D23" s="101"/>
      <c r="E23" s="8">
        <v>2674282</v>
      </c>
    </row>
    <row r="24" spans="1:7" ht="15.75" thickBot="1" x14ac:dyDescent="0.3">
      <c r="A24" s="5" t="s">
        <v>118</v>
      </c>
      <c r="B24" s="101"/>
      <c r="C24" s="9">
        <v>0</v>
      </c>
      <c r="D24" s="101"/>
      <c r="E24" s="9">
        <v>0</v>
      </c>
    </row>
    <row r="25" spans="1:7" ht="15.75" thickBot="1" x14ac:dyDescent="0.3">
      <c r="A25" s="2" t="s">
        <v>119</v>
      </c>
      <c r="B25" s="101"/>
      <c r="C25" s="11">
        <f>SUM(C23:C24)</f>
        <v>2483070</v>
      </c>
      <c r="D25" s="101"/>
      <c r="E25" s="11">
        <f>SUM(E23:E24)</f>
        <v>2674282</v>
      </c>
    </row>
    <row r="26" spans="1:7" x14ac:dyDescent="0.25">
      <c r="A26" s="2"/>
      <c r="B26" s="101"/>
      <c r="C26" s="135"/>
      <c r="D26" s="101"/>
      <c r="E26" s="135"/>
    </row>
    <row r="27" spans="1:7" x14ac:dyDescent="0.25">
      <c r="A27" s="2" t="s">
        <v>120</v>
      </c>
      <c r="B27" s="101"/>
      <c r="C27" s="134"/>
      <c r="D27" s="101"/>
      <c r="E27" s="134"/>
    </row>
    <row r="28" spans="1:7" x14ac:dyDescent="0.25">
      <c r="A28" s="5" t="s">
        <v>121</v>
      </c>
      <c r="B28" s="101">
        <v>19</v>
      </c>
      <c r="C28" s="102">
        <v>3000000</v>
      </c>
      <c r="D28" s="101"/>
      <c r="E28" s="8">
        <v>3000000</v>
      </c>
    </row>
    <row r="29" spans="1:7" ht="25.5" x14ac:dyDescent="0.25">
      <c r="A29" s="5" t="s">
        <v>122</v>
      </c>
      <c r="B29" s="101"/>
      <c r="C29" s="102">
        <v>84983</v>
      </c>
      <c r="D29" s="101"/>
      <c r="E29" s="8">
        <v>83676</v>
      </c>
    </row>
    <row r="30" spans="1:7" ht="25.5" x14ac:dyDescent="0.25">
      <c r="A30" s="5" t="s">
        <v>123</v>
      </c>
      <c r="B30" s="101"/>
      <c r="C30" s="102">
        <v>21120</v>
      </c>
      <c r="D30" s="101"/>
      <c r="E30" s="8">
        <v>21120</v>
      </c>
    </row>
    <row r="31" spans="1:7" ht="15.75" thickBot="1" x14ac:dyDescent="0.3">
      <c r="A31" s="5" t="s">
        <v>124</v>
      </c>
      <c r="B31" s="101"/>
      <c r="C31" s="9">
        <v>3843779</v>
      </c>
      <c r="D31" s="101"/>
      <c r="E31" s="9">
        <v>3541085</v>
      </c>
      <c r="G31" s="12"/>
    </row>
    <row r="32" spans="1:7" ht="15.75" thickBot="1" x14ac:dyDescent="0.3">
      <c r="A32" s="2" t="s">
        <v>125</v>
      </c>
      <c r="B32" s="101"/>
      <c r="C32" s="11">
        <f>SUM(C28:C31)</f>
        <v>6949882</v>
      </c>
      <c r="D32" s="101"/>
      <c r="E32" s="11">
        <f>SUM(E28:E31)</f>
        <v>6645881</v>
      </c>
    </row>
    <row r="33" spans="1:5" ht="15.75" thickBot="1" x14ac:dyDescent="0.3">
      <c r="A33" s="2" t="s">
        <v>126</v>
      </c>
      <c r="B33" s="101"/>
      <c r="C33" s="10">
        <f>C32+C25</f>
        <v>9432952</v>
      </c>
      <c r="D33" s="101"/>
      <c r="E33" s="10">
        <f>E32+E25</f>
        <v>9320163</v>
      </c>
    </row>
    <row r="34" spans="1:5" ht="15.75" thickTop="1" x14ac:dyDescent="0.25">
      <c r="A34" s="2"/>
      <c r="B34" s="101"/>
      <c r="C34" s="115"/>
      <c r="D34" s="101"/>
      <c r="E34" s="116"/>
    </row>
    <row r="35" spans="1:5" x14ac:dyDescent="0.25">
      <c r="E35" s="12"/>
    </row>
    <row r="36" spans="1:5" s="33" customFormat="1" ht="14.45" customHeight="1" x14ac:dyDescent="0.25">
      <c r="A36" s="104" t="s">
        <v>5</v>
      </c>
      <c r="C36" s="132" t="s">
        <v>4</v>
      </c>
      <c r="D36" s="132"/>
    </row>
    <row r="37" spans="1:5" s="33" customFormat="1" ht="11.45" customHeight="1" x14ac:dyDescent="0.25">
      <c r="A37" s="131"/>
    </row>
    <row r="38" spans="1:5" s="33" customFormat="1" ht="14.45" customHeight="1" x14ac:dyDescent="0.25">
      <c r="A38" s="104" t="s">
        <v>155</v>
      </c>
      <c r="C38" s="132" t="s">
        <v>6</v>
      </c>
      <c r="D38" s="132"/>
    </row>
  </sheetData>
  <mergeCells count="11">
    <mergeCell ref="A1:E1"/>
    <mergeCell ref="A2:E2"/>
    <mergeCell ref="A3:E3"/>
    <mergeCell ref="A5:A7"/>
    <mergeCell ref="B5:B7"/>
    <mergeCell ref="C38:D38"/>
    <mergeCell ref="C36:D36"/>
    <mergeCell ref="E21:E22"/>
    <mergeCell ref="E26:E27"/>
    <mergeCell ref="C21:C22"/>
    <mergeCell ref="C26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H38"/>
  <sheetViews>
    <sheetView tabSelected="1" zoomScale="90" zoomScaleNormal="90" workbookViewId="0">
      <selection activeCell="C5" sqref="C5:C6"/>
    </sheetView>
  </sheetViews>
  <sheetFormatPr defaultRowHeight="15" x14ac:dyDescent="0.25"/>
  <cols>
    <col min="1" max="1" width="77.5703125" customWidth="1"/>
    <col min="3" max="3" width="14.7109375" customWidth="1"/>
    <col min="4" max="4" width="9.28515625" customWidth="1"/>
    <col min="5" max="5" width="17.28515625" customWidth="1"/>
  </cols>
  <sheetData>
    <row r="1" spans="1:8" ht="15.75" x14ac:dyDescent="0.25">
      <c r="A1" s="139" t="s">
        <v>139</v>
      </c>
      <c r="B1" s="139"/>
      <c r="C1" s="139"/>
      <c r="D1" s="139"/>
      <c r="E1" s="139"/>
    </row>
    <row r="2" spans="1:8" ht="15.75" x14ac:dyDescent="0.25">
      <c r="A2" s="136" t="s">
        <v>128</v>
      </c>
      <c r="B2" s="136"/>
      <c r="C2" s="136"/>
      <c r="D2" s="136"/>
      <c r="E2" s="136"/>
    </row>
    <row r="3" spans="1:8" ht="15.75" x14ac:dyDescent="0.25">
      <c r="A3" s="136" t="s">
        <v>150</v>
      </c>
      <c r="B3" s="136"/>
      <c r="C3" s="136"/>
      <c r="D3" s="136"/>
      <c r="E3" s="136"/>
    </row>
    <row r="4" spans="1:8" x14ac:dyDescent="0.25">
      <c r="A4" s="31"/>
      <c r="B4" s="31"/>
      <c r="C4" s="31"/>
      <c r="D4" s="118"/>
      <c r="E4" s="31"/>
    </row>
    <row r="5" spans="1:8" ht="51" customHeight="1" x14ac:dyDescent="0.25">
      <c r="C5" s="137" t="s">
        <v>148</v>
      </c>
      <c r="D5" s="119"/>
      <c r="E5" s="137" t="s">
        <v>149</v>
      </c>
    </row>
    <row r="6" spans="1:8" x14ac:dyDescent="0.25">
      <c r="A6" s="138"/>
      <c r="B6" s="137" t="s">
        <v>82</v>
      </c>
      <c r="C6" s="137"/>
      <c r="D6" s="119"/>
      <c r="E6" s="137"/>
    </row>
    <row r="7" spans="1:8" ht="15.75" thickBot="1" x14ac:dyDescent="0.3">
      <c r="A7" s="138"/>
      <c r="B7" s="137"/>
      <c r="C7" s="4" t="s">
        <v>83</v>
      </c>
      <c r="D7" s="119"/>
      <c r="E7" s="4" t="s">
        <v>83</v>
      </c>
    </row>
    <row r="8" spans="1:8" x14ac:dyDescent="0.25">
      <c r="A8" s="5" t="s">
        <v>84</v>
      </c>
      <c r="B8" s="101">
        <v>5</v>
      </c>
      <c r="C8" s="13">
        <v>383092</v>
      </c>
      <c r="D8" s="120"/>
      <c r="E8" s="13">
        <v>46578</v>
      </c>
    </row>
    <row r="9" spans="1:8" ht="15.75" thickBot="1" x14ac:dyDescent="0.3">
      <c r="A9" s="5" t="s">
        <v>85</v>
      </c>
      <c r="B9" s="101">
        <v>5</v>
      </c>
      <c r="C9" s="15">
        <v>-18589</v>
      </c>
      <c r="D9" s="121"/>
      <c r="E9" s="15">
        <v>-2388</v>
      </c>
    </row>
    <row r="10" spans="1:8" ht="15.75" thickBot="1" x14ac:dyDescent="0.3">
      <c r="A10" s="2" t="s">
        <v>86</v>
      </c>
      <c r="B10" s="101"/>
      <c r="C10" s="14">
        <f>SUM(C8:C9)</f>
        <v>364503</v>
      </c>
      <c r="D10" s="122"/>
      <c r="E10" s="14">
        <f>SUM(E8:E9)</f>
        <v>44190</v>
      </c>
    </row>
    <row r="11" spans="1:8" x14ac:dyDescent="0.25">
      <c r="A11" s="5" t="s">
        <v>87</v>
      </c>
      <c r="B11" s="101">
        <v>6</v>
      </c>
      <c r="C11" s="20">
        <v>12416</v>
      </c>
      <c r="D11" s="120"/>
      <c r="E11" s="20">
        <v>31470</v>
      </c>
    </row>
    <row r="12" spans="1:8" x14ac:dyDescent="0.25">
      <c r="A12" s="5" t="s">
        <v>88</v>
      </c>
      <c r="B12" s="101">
        <v>6</v>
      </c>
      <c r="C12" s="13">
        <v>61462</v>
      </c>
      <c r="D12" s="120"/>
      <c r="E12" s="13">
        <v>33490</v>
      </c>
      <c r="H12" s="12"/>
    </row>
    <row r="13" spans="1:8" ht="15.75" thickBot="1" x14ac:dyDescent="0.3">
      <c r="A13" s="5" t="s">
        <v>89</v>
      </c>
      <c r="B13" s="101">
        <v>6</v>
      </c>
      <c r="C13" s="15">
        <v>-7563</v>
      </c>
      <c r="D13" s="121"/>
      <c r="E13" s="15">
        <v>-5125</v>
      </c>
    </row>
    <row r="14" spans="1:8" ht="15.75" thickBot="1" x14ac:dyDescent="0.3">
      <c r="A14" s="2" t="s">
        <v>90</v>
      </c>
      <c r="B14" s="101"/>
      <c r="C14" s="17">
        <f>SUM(C11:C13)</f>
        <v>66315</v>
      </c>
      <c r="D14" s="123"/>
      <c r="E14" s="17">
        <f>SUM(E11:E13)</f>
        <v>59835</v>
      </c>
    </row>
    <row r="15" spans="1:8" x14ac:dyDescent="0.25">
      <c r="A15" s="5" t="s">
        <v>91</v>
      </c>
      <c r="B15" s="101">
        <v>7</v>
      </c>
      <c r="C15" s="22">
        <v>9133</v>
      </c>
      <c r="D15" s="124"/>
      <c r="E15" s="22">
        <v>4122</v>
      </c>
    </row>
    <row r="16" spans="1:8" ht="25.5" x14ac:dyDescent="0.25">
      <c r="A16" s="5" t="s">
        <v>92</v>
      </c>
      <c r="B16" s="101">
        <v>8</v>
      </c>
      <c r="C16" s="16">
        <v>-12085</v>
      </c>
      <c r="D16" s="125"/>
      <c r="E16" s="16">
        <v>-135217</v>
      </c>
    </row>
    <row r="17" spans="1:5" ht="25.5" x14ac:dyDescent="0.25">
      <c r="A17" s="5" t="s">
        <v>93</v>
      </c>
      <c r="B17" s="101">
        <v>9</v>
      </c>
      <c r="C17" s="16">
        <v>0</v>
      </c>
      <c r="D17" s="125"/>
      <c r="E17" s="16">
        <v>12799</v>
      </c>
    </row>
    <row r="18" spans="1:5" ht="25.5" x14ac:dyDescent="0.25">
      <c r="A18" s="5" t="s">
        <v>94</v>
      </c>
      <c r="B18" s="101"/>
      <c r="C18" s="102">
        <v>38134</v>
      </c>
      <c r="D18" s="117"/>
      <c r="E18" s="102">
        <v>176300</v>
      </c>
    </row>
    <row r="19" spans="1:5" x14ac:dyDescent="0.25">
      <c r="A19" s="5" t="s">
        <v>95</v>
      </c>
      <c r="B19" s="101"/>
      <c r="C19" s="102">
        <v>1564</v>
      </c>
      <c r="D19" s="117"/>
      <c r="E19" s="102">
        <v>4730</v>
      </c>
    </row>
    <row r="20" spans="1:5" x14ac:dyDescent="0.25">
      <c r="A20" s="5" t="s">
        <v>96</v>
      </c>
      <c r="B20" s="101">
        <v>10</v>
      </c>
      <c r="C20" s="16">
        <v>-12088</v>
      </c>
      <c r="D20" s="125"/>
      <c r="E20" s="16">
        <v>-13447</v>
      </c>
    </row>
    <row r="21" spans="1:5" ht="15.75" thickBot="1" x14ac:dyDescent="0.3">
      <c r="A21" s="6" t="s">
        <v>97</v>
      </c>
      <c r="B21" s="101">
        <v>11</v>
      </c>
      <c r="C21" s="16">
        <v>-152475</v>
      </c>
      <c r="D21" s="125"/>
      <c r="E21" s="16">
        <v>-103831</v>
      </c>
    </row>
    <row r="22" spans="1:5" x14ac:dyDescent="0.25">
      <c r="A22" s="7" t="s">
        <v>98</v>
      </c>
      <c r="B22" s="101"/>
      <c r="C22" s="18">
        <f>C10+C14+SUM(C15:C21)</f>
        <v>303001</v>
      </c>
      <c r="D22" s="123"/>
      <c r="E22" s="18">
        <f>E10+E14+SUM(E15:E21)</f>
        <v>49481</v>
      </c>
    </row>
    <row r="23" spans="1:5" ht="15.75" thickBot="1" x14ac:dyDescent="0.3">
      <c r="A23" s="6" t="s">
        <v>99</v>
      </c>
      <c r="B23" s="101">
        <v>12</v>
      </c>
      <c r="C23" s="19">
        <v>-307</v>
      </c>
      <c r="D23" s="125"/>
      <c r="E23" s="19">
        <v>-2998</v>
      </c>
    </row>
    <row r="24" spans="1:5" ht="15.75" thickBot="1" x14ac:dyDescent="0.3">
      <c r="A24" s="7" t="s">
        <v>100</v>
      </c>
      <c r="B24" s="101"/>
      <c r="C24" s="21">
        <f>SUM(C22:C23)</f>
        <v>302694</v>
      </c>
      <c r="D24" s="123"/>
      <c r="E24" s="21">
        <f>SUM(E22:E23)</f>
        <v>46483</v>
      </c>
    </row>
    <row r="25" spans="1:5" ht="15.75" thickTop="1" x14ac:dyDescent="0.25">
      <c r="A25" s="7" t="s">
        <v>101</v>
      </c>
      <c r="B25" s="101"/>
      <c r="C25" s="103"/>
      <c r="D25" s="126"/>
      <c r="E25" s="103"/>
    </row>
    <row r="26" spans="1:5" ht="25.5" x14ac:dyDescent="0.25">
      <c r="A26" s="30" t="s">
        <v>102</v>
      </c>
      <c r="B26" s="101"/>
      <c r="C26" s="103"/>
      <c r="D26" s="126"/>
      <c r="E26" s="103"/>
    </row>
    <row r="27" spans="1:5" x14ac:dyDescent="0.25">
      <c r="A27" s="6" t="s">
        <v>103</v>
      </c>
      <c r="B27" s="101"/>
      <c r="C27" s="103"/>
      <c r="D27" s="126"/>
      <c r="E27" s="103"/>
    </row>
    <row r="28" spans="1:5" x14ac:dyDescent="0.25">
      <c r="A28" s="6" t="s">
        <v>104</v>
      </c>
      <c r="B28" s="101"/>
      <c r="C28" s="23">
        <v>-4697</v>
      </c>
      <c r="D28" s="127"/>
      <c r="E28" s="23">
        <v>9343</v>
      </c>
    </row>
    <row r="29" spans="1:5" ht="15.75" thickBot="1" x14ac:dyDescent="0.3">
      <c r="A29" s="6" t="s">
        <v>105</v>
      </c>
      <c r="B29" s="101"/>
      <c r="C29" s="24">
        <v>6004</v>
      </c>
      <c r="D29" s="127"/>
      <c r="E29" s="24">
        <v>10970</v>
      </c>
    </row>
    <row r="30" spans="1:5" ht="26.25" thickBot="1" x14ac:dyDescent="0.3">
      <c r="A30" s="30" t="s">
        <v>106</v>
      </c>
      <c r="B30" s="101"/>
      <c r="C30" s="25">
        <f>SUM(C28:C29)</f>
        <v>1307</v>
      </c>
      <c r="D30" s="128"/>
      <c r="E30" s="25">
        <f>SUM(E28:E29)</f>
        <v>20313</v>
      </c>
    </row>
    <row r="31" spans="1:5" ht="15.75" thickBot="1" x14ac:dyDescent="0.3">
      <c r="A31" s="7" t="s">
        <v>107</v>
      </c>
      <c r="B31" s="101"/>
      <c r="C31" s="26">
        <f>SUM(C30)</f>
        <v>1307</v>
      </c>
      <c r="D31" s="129"/>
      <c r="E31" s="26">
        <f>SUM(E30)</f>
        <v>20313</v>
      </c>
    </row>
    <row r="32" spans="1:5" ht="15.75" thickBot="1" x14ac:dyDescent="0.3">
      <c r="A32" s="7" t="s">
        <v>108</v>
      </c>
      <c r="B32" s="101"/>
      <c r="C32" s="21">
        <f>C24+C31</f>
        <v>304001</v>
      </c>
      <c r="D32" s="123"/>
      <c r="E32" s="21">
        <f>E24+E31</f>
        <v>66796</v>
      </c>
    </row>
    <row r="33" spans="1:4" ht="15.75" thickTop="1" x14ac:dyDescent="0.25">
      <c r="D33" s="130"/>
    </row>
    <row r="34" spans="1:4" x14ac:dyDescent="0.25">
      <c r="D34" s="130"/>
    </row>
    <row r="35" spans="1:4" x14ac:dyDescent="0.25">
      <c r="A35" s="104" t="s">
        <v>5</v>
      </c>
      <c r="B35" s="33"/>
      <c r="C35" s="132" t="s">
        <v>4</v>
      </c>
      <c r="D35" s="132"/>
    </row>
    <row r="36" spans="1:4" x14ac:dyDescent="0.25">
      <c r="A36" s="131"/>
      <c r="B36" s="33"/>
      <c r="C36" s="33"/>
      <c r="D36" s="33"/>
    </row>
    <row r="37" spans="1:4" x14ac:dyDescent="0.25">
      <c r="A37" s="104" t="s">
        <v>155</v>
      </c>
      <c r="B37" s="33"/>
      <c r="C37" s="132" t="s">
        <v>6</v>
      </c>
      <c r="D37" s="132"/>
    </row>
    <row r="38" spans="1:4" x14ac:dyDescent="0.25">
      <c r="D38" s="130"/>
    </row>
  </sheetData>
  <mergeCells count="9">
    <mergeCell ref="C35:D35"/>
    <mergeCell ref="C37:D37"/>
    <mergeCell ref="A6:A7"/>
    <mergeCell ref="A1:E1"/>
    <mergeCell ref="A2:E2"/>
    <mergeCell ref="A3:E3"/>
    <mergeCell ref="B6:B7"/>
    <mergeCell ref="C5:C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1:E71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91.7109375" style="35" customWidth="1"/>
    <col min="2" max="2" width="20.42578125" style="35" customWidth="1"/>
    <col min="3" max="3" width="24.42578125" style="35" customWidth="1"/>
    <col min="4" max="4" width="13" style="35" bestFit="1" customWidth="1"/>
    <col min="5" max="5" width="10.7109375" style="35" bestFit="1" customWidth="1"/>
    <col min="6" max="16384" width="9.140625" style="35"/>
  </cols>
  <sheetData>
    <row r="1" spans="1:3" ht="15.75" x14ac:dyDescent="0.25">
      <c r="A1" s="140" t="s">
        <v>38</v>
      </c>
      <c r="B1" s="140"/>
      <c r="C1" s="140"/>
    </row>
    <row r="2" spans="1:3" ht="15.75" x14ac:dyDescent="0.25">
      <c r="A2" s="140" t="str">
        <f>Ф4!B2</f>
        <v>АО «First Heartland Jusan Invest»</v>
      </c>
      <c r="B2" s="140"/>
      <c r="C2" s="140"/>
    </row>
    <row r="3" spans="1:3" ht="15.75" x14ac:dyDescent="0.25">
      <c r="A3" s="140" t="str">
        <f>ОПИУ_МСФО!A3</f>
        <v>за три месяца, закончившиеся 31 марта 2021 года</v>
      </c>
      <c r="B3" s="140"/>
      <c r="C3" s="140"/>
    </row>
    <row r="4" spans="1:3" x14ac:dyDescent="0.25">
      <c r="A4" s="34"/>
      <c r="B4" s="34"/>
      <c r="C4" s="34"/>
    </row>
    <row r="5" spans="1:3" ht="41.25" customHeight="1" x14ac:dyDescent="0.25">
      <c r="A5" s="36"/>
      <c r="B5" s="114" t="s">
        <v>148</v>
      </c>
      <c r="C5" s="114" t="s">
        <v>149</v>
      </c>
    </row>
    <row r="6" spans="1:3" ht="12.75" customHeight="1" x14ac:dyDescent="0.25">
      <c r="A6" s="37" t="s">
        <v>39</v>
      </c>
      <c r="B6" s="37"/>
      <c r="C6" s="37"/>
    </row>
    <row r="7" spans="1:3" x14ac:dyDescent="0.25">
      <c r="A7" s="38" t="s">
        <v>40</v>
      </c>
      <c r="B7" s="39">
        <v>10571</v>
      </c>
      <c r="C7" s="39">
        <v>15882</v>
      </c>
    </row>
    <row r="8" spans="1:3" x14ac:dyDescent="0.25">
      <c r="A8" s="38" t="s">
        <v>41</v>
      </c>
      <c r="B8" s="39">
        <v>-7432</v>
      </c>
      <c r="C8" s="39">
        <v>0</v>
      </c>
    </row>
    <row r="9" spans="1:3" x14ac:dyDescent="0.25">
      <c r="A9" s="38" t="s">
        <v>42</v>
      </c>
      <c r="B9" s="39">
        <v>245506</v>
      </c>
      <c r="C9" s="39">
        <v>24844</v>
      </c>
    </row>
    <row r="10" spans="1:3" x14ac:dyDescent="0.25">
      <c r="A10" s="38" t="s">
        <v>43</v>
      </c>
      <c r="B10" s="39">
        <v>-100891</v>
      </c>
      <c r="C10" s="39">
        <v>-4301</v>
      </c>
    </row>
    <row r="11" spans="1:3" x14ac:dyDescent="0.25">
      <c r="A11" s="38" t="s">
        <v>44</v>
      </c>
      <c r="B11" s="39">
        <v>0</v>
      </c>
      <c r="C11" s="39">
        <v>0</v>
      </c>
    </row>
    <row r="12" spans="1:3" x14ac:dyDescent="0.25">
      <c r="A12" s="38" t="s">
        <v>45</v>
      </c>
      <c r="B12" s="39">
        <v>0</v>
      </c>
      <c r="C12" s="39">
        <v>0</v>
      </c>
    </row>
    <row r="13" spans="1:3" x14ac:dyDescent="0.25">
      <c r="A13" s="38" t="s">
        <v>46</v>
      </c>
      <c r="B13" s="39">
        <v>0</v>
      </c>
      <c r="C13" s="39">
        <v>0</v>
      </c>
    </row>
    <row r="14" spans="1:3" ht="25.5" customHeight="1" x14ac:dyDescent="0.25">
      <c r="A14" s="40" t="s">
        <v>77</v>
      </c>
      <c r="B14" s="39">
        <v>9741</v>
      </c>
      <c r="C14" s="39">
        <v>252092</v>
      </c>
    </row>
    <row r="15" spans="1:3" x14ac:dyDescent="0.25">
      <c r="A15" s="40" t="s">
        <v>142</v>
      </c>
      <c r="B15" s="39">
        <v>31808</v>
      </c>
      <c r="C15" s="39">
        <v>0</v>
      </c>
    </row>
    <row r="16" spans="1:3" x14ac:dyDescent="0.25">
      <c r="A16" s="38" t="s">
        <v>47</v>
      </c>
      <c r="B16" s="39">
        <v>0</v>
      </c>
      <c r="C16" s="39">
        <v>0</v>
      </c>
    </row>
    <row r="17" spans="1:4" x14ac:dyDescent="0.25">
      <c r="A17" s="38" t="s">
        <v>153</v>
      </c>
      <c r="B17" s="39">
        <v>2950</v>
      </c>
      <c r="C17" s="39">
        <v>25941</v>
      </c>
    </row>
    <row r="18" spans="1:4" x14ac:dyDescent="0.25">
      <c r="A18" s="38" t="s">
        <v>74</v>
      </c>
      <c r="B18" s="39">
        <v>-165012</v>
      </c>
      <c r="C18" s="39">
        <v>-929001</v>
      </c>
      <c r="D18" s="110"/>
    </row>
    <row r="19" spans="1:4" x14ac:dyDescent="0.25">
      <c r="A19" s="38" t="s">
        <v>48</v>
      </c>
      <c r="B19" s="39">
        <v>1519</v>
      </c>
      <c r="C19" s="39">
        <v>0</v>
      </c>
    </row>
    <row r="20" spans="1:4" x14ac:dyDescent="0.25">
      <c r="A20" s="38" t="s">
        <v>49</v>
      </c>
      <c r="B20" s="39">
        <v>-294165</v>
      </c>
      <c r="C20" s="39">
        <v>-97667</v>
      </c>
    </row>
    <row r="21" spans="1:4" x14ac:dyDescent="0.25">
      <c r="A21" s="41"/>
      <c r="B21" s="39"/>
      <c r="C21" s="39"/>
    </row>
    <row r="22" spans="1:4" x14ac:dyDescent="0.25">
      <c r="A22" s="37" t="s">
        <v>129</v>
      </c>
      <c r="B22" s="39"/>
      <c r="C22" s="39"/>
    </row>
    <row r="23" spans="1:4" x14ac:dyDescent="0.25">
      <c r="A23" s="38" t="s">
        <v>50</v>
      </c>
      <c r="B23" s="39">
        <v>0</v>
      </c>
      <c r="C23" s="39">
        <v>0</v>
      </c>
    </row>
    <row r="24" spans="1:4" x14ac:dyDescent="0.25">
      <c r="A24" s="38" t="s">
        <v>51</v>
      </c>
      <c r="B24" s="39">
        <v>149031</v>
      </c>
      <c r="C24" s="39">
        <v>180161</v>
      </c>
    </row>
    <row r="25" spans="1:4" x14ac:dyDescent="0.25">
      <c r="A25" s="38" t="s">
        <v>52</v>
      </c>
      <c r="B25" s="39">
        <v>0</v>
      </c>
      <c r="C25" s="39">
        <v>0</v>
      </c>
    </row>
    <row r="26" spans="1:4" x14ac:dyDescent="0.25">
      <c r="A26" s="38" t="s">
        <v>2</v>
      </c>
      <c r="B26" s="39">
        <v>0</v>
      </c>
      <c r="C26" s="39">
        <v>0</v>
      </c>
    </row>
    <row r="27" spans="1:4" x14ac:dyDescent="0.25">
      <c r="A27" s="42"/>
      <c r="B27" s="39"/>
      <c r="C27" s="39"/>
    </row>
    <row r="28" spans="1:4" x14ac:dyDescent="0.25">
      <c r="A28" s="37" t="s">
        <v>130</v>
      </c>
      <c r="B28" s="39"/>
      <c r="C28" s="39"/>
    </row>
    <row r="29" spans="1:4" x14ac:dyDescent="0.25">
      <c r="A29" s="38" t="s">
        <v>53</v>
      </c>
      <c r="B29" s="39">
        <v>0</v>
      </c>
      <c r="C29" s="39">
        <v>0</v>
      </c>
    </row>
    <row r="30" spans="1:4" ht="12.75" customHeight="1" x14ac:dyDescent="0.25">
      <c r="A30" s="38" t="s">
        <v>54</v>
      </c>
      <c r="B30" s="39">
        <v>0</v>
      </c>
      <c r="C30" s="39">
        <v>0</v>
      </c>
    </row>
    <row r="31" spans="1:4" ht="12.75" customHeight="1" x14ac:dyDescent="0.25">
      <c r="A31" s="38" t="s">
        <v>55</v>
      </c>
      <c r="B31" s="39">
        <v>29600</v>
      </c>
      <c r="C31" s="39">
        <v>0</v>
      </c>
    </row>
    <row r="32" spans="1:4" ht="12.75" customHeight="1" x14ac:dyDescent="0.25">
      <c r="A32" s="38" t="s">
        <v>3</v>
      </c>
      <c r="B32" s="39">
        <v>678</v>
      </c>
      <c r="C32" s="39">
        <v>0</v>
      </c>
    </row>
    <row r="33" spans="1:4" ht="12.75" customHeight="1" x14ac:dyDescent="0.25">
      <c r="A33" s="43" t="s">
        <v>131</v>
      </c>
      <c r="B33" s="44">
        <f>SUM(B7:B32)</f>
        <v>-86096</v>
      </c>
      <c r="C33" s="44">
        <f>SUM(C7:C32)</f>
        <v>-532049</v>
      </c>
      <c r="D33" s="110"/>
    </row>
    <row r="34" spans="1:4" x14ac:dyDescent="0.25">
      <c r="A34" s="38" t="s">
        <v>56</v>
      </c>
      <c r="B34" s="39">
        <v>0</v>
      </c>
      <c r="C34" s="39">
        <v>0</v>
      </c>
    </row>
    <row r="35" spans="1:4" ht="12.75" customHeight="1" thickBot="1" x14ac:dyDescent="0.3">
      <c r="A35" s="45" t="s">
        <v>132</v>
      </c>
      <c r="B35" s="46">
        <f>B33+B34</f>
        <v>-86096</v>
      </c>
      <c r="C35" s="46">
        <f>C33+C34</f>
        <v>-532049</v>
      </c>
    </row>
    <row r="36" spans="1:4" x14ac:dyDescent="0.25">
      <c r="A36" s="42"/>
      <c r="B36" s="47"/>
      <c r="C36" s="47"/>
    </row>
    <row r="37" spans="1:4" x14ac:dyDescent="0.25">
      <c r="A37" s="37" t="s">
        <v>133</v>
      </c>
      <c r="B37" s="48"/>
      <c r="C37" s="48"/>
    </row>
    <row r="38" spans="1:4" ht="26.25" customHeight="1" x14ac:dyDescent="0.25">
      <c r="A38" s="38" t="s">
        <v>57</v>
      </c>
      <c r="B38" s="39">
        <v>0</v>
      </c>
      <c r="C38" s="39">
        <v>0</v>
      </c>
    </row>
    <row r="39" spans="1:4" ht="27" customHeight="1" x14ac:dyDescent="0.25">
      <c r="A39" s="38" t="s">
        <v>58</v>
      </c>
      <c r="B39" s="39">
        <v>0</v>
      </c>
      <c r="C39" s="39">
        <v>0</v>
      </c>
    </row>
    <row r="40" spans="1:4" ht="30" x14ac:dyDescent="0.25">
      <c r="A40" s="40" t="s">
        <v>59</v>
      </c>
      <c r="B40" s="39">
        <v>0</v>
      </c>
      <c r="C40" s="39">
        <v>0</v>
      </c>
    </row>
    <row r="41" spans="1:4" ht="30" x14ac:dyDescent="0.25">
      <c r="A41" s="40" t="s">
        <v>60</v>
      </c>
      <c r="B41" s="39">
        <v>0</v>
      </c>
      <c r="C41" s="39">
        <v>512000</v>
      </c>
    </row>
    <row r="42" spans="1:4" x14ac:dyDescent="0.25">
      <c r="A42" s="38" t="s">
        <v>61</v>
      </c>
      <c r="B42" s="39">
        <v>0</v>
      </c>
      <c r="C42" s="39">
        <v>0</v>
      </c>
    </row>
    <row r="43" spans="1:4" x14ac:dyDescent="0.25">
      <c r="A43" s="38" t="s">
        <v>62</v>
      </c>
      <c r="B43" s="39">
        <v>-12615</v>
      </c>
      <c r="C43" s="39">
        <v>-1087</v>
      </c>
    </row>
    <row r="44" spans="1:4" x14ac:dyDescent="0.25">
      <c r="A44" s="38" t="s">
        <v>80</v>
      </c>
      <c r="B44" s="39">
        <v>0</v>
      </c>
      <c r="C44" s="39">
        <v>0</v>
      </c>
    </row>
    <row r="45" spans="1:4" ht="12.75" customHeight="1" x14ac:dyDescent="0.25">
      <c r="A45" s="38" t="s">
        <v>81</v>
      </c>
      <c r="B45" s="39">
        <v>0</v>
      </c>
      <c r="C45" s="39">
        <v>0</v>
      </c>
    </row>
    <row r="46" spans="1:4" x14ac:dyDescent="0.25">
      <c r="A46" s="38" t="s">
        <v>63</v>
      </c>
      <c r="B46" s="39">
        <v>0</v>
      </c>
      <c r="C46" s="39">
        <v>0</v>
      </c>
    </row>
    <row r="47" spans="1:4" x14ac:dyDescent="0.25">
      <c r="A47" s="49" t="s">
        <v>31</v>
      </c>
      <c r="B47" s="39">
        <v>0</v>
      </c>
      <c r="C47" s="39">
        <v>0</v>
      </c>
    </row>
    <row r="48" spans="1:4" ht="29.25" thickBot="1" x14ac:dyDescent="0.3">
      <c r="A48" s="50" t="s">
        <v>134</v>
      </c>
      <c r="B48" s="46">
        <f>SUM(B38:B47)</f>
        <v>-12615</v>
      </c>
      <c r="C48" s="46">
        <f>SUM(C38:C47)</f>
        <v>510913</v>
      </c>
    </row>
    <row r="49" spans="1:5" x14ac:dyDescent="0.25">
      <c r="A49" s="41"/>
      <c r="B49" s="51"/>
      <c r="C49" s="51"/>
    </row>
    <row r="50" spans="1:5" x14ac:dyDescent="0.25">
      <c r="A50" s="37" t="s">
        <v>135</v>
      </c>
      <c r="B50" s="48"/>
      <c r="C50" s="48"/>
    </row>
    <row r="51" spans="1:5" x14ac:dyDescent="0.25">
      <c r="A51" s="38" t="s">
        <v>64</v>
      </c>
      <c r="B51" s="39">
        <v>0</v>
      </c>
      <c r="C51" s="39">
        <v>0</v>
      </c>
    </row>
    <row r="52" spans="1:5" x14ac:dyDescent="0.25">
      <c r="A52" s="38" t="s">
        <v>65</v>
      </c>
      <c r="B52" s="39">
        <v>0</v>
      </c>
      <c r="C52" s="39">
        <v>0</v>
      </c>
    </row>
    <row r="53" spans="1:5" x14ac:dyDescent="0.25">
      <c r="A53" s="38" t="s">
        <v>66</v>
      </c>
      <c r="B53" s="39">
        <v>0</v>
      </c>
      <c r="C53" s="39">
        <v>0</v>
      </c>
    </row>
    <row r="54" spans="1:5" ht="12.75" customHeight="1" x14ac:dyDescent="0.25">
      <c r="A54" s="38" t="s">
        <v>67</v>
      </c>
      <c r="B54" s="39">
        <v>0</v>
      </c>
      <c r="C54" s="39">
        <v>0</v>
      </c>
    </row>
    <row r="55" spans="1:5" x14ac:dyDescent="0.25">
      <c r="A55" s="38" t="s">
        <v>68</v>
      </c>
      <c r="B55" s="39">
        <v>0</v>
      </c>
      <c r="C55" s="39">
        <v>0</v>
      </c>
    </row>
    <row r="56" spans="1:5" x14ac:dyDescent="0.25">
      <c r="A56" s="38" t="s">
        <v>69</v>
      </c>
      <c r="B56" s="39">
        <v>0</v>
      </c>
      <c r="C56" s="39">
        <v>0</v>
      </c>
    </row>
    <row r="57" spans="1:5" x14ac:dyDescent="0.25">
      <c r="A57" s="49" t="s">
        <v>31</v>
      </c>
      <c r="B57" s="39">
        <v>0</v>
      </c>
      <c r="C57" s="39">
        <v>0</v>
      </c>
    </row>
    <row r="58" spans="1:5" ht="15.75" thickBot="1" x14ac:dyDescent="0.3">
      <c r="A58" s="45" t="s">
        <v>136</v>
      </c>
      <c r="B58" s="46">
        <f>SUM(B51:B57)</f>
        <v>0</v>
      </c>
      <c r="C58" s="46">
        <f>SUM(C51:C57)</f>
        <v>0</v>
      </c>
    </row>
    <row r="59" spans="1:5" x14ac:dyDescent="0.25">
      <c r="A59" s="42"/>
      <c r="B59" s="48"/>
      <c r="C59" s="48"/>
    </row>
    <row r="60" spans="1:5" x14ac:dyDescent="0.25">
      <c r="A60" s="37" t="s">
        <v>143</v>
      </c>
      <c r="B60" s="52">
        <f>B58+B48+B35</f>
        <v>-98711</v>
      </c>
      <c r="C60" s="52">
        <f>C58+C48+C35</f>
        <v>-21136</v>
      </c>
    </row>
    <row r="61" spans="1:5" x14ac:dyDescent="0.25">
      <c r="A61" s="38" t="s">
        <v>70</v>
      </c>
      <c r="B61" s="39">
        <v>6326</v>
      </c>
      <c r="C61" s="39">
        <v>-558</v>
      </c>
    </row>
    <row r="62" spans="1:5" x14ac:dyDescent="0.25">
      <c r="A62" s="38" t="s">
        <v>71</v>
      </c>
      <c r="B62" s="39">
        <v>0</v>
      </c>
      <c r="C62" s="39">
        <v>0</v>
      </c>
    </row>
    <row r="63" spans="1:5" x14ac:dyDescent="0.25">
      <c r="A63" s="53" t="s">
        <v>72</v>
      </c>
      <c r="B63" s="54">
        <v>130739</v>
      </c>
      <c r="C63" s="54">
        <v>127196</v>
      </c>
      <c r="E63" s="110"/>
    </row>
    <row r="64" spans="1:5" ht="15.75" thickBot="1" x14ac:dyDescent="0.3">
      <c r="A64" s="45" t="s">
        <v>73</v>
      </c>
      <c r="B64" s="55">
        <f>SUM(B60:B63)</f>
        <v>38354</v>
      </c>
      <c r="C64" s="55">
        <f>SUM(C60:C63)</f>
        <v>105502</v>
      </c>
      <c r="D64" s="111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112"/>
    </row>
    <row r="67" spans="1:3" x14ac:dyDescent="0.25">
      <c r="A67" s="56" t="s">
        <v>5</v>
      </c>
      <c r="B67" s="57" t="s">
        <v>4</v>
      </c>
      <c r="C67" s="113"/>
    </row>
    <row r="68" spans="1:3" x14ac:dyDescent="0.25">
      <c r="A68" s="33"/>
      <c r="B68" s="33"/>
      <c r="C68" s="112"/>
    </row>
    <row r="69" spans="1:3" x14ac:dyDescent="0.25">
      <c r="A69" s="56" t="s">
        <v>155</v>
      </c>
      <c r="B69" s="57" t="s">
        <v>6</v>
      </c>
      <c r="C69" s="113"/>
    </row>
    <row r="70" spans="1:3" x14ac:dyDescent="0.25">
      <c r="A70" s="33"/>
      <c r="B70" s="33"/>
      <c r="C70" s="33"/>
    </row>
    <row r="71" spans="1:3" x14ac:dyDescent="0.25">
      <c r="A71" s="56"/>
      <c r="B71" s="57"/>
      <c r="C71" s="33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B1:R54"/>
  <sheetViews>
    <sheetView topLeftCell="A19" zoomScale="71" zoomScaleNormal="71" workbookViewId="0">
      <selection activeCell="M24" sqref="M24"/>
    </sheetView>
  </sheetViews>
  <sheetFormatPr defaultRowHeight="15" x14ac:dyDescent="0.25"/>
  <cols>
    <col min="1" max="1" width="9.140625" style="59"/>
    <col min="2" max="2" width="72.42578125" style="98" customWidth="1"/>
    <col min="3" max="4" width="23.85546875" style="99" customWidth="1"/>
    <col min="5" max="5" width="26.7109375" style="99" customWidth="1"/>
    <col min="6" max="6" width="31.42578125" style="99" customWidth="1"/>
    <col min="7" max="7" width="25.5703125" style="99" customWidth="1"/>
    <col min="8" max="8" width="23.42578125" style="99" customWidth="1"/>
    <col min="9" max="9" width="17.140625" style="99" customWidth="1"/>
    <col min="10" max="10" width="20.7109375" style="99" customWidth="1"/>
    <col min="11" max="11" width="23.85546875" style="59" customWidth="1"/>
    <col min="12" max="12" width="15.42578125" style="59" customWidth="1"/>
    <col min="13" max="13" width="16.140625" style="59" customWidth="1"/>
    <col min="14" max="14" width="5.7109375" style="59" customWidth="1"/>
    <col min="15" max="15" width="18.140625" style="59" customWidth="1"/>
    <col min="16" max="18" width="16" style="59" bestFit="1" customWidth="1"/>
    <col min="19" max="248" width="9.140625" style="59"/>
    <col min="249" max="249" width="70.28515625" style="59" customWidth="1"/>
    <col min="250" max="251" width="23.85546875" style="59" customWidth="1"/>
    <col min="252" max="252" width="0" style="59" hidden="1" customWidth="1"/>
    <col min="253" max="253" width="23.85546875" style="59" customWidth="1"/>
    <col min="254" max="254" width="29" style="59" customWidth="1"/>
    <col min="255" max="256" width="0" style="59" hidden="1" customWidth="1"/>
    <col min="257" max="260" width="23.85546875" style="59" customWidth="1"/>
    <col min="261" max="262" width="0" style="59" hidden="1" customWidth="1"/>
    <col min="263" max="263" width="23.85546875" style="59" customWidth="1"/>
    <col min="264" max="265" width="13.7109375" style="59" bestFit="1" customWidth="1"/>
    <col min="266" max="504" width="9.140625" style="59"/>
    <col min="505" max="505" width="70.28515625" style="59" customWidth="1"/>
    <col min="506" max="507" width="23.85546875" style="59" customWidth="1"/>
    <col min="508" max="508" width="0" style="59" hidden="1" customWidth="1"/>
    <col min="509" max="509" width="23.85546875" style="59" customWidth="1"/>
    <col min="510" max="510" width="29" style="59" customWidth="1"/>
    <col min="511" max="512" width="0" style="59" hidden="1" customWidth="1"/>
    <col min="513" max="516" width="23.85546875" style="59" customWidth="1"/>
    <col min="517" max="518" width="0" style="59" hidden="1" customWidth="1"/>
    <col min="519" max="519" width="23.85546875" style="59" customWidth="1"/>
    <col min="520" max="521" width="13.7109375" style="59" bestFit="1" customWidth="1"/>
    <col min="522" max="760" width="9.140625" style="59"/>
    <col min="761" max="761" width="70.28515625" style="59" customWidth="1"/>
    <col min="762" max="763" width="23.85546875" style="59" customWidth="1"/>
    <col min="764" max="764" width="0" style="59" hidden="1" customWidth="1"/>
    <col min="765" max="765" width="23.85546875" style="59" customWidth="1"/>
    <col min="766" max="766" width="29" style="59" customWidth="1"/>
    <col min="767" max="768" width="0" style="59" hidden="1" customWidth="1"/>
    <col min="769" max="772" width="23.85546875" style="59" customWidth="1"/>
    <col min="773" max="774" width="0" style="59" hidden="1" customWidth="1"/>
    <col min="775" max="775" width="23.85546875" style="59" customWidth="1"/>
    <col min="776" max="777" width="13.7109375" style="59" bestFit="1" customWidth="1"/>
    <col min="778" max="1016" width="9.140625" style="59"/>
    <col min="1017" max="1017" width="70.28515625" style="59" customWidth="1"/>
    <col min="1018" max="1019" width="23.85546875" style="59" customWidth="1"/>
    <col min="1020" max="1020" width="0" style="59" hidden="1" customWidth="1"/>
    <col min="1021" max="1021" width="23.85546875" style="59" customWidth="1"/>
    <col min="1022" max="1022" width="29" style="59" customWidth="1"/>
    <col min="1023" max="1024" width="0" style="59" hidden="1" customWidth="1"/>
    <col min="1025" max="1028" width="23.85546875" style="59" customWidth="1"/>
    <col min="1029" max="1030" width="0" style="59" hidden="1" customWidth="1"/>
    <col min="1031" max="1031" width="23.85546875" style="59" customWidth="1"/>
    <col min="1032" max="1033" width="13.7109375" style="59" bestFit="1" customWidth="1"/>
    <col min="1034" max="1272" width="9.140625" style="59"/>
    <col min="1273" max="1273" width="70.28515625" style="59" customWidth="1"/>
    <col min="1274" max="1275" width="23.85546875" style="59" customWidth="1"/>
    <col min="1276" max="1276" width="0" style="59" hidden="1" customWidth="1"/>
    <col min="1277" max="1277" width="23.85546875" style="59" customWidth="1"/>
    <col min="1278" max="1278" width="29" style="59" customWidth="1"/>
    <col min="1279" max="1280" width="0" style="59" hidden="1" customWidth="1"/>
    <col min="1281" max="1284" width="23.85546875" style="59" customWidth="1"/>
    <col min="1285" max="1286" width="0" style="59" hidden="1" customWidth="1"/>
    <col min="1287" max="1287" width="23.85546875" style="59" customWidth="1"/>
    <col min="1288" max="1289" width="13.7109375" style="59" bestFit="1" customWidth="1"/>
    <col min="1290" max="1528" width="9.140625" style="59"/>
    <col min="1529" max="1529" width="70.28515625" style="59" customWidth="1"/>
    <col min="1530" max="1531" width="23.85546875" style="59" customWidth="1"/>
    <col min="1532" max="1532" width="0" style="59" hidden="1" customWidth="1"/>
    <col min="1533" max="1533" width="23.85546875" style="59" customWidth="1"/>
    <col min="1534" max="1534" width="29" style="59" customWidth="1"/>
    <col min="1535" max="1536" width="0" style="59" hidden="1" customWidth="1"/>
    <col min="1537" max="1540" width="23.85546875" style="59" customWidth="1"/>
    <col min="1541" max="1542" width="0" style="59" hidden="1" customWidth="1"/>
    <col min="1543" max="1543" width="23.85546875" style="59" customWidth="1"/>
    <col min="1544" max="1545" width="13.7109375" style="59" bestFit="1" customWidth="1"/>
    <col min="1546" max="1784" width="9.140625" style="59"/>
    <col min="1785" max="1785" width="70.28515625" style="59" customWidth="1"/>
    <col min="1786" max="1787" width="23.85546875" style="59" customWidth="1"/>
    <col min="1788" max="1788" width="0" style="59" hidden="1" customWidth="1"/>
    <col min="1789" max="1789" width="23.85546875" style="59" customWidth="1"/>
    <col min="1790" max="1790" width="29" style="59" customWidth="1"/>
    <col min="1791" max="1792" width="0" style="59" hidden="1" customWidth="1"/>
    <col min="1793" max="1796" width="23.85546875" style="59" customWidth="1"/>
    <col min="1797" max="1798" width="0" style="59" hidden="1" customWidth="1"/>
    <col min="1799" max="1799" width="23.85546875" style="59" customWidth="1"/>
    <col min="1800" max="1801" width="13.7109375" style="59" bestFit="1" customWidth="1"/>
    <col min="1802" max="2040" width="9.140625" style="59"/>
    <col min="2041" max="2041" width="70.28515625" style="59" customWidth="1"/>
    <col min="2042" max="2043" width="23.85546875" style="59" customWidth="1"/>
    <col min="2044" max="2044" width="0" style="59" hidden="1" customWidth="1"/>
    <col min="2045" max="2045" width="23.85546875" style="59" customWidth="1"/>
    <col min="2046" max="2046" width="29" style="59" customWidth="1"/>
    <col min="2047" max="2048" width="0" style="59" hidden="1" customWidth="1"/>
    <col min="2049" max="2052" width="23.85546875" style="59" customWidth="1"/>
    <col min="2053" max="2054" width="0" style="59" hidden="1" customWidth="1"/>
    <col min="2055" max="2055" width="23.85546875" style="59" customWidth="1"/>
    <col min="2056" max="2057" width="13.7109375" style="59" bestFit="1" customWidth="1"/>
    <col min="2058" max="2296" width="9.140625" style="59"/>
    <col min="2297" max="2297" width="70.28515625" style="59" customWidth="1"/>
    <col min="2298" max="2299" width="23.85546875" style="59" customWidth="1"/>
    <col min="2300" max="2300" width="0" style="59" hidden="1" customWidth="1"/>
    <col min="2301" max="2301" width="23.85546875" style="59" customWidth="1"/>
    <col min="2302" max="2302" width="29" style="59" customWidth="1"/>
    <col min="2303" max="2304" width="0" style="59" hidden="1" customWidth="1"/>
    <col min="2305" max="2308" width="23.85546875" style="59" customWidth="1"/>
    <col min="2309" max="2310" width="0" style="59" hidden="1" customWidth="1"/>
    <col min="2311" max="2311" width="23.85546875" style="59" customWidth="1"/>
    <col min="2312" max="2313" width="13.7109375" style="59" bestFit="1" customWidth="1"/>
    <col min="2314" max="2552" width="9.140625" style="59"/>
    <col min="2553" max="2553" width="70.28515625" style="59" customWidth="1"/>
    <col min="2554" max="2555" width="23.85546875" style="59" customWidth="1"/>
    <col min="2556" max="2556" width="0" style="59" hidden="1" customWidth="1"/>
    <col min="2557" max="2557" width="23.85546875" style="59" customWidth="1"/>
    <col min="2558" max="2558" width="29" style="59" customWidth="1"/>
    <col min="2559" max="2560" width="0" style="59" hidden="1" customWidth="1"/>
    <col min="2561" max="2564" width="23.85546875" style="59" customWidth="1"/>
    <col min="2565" max="2566" width="0" style="59" hidden="1" customWidth="1"/>
    <col min="2567" max="2567" width="23.85546875" style="59" customWidth="1"/>
    <col min="2568" max="2569" width="13.7109375" style="59" bestFit="1" customWidth="1"/>
    <col min="2570" max="2808" width="9.140625" style="59"/>
    <col min="2809" max="2809" width="70.28515625" style="59" customWidth="1"/>
    <col min="2810" max="2811" width="23.85546875" style="59" customWidth="1"/>
    <col min="2812" max="2812" width="0" style="59" hidden="1" customWidth="1"/>
    <col min="2813" max="2813" width="23.85546875" style="59" customWidth="1"/>
    <col min="2814" max="2814" width="29" style="59" customWidth="1"/>
    <col min="2815" max="2816" width="0" style="59" hidden="1" customWidth="1"/>
    <col min="2817" max="2820" width="23.85546875" style="59" customWidth="1"/>
    <col min="2821" max="2822" width="0" style="59" hidden="1" customWidth="1"/>
    <col min="2823" max="2823" width="23.85546875" style="59" customWidth="1"/>
    <col min="2824" max="2825" width="13.7109375" style="59" bestFit="1" customWidth="1"/>
    <col min="2826" max="3064" width="9.140625" style="59"/>
    <col min="3065" max="3065" width="70.28515625" style="59" customWidth="1"/>
    <col min="3066" max="3067" width="23.85546875" style="59" customWidth="1"/>
    <col min="3068" max="3068" width="0" style="59" hidden="1" customWidth="1"/>
    <col min="3069" max="3069" width="23.85546875" style="59" customWidth="1"/>
    <col min="3070" max="3070" width="29" style="59" customWidth="1"/>
    <col min="3071" max="3072" width="0" style="59" hidden="1" customWidth="1"/>
    <col min="3073" max="3076" width="23.85546875" style="59" customWidth="1"/>
    <col min="3077" max="3078" width="0" style="59" hidden="1" customWidth="1"/>
    <col min="3079" max="3079" width="23.85546875" style="59" customWidth="1"/>
    <col min="3080" max="3081" width="13.7109375" style="59" bestFit="1" customWidth="1"/>
    <col min="3082" max="3320" width="9.140625" style="59"/>
    <col min="3321" max="3321" width="70.28515625" style="59" customWidth="1"/>
    <col min="3322" max="3323" width="23.85546875" style="59" customWidth="1"/>
    <col min="3324" max="3324" width="0" style="59" hidden="1" customWidth="1"/>
    <col min="3325" max="3325" width="23.85546875" style="59" customWidth="1"/>
    <col min="3326" max="3326" width="29" style="59" customWidth="1"/>
    <col min="3327" max="3328" width="0" style="59" hidden="1" customWidth="1"/>
    <col min="3329" max="3332" width="23.85546875" style="59" customWidth="1"/>
    <col min="3333" max="3334" width="0" style="59" hidden="1" customWidth="1"/>
    <col min="3335" max="3335" width="23.85546875" style="59" customWidth="1"/>
    <col min="3336" max="3337" width="13.7109375" style="59" bestFit="1" customWidth="1"/>
    <col min="3338" max="3576" width="9.140625" style="59"/>
    <col min="3577" max="3577" width="70.28515625" style="59" customWidth="1"/>
    <col min="3578" max="3579" width="23.85546875" style="59" customWidth="1"/>
    <col min="3580" max="3580" width="0" style="59" hidden="1" customWidth="1"/>
    <col min="3581" max="3581" width="23.85546875" style="59" customWidth="1"/>
    <col min="3582" max="3582" width="29" style="59" customWidth="1"/>
    <col min="3583" max="3584" width="0" style="59" hidden="1" customWidth="1"/>
    <col min="3585" max="3588" width="23.85546875" style="59" customWidth="1"/>
    <col min="3589" max="3590" width="0" style="59" hidden="1" customWidth="1"/>
    <col min="3591" max="3591" width="23.85546875" style="59" customWidth="1"/>
    <col min="3592" max="3593" width="13.7109375" style="59" bestFit="1" customWidth="1"/>
    <col min="3594" max="3832" width="9.140625" style="59"/>
    <col min="3833" max="3833" width="70.28515625" style="59" customWidth="1"/>
    <col min="3834" max="3835" width="23.85546875" style="59" customWidth="1"/>
    <col min="3836" max="3836" width="0" style="59" hidden="1" customWidth="1"/>
    <col min="3837" max="3837" width="23.85546875" style="59" customWidth="1"/>
    <col min="3838" max="3838" width="29" style="59" customWidth="1"/>
    <col min="3839" max="3840" width="0" style="59" hidden="1" customWidth="1"/>
    <col min="3841" max="3844" width="23.85546875" style="59" customWidth="1"/>
    <col min="3845" max="3846" width="0" style="59" hidden="1" customWidth="1"/>
    <col min="3847" max="3847" width="23.85546875" style="59" customWidth="1"/>
    <col min="3848" max="3849" width="13.7109375" style="59" bestFit="1" customWidth="1"/>
    <col min="3850" max="4088" width="9.140625" style="59"/>
    <col min="4089" max="4089" width="70.28515625" style="59" customWidth="1"/>
    <col min="4090" max="4091" width="23.85546875" style="59" customWidth="1"/>
    <col min="4092" max="4092" width="0" style="59" hidden="1" customWidth="1"/>
    <col min="4093" max="4093" width="23.85546875" style="59" customWidth="1"/>
    <col min="4094" max="4094" width="29" style="59" customWidth="1"/>
    <col min="4095" max="4096" width="0" style="59" hidden="1" customWidth="1"/>
    <col min="4097" max="4100" width="23.85546875" style="59" customWidth="1"/>
    <col min="4101" max="4102" width="0" style="59" hidden="1" customWidth="1"/>
    <col min="4103" max="4103" width="23.85546875" style="59" customWidth="1"/>
    <col min="4104" max="4105" width="13.7109375" style="59" bestFit="1" customWidth="1"/>
    <col min="4106" max="4344" width="9.140625" style="59"/>
    <col min="4345" max="4345" width="70.28515625" style="59" customWidth="1"/>
    <col min="4346" max="4347" width="23.85546875" style="59" customWidth="1"/>
    <col min="4348" max="4348" width="0" style="59" hidden="1" customWidth="1"/>
    <col min="4349" max="4349" width="23.85546875" style="59" customWidth="1"/>
    <col min="4350" max="4350" width="29" style="59" customWidth="1"/>
    <col min="4351" max="4352" width="0" style="59" hidden="1" customWidth="1"/>
    <col min="4353" max="4356" width="23.85546875" style="59" customWidth="1"/>
    <col min="4357" max="4358" width="0" style="59" hidden="1" customWidth="1"/>
    <col min="4359" max="4359" width="23.85546875" style="59" customWidth="1"/>
    <col min="4360" max="4361" width="13.7109375" style="59" bestFit="1" customWidth="1"/>
    <col min="4362" max="4600" width="9.140625" style="59"/>
    <col min="4601" max="4601" width="70.28515625" style="59" customWidth="1"/>
    <col min="4602" max="4603" width="23.85546875" style="59" customWidth="1"/>
    <col min="4604" max="4604" width="0" style="59" hidden="1" customWidth="1"/>
    <col min="4605" max="4605" width="23.85546875" style="59" customWidth="1"/>
    <col min="4606" max="4606" width="29" style="59" customWidth="1"/>
    <col min="4607" max="4608" width="0" style="59" hidden="1" customWidth="1"/>
    <col min="4609" max="4612" width="23.85546875" style="59" customWidth="1"/>
    <col min="4613" max="4614" width="0" style="59" hidden="1" customWidth="1"/>
    <col min="4615" max="4615" width="23.85546875" style="59" customWidth="1"/>
    <col min="4616" max="4617" width="13.7109375" style="59" bestFit="1" customWidth="1"/>
    <col min="4618" max="4856" width="9.140625" style="59"/>
    <col min="4857" max="4857" width="70.28515625" style="59" customWidth="1"/>
    <col min="4858" max="4859" width="23.85546875" style="59" customWidth="1"/>
    <col min="4860" max="4860" width="0" style="59" hidden="1" customWidth="1"/>
    <col min="4861" max="4861" width="23.85546875" style="59" customWidth="1"/>
    <col min="4862" max="4862" width="29" style="59" customWidth="1"/>
    <col min="4863" max="4864" width="0" style="59" hidden="1" customWidth="1"/>
    <col min="4865" max="4868" width="23.85546875" style="59" customWidth="1"/>
    <col min="4869" max="4870" width="0" style="59" hidden="1" customWidth="1"/>
    <col min="4871" max="4871" width="23.85546875" style="59" customWidth="1"/>
    <col min="4872" max="4873" width="13.7109375" style="59" bestFit="1" customWidth="1"/>
    <col min="4874" max="5112" width="9.140625" style="59"/>
    <col min="5113" max="5113" width="70.28515625" style="59" customWidth="1"/>
    <col min="5114" max="5115" width="23.85546875" style="59" customWidth="1"/>
    <col min="5116" max="5116" width="0" style="59" hidden="1" customWidth="1"/>
    <col min="5117" max="5117" width="23.85546875" style="59" customWidth="1"/>
    <col min="5118" max="5118" width="29" style="59" customWidth="1"/>
    <col min="5119" max="5120" width="0" style="59" hidden="1" customWidth="1"/>
    <col min="5121" max="5124" width="23.85546875" style="59" customWidth="1"/>
    <col min="5125" max="5126" width="0" style="59" hidden="1" customWidth="1"/>
    <col min="5127" max="5127" width="23.85546875" style="59" customWidth="1"/>
    <col min="5128" max="5129" width="13.7109375" style="59" bestFit="1" customWidth="1"/>
    <col min="5130" max="5368" width="9.140625" style="59"/>
    <col min="5369" max="5369" width="70.28515625" style="59" customWidth="1"/>
    <col min="5370" max="5371" width="23.85546875" style="59" customWidth="1"/>
    <col min="5372" max="5372" width="0" style="59" hidden="1" customWidth="1"/>
    <col min="5373" max="5373" width="23.85546875" style="59" customWidth="1"/>
    <col min="5374" max="5374" width="29" style="59" customWidth="1"/>
    <col min="5375" max="5376" width="0" style="59" hidden="1" customWidth="1"/>
    <col min="5377" max="5380" width="23.85546875" style="59" customWidth="1"/>
    <col min="5381" max="5382" width="0" style="59" hidden="1" customWidth="1"/>
    <col min="5383" max="5383" width="23.85546875" style="59" customWidth="1"/>
    <col min="5384" max="5385" width="13.7109375" style="59" bestFit="1" customWidth="1"/>
    <col min="5386" max="5624" width="9.140625" style="59"/>
    <col min="5625" max="5625" width="70.28515625" style="59" customWidth="1"/>
    <col min="5626" max="5627" width="23.85546875" style="59" customWidth="1"/>
    <col min="5628" max="5628" width="0" style="59" hidden="1" customWidth="1"/>
    <col min="5629" max="5629" width="23.85546875" style="59" customWidth="1"/>
    <col min="5630" max="5630" width="29" style="59" customWidth="1"/>
    <col min="5631" max="5632" width="0" style="59" hidden="1" customWidth="1"/>
    <col min="5633" max="5636" width="23.85546875" style="59" customWidth="1"/>
    <col min="5637" max="5638" width="0" style="59" hidden="1" customWidth="1"/>
    <col min="5639" max="5639" width="23.85546875" style="59" customWidth="1"/>
    <col min="5640" max="5641" width="13.7109375" style="59" bestFit="1" customWidth="1"/>
    <col min="5642" max="5880" width="9.140625" style="59"/>
    <col min="5881" max="5881" width="70.28515625" style="59" customWidth="1"/>
    <col min="5882" max="5883" width="23.85546875" style="59" customWidth="1"/>
    <col min="5884" max="5884" width="0" style="59" hidden="1" customWidth="1"/>
    <col min="5885" max="5885" width="23.85546875" style="59" customWidth="1"/>
    <col min="5886" max="5886" width="29" style="59" customWidth="1"/>
    <col min="5887" max="5888" width="0" style="59" hidden="1" customWidth="1"/>
    <col min="5889" max="5892" width="23.85546875" style="59" customWidth="1"/>
    <col min="5893" max="5894" width="0" style="59" hidden="1" customWidth="1"/>
    <col min="5895" max="5895" width="23.85546875" style="59" customWidth="1"/>
    <col min="5896" max="5897" width="13.7109375" style="59" bestFit="1" customWidth="1"/>
    <col min="5898" max="6136" width="9.140625" style="59"/>
    <col min="6137" max="6137" width="70.28515625" style="59" customWidth="1"/>
    <col min="6138" max="6139" width="23.85546875" style="59" customWidth="1"/>
    <col min="6140" max="6140" width="0" style="59" hidden="1" customWidth="1"/>
    <col min="6141" max="6141" width="23.85546875" style="59" customWidth="1"/>
    <col min="6142" max="6142" width="29" style="59" customWidth="1"/>
    <col min="6143" max="6144" width="0" style="59" hidden="1" customWidth="1"/>
    <col min="6145" max="6148" width="23.85546875" style="59" customWidth="1"/>
    <col min="6149" max="6150" width="0" style="59" hidden="1" customWidth="1"/>
    <col min="6151" max="6151" width="23.85546875" style="59" customWidth="1"/>
    <col min="6152" max="6153" width="13.7109375" style="59" bestFit="1" customWidth="1"/>
    <col min="6154" max="6392" width="9.140625" style="59"/>
    <col min="6393" max="6393" width="70.28515625" style="59" customWidth="1"/>
    <col min="6394" max="6395" width="23.85546875" style="59" customWidth="1"/>
    <col min="6396" max="6396" width="0" style="59" hidden="1" customWidth="1"/>
    <col min="6397" max="6397" width="23.85546875" style="59" customWidth="1"/>
    <col min="6398" max="6398" width="29" style="59" customWidth="1"/>
    <col min="6399" max="6400" width="0" style="59" hidden="1" customWidth="1"/>
    <col min="6401" max="6404" width="23.85546875" style="59" customWidth="1"/>
    <col min="6405" max="6406" width="0" style="59" hidden="1" customWidth="1"/>
    <col min="6407" max="6407" width="23.85546875" style="59" customWidth="1"/>
    <col min="6408" max="6409" width="13.7109375" style="59" bestFit="1" customWidth="1"/>
    <col min="6410" max="6648" width="9.140625" style="59"/>
    <col min="6649" max="6649" width="70.28515625" style="59" customWidth="1"/>
    <col min="6650" max="6651" width="23.85546875" style="59" customWidth="1"/>
    <col min="6652" max="6652" width="0" style="59" hidden="1" customWidth="1"/>
    <col min="6653" max="6653" width="23.85546875" style="59" customWidth="1"/>
    <col min="6654" max="6654" width="29" style="59" customWidth="1"/>
    <col min="6655" max="6656" width="0" style="59" hidden="1" customWidth="1"/>
    <col min="6657" max="6660" width="23.85546875" style="59" customWidth="1"/>
    <col min="6661" max="6662" width="0" style="59" hidden="1" customWidth="1"/>
    <col min="6663" max="6663" width="23.85546875" style="59" customWidth="1"/>
    <col min="6664" max="6665" width="13.7109375" style="59" bestFit="1" customWidth="1"/>
    <col min="6666" max="6904" width="9.140625" style="59"/>
    <col min="6905" max="6905" width="70.28515625" style="59" customWidth="1"/>
    <col min="6906" max="6907" width="23.85546875" style="59" customWidth="1"/>
    <col min="6908" max="6908" width="0" style="59" hidden="1" customWidth="1"/>
    <col min="6909" max="6909" width="23.85546875" style="59" customWidth="1"/>
    <col min="6910" max="6910" width="29" style="59" customWidth="1"/>
    <col min="6911" max="6912" width="0" style="59" hidden="1" customWidth="1"/>
    <col min="6913" max="6916" width="23.85546875" style="59" customWidth="1"/>
    <col min="6917" max="6918" width="0" style="59" hidden="1" customWidth="1"/>
    <col min="6919" max="6919" width="23.85546875" style="59" customWidth="1"/>
    <col min="6920" max="6921" width="13.7109375" style="59" bestFit="1" customWidth="1"/>
    <col min="6922" max="7160" width="9.140625" style="59"/>
    <col min="7161" max="7161" width="70.28515625" style="59" customWidth="1"/>
    <col min="7162" max="7163" width="23.85546875" style="59" customWidth="1"/>
    <col min="7164" max="7164" width="0" style="59" hidden="1" customWidth="1"/>
    <col min="7165" max="7165" width="23.85546875" style="59" customWidth="1"/>
    <col min="7166" max="7166" width="29" style="59" customWidth="1"/>
    <col min="7167" max="7168" width="0" style="59" hidden="1" customWidth="1"/>
    <col min="7169" max="7172" width="23.85546875" style="59" customWidth="1"/>
    <col min="7173" max="7174" width="0" style="59" hidden="1" customWidth="1"/>
    <col min="7175" max="7175" width="23.85546875" style="59" customWidth="1"/>
    <col min="7176" max="7177" width="13.7109375" style="59" bestFit="1" customWidth="1"/>
    <col min="7178" max="7416" width="9.140625" style="59"/>
    <col min="7417" max="7417" width="70.28515625" style="59" customWidth="1"/>
    <col min="7418" max="7419" width="23.85546875" style="59" customWidth="1"/>
    <col min="7420" max="7420" width="0" style="59" hidden="1" customWidth="1"/>
    <col min="7421" max="7421" width="23.85546875" style="59" customWidth="1"/>
    <col min="7422" max="7422" width="29" style="59" customWidth="1"/>
    <col min="7423" max="7424" width="0" style="59" hidden="1" customWidth="1"/>
    <col min="7425" max="7428" width="23.85546875" style="59" customWidth="1"/>
    <col min="7429" max="7430" width="0" style="59" hidden="1" customWidth="1"/>
    <col min="7431" max="7431" width="23.85546875" style="59" customWidth="1"/>
    <col min="7432" max="7433" width="13.7109375" style="59" bestFit="1" customWidth="1"/>
    <col min="7434" max="7672" width="9.140625" style="59"/>
    <col min="7673" max="7673" width="70.28515625" style="59" customWidth="1"/>
    <col min="7674" max="7675" width="23.85546875" style="59" customWidth="1"/>
    <col min="7676" max="7676" width="0" style="59" hidden="1" customWidth="1"/>
    <col min="7677" max="7677" width="23.85546875" style="59" customWidth="1"/>
    <col min="7678" max="7678" width="29" style="59" customWidth="1"/>
    <col min="7679" max="7680" width="0" style="59" hidden="1" customWidth="1"/>
    <col min="7681" max="7684" width="23.85546875" style="59" customWidth="1"/>
    <col min="7685" max="7686" width="0" style="59" hidden="1" customWidth="1"/>
    <col min="7687" max="7687" width="23.85546875" style="59" customWidth="1"/>
    <col min="7688" max="7689" width="13.7109375" style="59" bestFit="1" customWidth="1"/>
    <col min="7690" max="7928" width="9.140625" style="59"/>
    <col min="7929" max="7929" width="70.28515625" style="59" customWidth="1"/>
    <col min="7930" max="7931" width="23.85546875" style="59" customWidth="1"/>
    <col min="7932" max="7932" width="0" style="59" hidden="1" customWidth="1"/>
    <col min="7933" max="7933" width="23.85546875" style="59" customWidth="1"/>
    <col min="7934" max="7934" width="29" style="59" customWidth="1"/>
    <col min="7935" max="7936" width="0" style="59" hidden="1" customWidth="1"/>
    <col min="7937" max="7940" width="23.85546875" style="59" customWidth="1"/>
    <col min="7941" max="7942" width="0" style="59" hidden="1" customWidth="1"/>
    <col min="7943" max="7943" width="23.85546875" style="59" customWidth="1"/>
    <col min="7944" max="7945" width="13.7109375" style="59" bestFit="1" customWidth="1"/>
    <col min="7946" max="8184" width="9.140625" style="59"/>
    <col min="8185" max="8185" width="70.28515625" style="59" customWidth="1"/>
    <col min="8186" max="8187" width="23.85546875" style="59" customWidth="1"/>
    <col min="8188" max="8188" width="0" style="59" hidden="1" customWidth="1"/>
    <col min="8189" max="8189" width="23.85546875" style="59" customWidth="1"/>
    <col min="8190" max="8190" width="29" style="59" customWidth="1"/>
    <col min="8191" max="8192" width="0" style="59" hidden="1" customWidth="1"/>
    <col min="8193" max="8196" width="23.85546875" style="59" customWidth="1"/>
    <col min="8197" max="8198" width="0" style="59" hidden="1" customWidth="1"/>
    <col min="8199" max="8199" width="23.85546875" style="59" customWidth="1"/>
    <col min="8200" max="8201" width="13.7109375" style="59" bestFit="1" customWidth="1"/>
    <col min="8202" max="8440" width="9.140625" style="59"/>
    <col min="8441" max="8441" width="70.28515625" style="59" customWidth="1"/>
    <col min="8442" max="8443" width="23.85546875" style="59" customWidth="1"/>
    <col min="8444" max="8444" width="0" style="59" hidden="1" customWidth="1"/>
    <col min="8445" max="8445" width="23.85546875" style="59" customWidth="1"/>
    <col min="8446" max="8446" width="29" style="59" customWidth="1"/>
    <col min="8447" max="8448" width="0" style="59" hidden="1" customWidth="1"/>
    <col min="8449" max="8452" width="23.85546875" style="59" customWidth="1"/>
    <col min="8453" max="8454" width="0" style="59" hidden="1" customWidth="1"/>
    <col min="8455" max="8455" width="23.85546875" style="59" customWidth="1"/>
    <col min="8456" max="8457" width="13.7109375" style="59" bestFit="1" customWidth="1"/>
    <col min="8458" max="8696" width="9.140625" style="59"/>
    <col min="8697" max="8697" width="70.28515625" style="59" customWidth="1"/>
    <col min="8698" max="8699" width="23.85546875" style="59" customWidth="1"/>
    <col min="8700" max="8700" width="0" style="59" hidden="1" customWidth="1"/>
    <col min="8701" max="8701" width="23.85546875" style="59" customWidth="1"/>
    <col min="8702" max="8702" width="29" style="59" customWidth="1"/>
    <col min="8703" max="8704" width="0" style="59" hidden="1" customWidth="1"/>
    <col min="8705" max="8708" width="23.85546875" style="59" customWidth="1"/>
    <col min="8709" max="8710" width="0" style="59" hidden="1" customWidth="1"/>
    <col min="8711" max="8711" width="23.85546875" style="59" customWidth="1"/>
    <col min="8712" max="8713" width="13.7109375" style="59" bestFit="1" customWidth="1"/>
    <col min="8714" max="8952" width="9.140625" style="59"/>
    <col min="8953" max="8953" width="70.28515625" style="59" customWidth="1"/>
    <col min="8954" max="8955" width="23.85546875" style="59" customWidth="1"/>
    <col min="8956" max="8956" width="0" style="59" hidden="1" customWidth="1"/>
    <col min="8957" max="8957" width="23.85546875" style="59" customWidth="1"/>
    <col min="8958" max="8958" width="29" style="59" customWidth="1"/>
    <col min="8959" max="8960" width="0" style="59" hidden="1" customWidth="1"/>
    <col min="8961" max="8964" width="23.85546875" style="59" customWidth="1"/>
    <col min="8965" max="8966" width="0" style="59" hidden="1" customWidth="1"/>
    <col min="8967" max="8967" width="23.85546875" style="59" customWidth="1"/>
    <col min="8968" max="8969" width="13.7109375" style="59" bestFit="1" customWidth="1"/>
    <col min="8970" max="9208" width="9.140625" style="59"/>
    <col min="9209" max="9209" width="70.28515625" style="59" customWidth="1"/>
    <col min="9210" max="9211" width="23.85546875" style="59" customWidth="1"/>
    <col min="9212" max="9212" width="0" style="59" hidden="1" customWidth="1"/>
    <col min="9213" max="9213" width="23.85546875" style="59" customWidth="1"/>
    <col min="9214" max="9214" width="29" style="59" customWidth="1"/>
    <col min="9215" max="9216" width="0" style="59" hidden="1" customWidth="1"/>
    <col min="9217" max="9220" width="23.85546875" style="59" customWidth="1"/>
    <col min="9221" max="9222" width="0" style="59" hidden="1" customWidth="1"/>
    <col min="9223" max="9223" width="23.85546875" style="59" customWidth="1"/>
    <col min="9224" max="9225" width="13.7109375" style="59" bestFit="1" customWidth="1"/>
    <col min="9226" max="9464" width="9.140625" style="59"/>
    <col min="9465" max="9465" width="70.28515625" style="59" customWidth="1"/>
    <col min="9466" max="9467" width="23.85546875" style="59" customWidth="1"/>
    <col min="9468" max="9468" width="0" style="59" hidden="1" customWidth="1"/>
    <col min="9469" max="9469" width="23.85546875" style="59" customWidth="1"/>
    <col min="9470" max="9470" width="29" style="59" customWidth="1"/>
    <col min="9471" max="9472" width="0" style="59" hidden="1" customWidth="1"/>
    <col min="9473" max="9476" width="23.85546875" style="59" customWidth="1"/>
    <col min="9477" max="9478" width="0" style="59" hidden="1" customWidth="1"/>
    <col min="9479" max="9479" width="23.85546875" style="59" customWidth="1"/>
    <col min="9480" max="9481" width="13.7109375" style="59" bestFit="1" customWidth="1"/>
    <col min="9482" max="9720" width="9.140625" style="59"/>
    <col min="9721" max="9721" width="70.28515625" style="59" customWidth="1"/>
    <col min="9722" max="9723" width="23.85546875" style="59" customWidth="1"/>
    <col min="9724" max="9724" width="0" style="59" hidden="1" customWidth="1"/>
    <col min="9725" max="9725" width="23.85546875" style="59" customWidth="1"/>
    <col min="9726" max="9726" width="29" style="59" customWidth="1"/>
    <col min="9727" max="9728" width="0" style="59" hidden="1" customWidth="1"/>
    <col min="9729" max="9732" width="23.85546875" style="59" customWidth="1"/>
    <col min="9733" max="9734" width="0" style="59" hidden="1" customWidth="1"/>
    <col min="9735" max="9735" width="23.85546875" style="59" customWidth="1"/>
    <col min="9736" max="9737" width="13.7109375" style="59" bestFit="1" customWidth="1"/>
    <col min="9738" max="9976" width="9.140625" style="59"/>
    <col min="9977" max="9977" width="70.28515625" style="59" customWidth="1"/>
    <col min="9978" max="9979" width="23.85546875" style="59" customWidth="1"/>
    <col min="9980" max="9980" width="0" style="59" hidden="1" customWidth="1"/>
    <col min="9981" max="9981" width="23.85546875" style="59" customWidth="1"/>
    <col min="9982" max="9982" width="29" style="59" customWidth="1"/>
    <col min="9983" max="9984" width="0" style="59" hidden="1" customWidth="1"/>
    <col min="9985" max="9988" width="23.85546875" style="59" customWidth="1"/>
    <col min="9989" max="9990" width="0" style="59" hidden="1" customWidth="1"/>
    <col min="9991" max="9991" width="23.85546875" style="59" customWidth="1"/>
    <col min="9992" max="9993" width="13.7109375" style="59" bestFit="1" customWidth="1"/>
    <col min="9994" max="10232" width="9.140625" style="59"/>
    <col min="10233" max="10233" width="70.28515625" style="59" customWidth="1"/>
    <col min="10234" max="10235" width="23.85546875" style="59" customWidth="1"/>
    <col min="10236" max="10236" width="0" style="59" hidden="1" customWidth="1"/>
    <col min="10237" max="10237" width="23.85546875" style="59" customWidth="1"/>
    <col min="10238" max="10238" width="29" style="59" customWidth="1"/>
    <col min="10239" max="10240" width="0" style="59" hidden="1" customWidth="1"/>
    <col min="10241" max="10244" width="23.85546875" style="59" customWidth="1"/>
    <col min="10245" max="10246" width="0" style="59" hidden="1" customWidth="1"/>
    <col min="10247" max="10247" width="23.85546875" style="59" customWidth="1"/>
    <col min="10248" max="10249" width="13.7109375" style="59" bestFit="1" customWidth="1"/>
    <col min="10250" max="10488" width="9.140625" style="59"/>
    <col min="10489" max="10489" width="70.28515625" style="59" customWidth="1"/>
    <col min="10490" max="10491" width="23.85546875" style="59" customWidth="1"/>
    <col min="10492" max="10492" width="0" style="59" hidden="1" customWidth="1"/>
    <col min="10493" max="10493" width="23.85546875" style="59" customWidth="1"/>
    <col min="10494" max="10494" width="29" style="59" customWidth="1"/>
    <col min="10495" max="10496" width="0" style="59" hidden="1" customWidth="1"/>
    <col min="10497" max="10500" width="23.85546875" style="59" customWidth="1"/>
    <col min="10501" max="10502" width="0" style="59" hidden="1" customWidth="1"/>
    <col min="10503" max="10503" width="23.85546875" style="59" customWidth="1"/>
    <col min="10504" max="10505" width="13.7109375" style="59" bestFit="1" customWidth="1"/>
    <col min="10506" max="10744" width="9.140625" style="59"/>
    <col min="10745" max="10745" width="70.28515625" style="59" customWidth="1"/>
    <col min="10746" max="10747" width="23.85546875" style="59" customWidth="1"/>
    <col min="10748" max="10748" width="0" style="59" hidden="1" customWidth="1"/>
    <col min="10749" max="10749" width="23.85546875" style="59" customWidth="1"/>
    <col min="10750" max="10750" width="29" style="59" customWidth="1"/>
    <col min="10751" max="10752" width="0" style="59" hidden="1" customWidth="1"/>
    <col min="10753" max="10756" width="23.85546875" style="59" customWidth="1"/>
    <col min="10757" max="10758" width="0" style="59" hidden="1" customWidth="1"/>
    <col min="10759" max="10759" width="23.85546875" style="59" customWidth="1"/>
    <col min="10760" max="10761" width="13.7109375" style="59" bestFit="1" customWidth="1"/>
    <col min="10762" max="11000" width="9.140625" style="59"/>
    <col min="11001" max="11001" width="70.28515625" style="59" customWidth="1"/>
    <col min="11002" max="11003" width="23.85546875" style="59" customWidth="1"/>
    <col min="11004" max="11004" width="0" style="59" hidden="1" customWidth="1"/>
    <col min="11005" max="11005" width="23.85546875" style="59" customWidth="1"/>
    <col min="11006" max="11006" width="29" style="59" customWidth="1"/>
    <col min="11007" max="11008" width="0" style="59" hidden="1" customWidth="1"/>
    <col min="11009" max="11012" width="23.85546875" style="59" customWidth="1"/>
    <col min="11013" max="11014" width="0" style="59" hidden="1" customWidth="1"/>
    <col min="11015" max="11015" width="23.85546875" style="59" customWidth="1"/>
    <col min="11016" max="11017" width="13.7109375" style="59" bestFit="1" customWidth="1"/>
    <col min="11018" max="11256" width="9.140625" style="59"/>
    <col min="11257" max="11257" width="70.28515625" style="59" customWidth="1"/>
    <col min="11258" max="11259" width="23.85546875" style="59" customWidth="1"/>
    <col min="11260" max="11260" width="0" style="59" hidden="1" customWidth="1"/>
    <col min="11261" max="11261" width="23.85546875" style="59" customWidth="1"/>
    <col min="11262" max="11262" width="29" style="59" customWidth="1"/>
    <col min="11263" max="11264" width="0" style="59" hidden="1" customWidth="1"/>
    <col min="11265" max="11268" width="23.85546875" style="59" customWidth="1"/>
    <col min="11269" max="11270" width="0" style="59" hidden="1" customWidth="1"/>
    <col min="11271" max="11271" width="23.85546875" style="59" customWidth="1"/>
    <col min="11272" max="11273" width="13.7109375" style="59" bestFit="1" customWidth="1"/>
    <col min="11274" max="11512" width="9.140625" style="59"/>
    <col min="11513" max="11513" width="70.28515625" style="59" customWidth="1"/>
    <col min="11514" max="11515" width="23.85546875" style="59" customWidth="1"/>
    <col min="11516" max="11516" width="0" style="59" hidden="1" customWidth="1"/>
    <col min="11517" max="11517" width="23.85546875" style="59" customWidth="1"/>
    <col min="11518" max="11518" width="29" style="59" customWidth="1"/>
    <col min="11519" max="11520" width="0" style="59" hidden="1" customWidth="1"/>
    <col min="11521" max="11524" width="23.85546875" style="59" customWidth="1"/>
    <col min="11525" max="11526" width="0" style="59" hidden="1" customWidth="1"/>
    <col min="11527" max="11527" width="23.85546875" style="59" customWidth="1"/>
    <col min="11528" max="11529" width="13.7109375" style="59" bestFit="1" customWidth="1"/>
    <col min="11530" max="11768" width="9.140625" style="59"/>
    <col min="11769" max="11769" width="70.28515625" style="59" customWidth="1"/>
    <col min="11770" max="11771" width="23.85546875" style="59" customWidth="1"/>
    <col min="11772" max="11772" width="0" style="59" hidden="1" customWidth="1"/>
    <col min="11773" max="11773" width="23.85546875" style="59" customWidth="1"/>
    <col min="11774" max="11774" width="29" style="59" customWidth="1"/>
    <col min="11775" max="11776" width="0" style="59" hidden="1" customWidth="1"/>
    <col min="11777" max="11780" width="23.85546875" style="59" customWidth="1"/>
    <col min="11781" max="11782" width="0" style="59" hidden="1" customWidth="1"/>
    <col min="11783" max="11783" width="23.85546875" style="59" customWidth="1"/>
    <col min="11784" max="11785" width="13.7109375" style="59" bestFit="1" customWidth="1"/>
    <col min="11786" max="12024" width="9.140625" style="59"/>
    <col min="12025" max="12025" width="70.28515625" style="59" customWidth="1"/>
    <col min="12026" max="12027" width="23.85546875" style="59" customWidth="1"/>
    <col min="12028" max="12028" width="0" style="59" hidden="1" customWidth="1"/>
    <col min="12029" max="12029" width="23.85546875" style="59" customWidth="1"/>
    <col min="12030" max="12030" width="29" style="59" customWidth="1"/>
    <col min="12031" max="12032" width="0" style="59" hidden="1" customWidth="1"/>
    <col min="12033" max="12036" width="23.85546875" style="59" customWidth="1"/>
    <col min="12037" max="12038" width="0" style="59" hidden="1" customWidth="1"/>
    <col min="12039" max="12039" width="23.85546875" style="59" customWidth="1"/>
    <col min="12040" max="12041" width="13.7109375" style="59" bestFit="1" customWidth="1"/>
    <col min="12042" max="12280" width="9.140625" style="59"/>
    <col min="12281" max="12281" width="70.28515625" style="59" customWidth="1"/>
    <col min="12282" max="12283" width="23.85546875" style="59" customWidth="1"/>
    <col min="12284" max="12284" width="0" style="59" hidden="1" customWidth="1"/>
    <col min="12285" max="12285" width="23.85546875" style="59" customWidth="1"/>
    <col min="12286" max="12286" width="29" style="59" customWidth="1"/>
    <col min="12287" max="12288" width="0" style="59" hidden="1" customWidth="1"/>
    <col min="12289" max="12292" width="23.85546875" style="59" customWidth="1"/>
    <col min="12293" max="12294" width="0" style="59" hidden="1" customWidth="1"/>
    <col min="12295" max="12295" width="23.85546875" style="59" customWidth="1"/>
    <col min="12296" max="12297" width="13.7109375" style="59" bestFit="1" customWidth="1"/>
    <col min="12298" max="12536" width="9.140625" style="59"/>
    <col min="12537" max="12537" width="70.28515625" style="59" customWidth="1"/>
    <col min="12538" max="12539" width="23.85546875" style="59" customWidth="1"/>
    <col min="12540" max="12540" width="0" style="59" hidden="1" customWidth="1"/>
    <col min="12541" max="12541" width="23.85546875" style="59" customWidth="1"/>
    <col min="12542" max="12542" width="29" style="59" customWidth="1"/>
    <col min="12543" max="12544" width="0" style="59" hidden="1" customWidth="1"/>
    <col min="12545" max="12548" width="23.85546875" style="59" customWidth="1"/>
    <col min="12549" max="12550" width="0" style="59" hidden="1" customWidth="1"/>
    <col min="12551" max="12551" width="23.85546875" style="59" customWidth="1"/>
    <col min="12552" max="12553" width="13.7109375" style="59" bestFit="1" customWidth="1"/>
    <col min="12554" max="12792" width="9.140625" style="59"/>
    <col min="12793" max="12793" width="70.28515625" style="59" customWidth="1"/>
    <col min="12794" max="12795" width="23.85546875" style="59" customWidth="1"/>
    <col min="12796" max="12796" width="0" style="59" hidden="1" customWidth="1"/>
    <col min="12797" max="12797" width="23.85546875" style="59" customWidth="1"/>
    <col min="12798" max="12798" width="29" style="59" customWidth="1"/>
    <col min="12799" max="12800" width="0" style="59" hidden="1" customWidth="1"/>
    <col min="12801" max="12804" width="23.85546875" style="59" customWidth="1"/>
    <col min="12805" max="12806" width="0" style="59" hidden="1" customWidth="1"/>
    <col min="12807" max="12807" width="23.85546875" style="59" customWidth="1"/>
    <col min="12808" max="12809" width="13.7109375" style="59" bestFit="1" customWidth="1"/>
    <col min="12810" max="13048" width="9.140625" style="59"/>
    <col min="13049" max="13049" width="70.28515625" style="59" customWidth="1"/>
    <col min="13050" max="13051" width="23.85546875" style="59" customWidth="1"/>
    <col min="13052" max="13052" width="0" style="59" hidden="1" customWidth="1"/>
    <col min="13053" max="13053" width="23.85546875" style="59" customWidth="1"/>
    <col min="13054" max="13054" width="29" style="59" customWidth="1"/>
    <col min="13055" max="13056" width="0" style="59" hidden="1" customWidth="1"/>
    <col min="13057" max="13060" width="23.85546875" style="59" customWidth="1"/>
    <col min="13061" max="13062" width="0" style="59" hidden="1" customWidth="1"/>
    <col min="13063" max="13063" width="23.85546875" style="59" customWidth="1"/>
    <col min="13064" max="13065" width="13.7109375" style="59" bestFit="1" customWidth="1"/>
    <col min="13066" max="13304" width="9.140625" style="59"/>
    <col min="13305" max="13305" width="70.28515625" style="59" customWidth="1"/>
    <col min="13306" max="13307" width="23.85546875" style="59" customWidth="1"/>
    <col min="13308" max="13308" width="0" style="59" hidden="1" customWidth="1"/>
    <col min="13309" max="13309" width="23.85546875" style="59" customWidth="1"/>
    <col min="13310" max="13310" width="29" style="59" customWidth="1"/>
    <col min="13311" max="13312" width="0" style="59" hidden="1" customWidth="1"/>
    <col min="13313" max="13316" width="23.85546875" style="59" customWidth="1"/>
    <col min="13317" max="13318" width="0" style="59" hidden="1" customWidth="1"/>
    <col min="13319" max="13319" width="23.85546875" style="59" customWidth="1"/>
    <col min="13320" max="13321" width="13.7109375" style="59" bestFit="1" customWidth="1"/>
    <col min="13322" max="13560" width="9.140625" style="59"/>
    <col min="13561" max="13561" width="70.28515625" style="59" customWidth="1"/>
    <col min="13562" max="13563" width="23.85546875" style="59" customWidth="1"/>
    <col min="13564" max="13564" width="0" style="59" hidden="1" customWidth="1"/>
    <col min="13565" max="13565" width="23.85546875" style="59" customWidth="1"/>
    <col min="13566" max="13566" width="29" style="59" customWidth="1"/>
    <col min="13567" max="13568" width="0" style="59" hidden="1" customWidth="1"/>
    <col min="13569" max="13572" width="23.85546875" style="59" customWidth="1"/>
    <col min="13573" max="13574" width="0" style="59" hidden="1" customWidth="1"/>
    <col min="13575" max="13575" width="23.85546875" style="59" customWidth="1"/>
    <col min="13576" max="13577" width="13.7109375" style="59" bestFit="1" customWidth="1"/>
    <col min="13578" max="13816" width="9.140625" style="59"/>
    <col min="13817" max="13817" width="70.28515625" style="59" customWidth="1"/>
    <col min="13818" max="13819" width="23.85546875" style="59" customWidth="1"/>
    <col min="13820" max="13820" width="0" style="59" hidden="1" customWidth="1"/>
    <col min="13821" max="13821" width="23.85546875" style="59" customWidth="1"/>
    <col min="13822" max="13822" width="29" style="59" customWidth="1"/>
    <col min="13823" max="13824" width="0" style="59" hidden="1" customWidth="1"/>
    <col min="13825" max="13828" width="23.85546875" style="59" customWidth="1"/>
    <col min="13829" max="13830" width="0" style="59" hidden="1" customWidth="1"/>
    <col min="13831" max="13831" width="23.85546875" style="59" customWidth="1"/>
    <col min="13832" max="13833" width="13.7109375" style="59" bestFit="1" customWidth="1"/>
    <col min="13834" max="14072" width="9.140625" style="59"/>
    <col min="14073" max="14073" width="70.28515625" style="59" customWidth="1"/>
    <col min="14074" max="14075" width="23.85546875" style="59" customWidth="1"/>
    <col min="14076" max="14076" width="0" style="59" hidden="1" customWidth="1"/>
    <col min="14077" max="14077" width="23.85546875" style="59" customWidth="1"/>
    <col min="14078" max="14078" width="29" style="59" customWidth="1"/>
    <col min="14079" max="14080" width="0" style="59" hidden="1" customWidth="1"/>
    <col min="14081" max="14084" width="23.85546875" style="59" customWidth="1"/>
    <col min="14085" max="14086" width="0" style="59" hidden="1" customWidth="1"/>
    <col min="14087" max="14087" width="23.85546875" style="59" customWidth="1"/>
    <col min="14088" max="14089" width="13.7109375" style="59" bestFit="1" customWidth="1"/>
    <col min="14090" max="14328" width="9.140625" style="59"/>
    <col min="14329" max="14329" width="70.28515625" style="59" customWidth="1"/>
    <col min="14330" max="14331" width="23.85546875" style="59" customWidth="1"/>
    <col min="14332" max="14332" width="0" style="59" hidden="1" customWidth="1"/>
    <col min="14333" max="14333" width="23.85546875" style="59" customWidth="1"/>
    <col min="14334" max="14334" width="29" style="59" customWidth="1"/>
    <col min="14335" max="14336" width="0" style="59" hidden="1" customWidth="1"/>
    <col min="14337" max="14340" width="23.85546875" style="59" customWidth="1"/>
    <col min="14341" max="14342" width="0" style="59" hidden="1" customWidth="1"/>
    <col min="14343" max="14343" width="23.85546875" style="59" customWidth="1"/>
    <col min="14344" max="14345" width="13.7109375" style="59" bestFit="1" customWidth="1"/>
    <col min="14346" max="14584" width="9.140625" style="59"/>
    <col min="14585" max="14585" width="70.28515625" style="59" customWidth="1"/>
    <col min="14586" max="14587" width="23.85546875" style="59" customWidth="1"/>
    <col min="14588" max="14588" width="0" style="59" hidden="1" customWidth="1"/>
    <col min="14589" max="14589" width="23.85546875" style="59" customWidth="1"/>
    <col min="14590" max="14590" width="29" style="59" customWidth="1"/>
    <col min="14591" max="14592" width="0" style="59" hidden="1" customWidth="1"/>
    <col min="14593" max="14596" width="23.85546875" style="59" customWidth="1"/>
    <col min="14597" max="14598" width="0" style="59" hidden="1" customWidth="1"/>
    <col min="14599" max="14599" width="23.85546875" style="59" customWidth="1"/>
    <col min="14600" max="14601" width="13.7109375" style="59" bestFit="1" customWidth="1"/>
    <col min="14602" max="14840" width="9.140625" style="59"/>
    <col min="14841" max="14841" width="70.28515625" style="59" customWidth="1"/>
    <col min="14842" max="14843" width="23.85546875" style="59" customWidth="1"/>
    <col min="14844" max="14844" width="0" style="59" hidden="1" customWidth="1"/>
    <col min="14845" max="14845" width="23.85546875" style="59" customWidth="1"/>
    <col min="14846" max="14846" width="29" style="59" customWidth="1"/>
    <col min="14847" max="14848" width="0" style="59" hidden="1" customWidth="1"/>
    <col min="14849" max="14852" width="23.85546875" style="59" customWidth="1"/>
    <col min="14853" max="14854" width="0" style="59" hidden="1" customWidth="1"/>
    <col min="14855" max="14855" width="23.85546875" style="59" customWidth="1"/>
    <col min="14856" max="14857" width="13.7109375" style="59" bestFit="1" customWidth="1"/>
    <col min="14858" max="15096" width="9.140625" style="59"/>
    <col min="15097" max="15097" width="70.28515625" style="59" customWidth="1"/>
    <col min="15098" max="15099" width="23.85546875" style="59" customWidth="1"/>
    <col min="15100" max="15100" width="0" style="59" hidden="1" customWidth="1"/>
    <col min="15101" max="15101" width="23.85546875" style="59" customWidth="1"/>
    <col min="15102" max="15102" width="29" style="59" customWidth="1"/>
    <col min="15103" max="15104" width="0" style="59" hidden="1" customWidth="1"/>
    <col min="15105" max="15108" width="23.85546875" style="59" customWidth="1"/>
    <col min="15109" max="15110" width="0" style="59" hidden="1" customWidth="1"/>
    <col min="15111" max="15111" width="23.85546875" style="59" customWidth="1"/>
    <col min="15112" max="15113" width="13.7109375" style="59" bestFit="1" customWidth="1"/>
    <col min="15114" max="15352" width="9.140625" style="59"/>
    <col min="15353" max="15353" width="70.28515625" style="59" customWidth="1"/>
    <col min="15354" max="15355" width="23.85546875" style="59" customWidth="1"/>
    <col min="15356" max="15356" width="0" style="59" hidden="1" customWidth="1"/>
    <col min="15357" max="15357" width="23.85546875" style="59" customWidth="1"/>
    <col min="15358" max="15358" width="29" style="59" customWidth="1"/>
    <col min="15359" max="15360" width="0" style="59" hidden="1" customWidth="1"/>
    <col min="15361" max="15364" width="23.85546875" style="59" customWidth="1"/>
    <col min="15365" max="15366" width="0" style="59" hidden="1" customWidth="1"/>
    <col min="15367" max="15367" width="23.85546875" style="59" customWidth="1"/>
    <col min="15368" max="15369" width="13.7109375" style="59" bestFit="1" customWidth="1"/>
    <col min="15370" max="15608" width="9.140625" style="59"/>
    <col min="15609" max="15609" width="70.28515625" style="59" customWidth="1"/>
    <col min="15610" max="15611" width="23.85546875" style="59" customWidth="1"/>
    <col min="15612" max="15612" width="0" style="59" hidden="1" customWidth="1"/>
    <col min="15613" max="15613" width="23.85546875" style="59" customWidth="1"/>
    <col min="15614" max="15614" width="29" style="59" customWidth="1"/>
    <col min="15615" max="15616" width="0" style="59" hidden="1" customWidth="1"/>
    <col min="15617" max="15620" width="23.85546875" style="59" customWidth="1"/>
    <col min="15621" max="15622" width="0" style="59" hidden="1" customWidth="1"/>
    <col min="15623" max="15623" width="23.85546875" style="59" customWidth="1"/>
    <col min="15624" max="15625" width="13.7109375" style="59" bestFit="1" customWidth="1"/>
    <col min="15626" max="15864" width="9.140625" style="59"/>
    <col min="15865" max="15865" width="70.28515625" style="59" customWidth="1"/>
    <col min="15866" max="15867" width="23.85546875" style="59" customWidth="1"/>
    <col min="15868" max="15868" width="0" style="59" hidden="1" customWidth="1"/>
    <col min="15869" max="15869" width="23.85546875" style="59" customWidth="1"/>
    <col min="15870" max="15870" width="29" style="59" customWidth="1"/>
    <col min="15871" max="15872" width="0" style="59" hidden="1" customWidth="1"/>
    <col min="15873" max="15876" width="23.85546875" style="59" customWidth="1"/>
    <col min="15877" max="15878" width="0" style="59" hidden="1" customWidth="1"/>
    <col min="15879" max="15879" width="23.85546875" style="59" customWidth="1"/>
    <col min="15880" max="15881" width="13.7109375" style="59" bestFit="1" customWidth="1"/>
    <col min="15882" max="16120" width="9.140625" style="59"/>
    <col min="16121" max="16121" width="70.28515625" style="59" customWidth="1"/>
    <col min="16122" max="16123" width="23.85546875" style="59" customWidth="1"/>
    <col min="16124" max="16124" width="0" style="59" hidden="1" customWidth="1"/>
    <col min="16125" max="16125" width="23.85546875" style="59" customWidth="1"/>
    <col min="16126" max="16126" width="29" style="59" customWidth="1"/>
    <col min="16127" max="16128" width="0" style="59" hidden="1" customWidth="1"/>
    <col min="16129" max="16132" width="23.85546875" style="59" customWidth="1"/>
    <col min="16133" max="16134" width="0" style="59" hidden="1" customWidth="1"/>
    <col min="16135" max="16135" width="23.85546875" style="59" customWidth="1"/>
    <col min="16136" max="16137" width="13.7109375" style="59" bestFit="1" customWidth="1"/>
    <col min="16138" max="16384" width="9.140625" style="59"/>
  </cols>
  <sheetData>
    <row r="1" spans="2:16" s="60" customFormat="1" ht="18.75" customHeight="1" x14ac:dyDescent="0.25">
      <c r="B1" s="141" t="s">
        <v>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6" ht="18.75" customHeight="1" x14ac:dyDescent="0.25">
      <c r="B2" s="142" t="s">
        <v>128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2:16" ht="18.75" customHeight="1" x14ac:dyDescent="0.25">
      <c r="B3" s="143" t="str">
        <f>ДДС!A3</f>
        <v>за три месяца, закончившиеся 31 марта 2021 года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2:16" ht="18.75" customHeight="1" x14ac:dyDescent="0.25">
      <c r="B4" s="61"/>
      <c r="C4" s="58"/>
      <c r="D4" s="58"/>
      <c r="E4" s="58"/>
      <c r="F4" s="58"/>
      <c r="G4" s="58"/>
      <c r="H4" s="58"/>
      <c r="I4" s="59"/>
      <c r="J4" s="59"/>
      <c r="K4" s="62"/>
      <c r="M4" s="63"/>
    </row>
    <row r="5" spans="2:16" ht="71.25" customHeight="1" x14ac:dyDescent="0.25">
      <c r="B5" s="64"/>
      <c r="C5" s="65" t="s">
        <v>8</v>
      </c>
      <c r="D5" s="66" t="s">
        <v>9</v>
      </c>
      <c r="E5" s="66" t="s">
        <v>10</v>
      </c>
      <c r="F5" s="65" t="s">
        <v>11</v>
      </c>
      <c r="G5" s="65" t="s">
        <v>12</v>
      </c>
      <c r="H5" s="65" t="s">
        <v>13</v>
      </c>
      <c r="I5" s="65" t="s">
        <v>14</v>
      </c>
      <c r="J5" s="65" t="s">
        <v>15</v>
      </c>
      <c r="K5" s="65" t="s">
        <v>75</v>
      </c>
      <c r="L5" s="65" t="s">
        <v>16</v>
      </c>
      <c r="M5" s="65" t="s">
        <v>17</v>
      </c>
      <c r="N5" s="67"/>
      <c r="O5" s="67"/>
      <c r="P5" s="68"/>
    </row>
    <row r="6" spans="2:16" x14ac:dyDescent="0.25">
      <c r="B6" s="69" t="s">
        <v>151</v>
      </c>
      <c r="C6" s="70">
        <v>3000000</v>
      </c>
      <c r="D6" s="70"/>
      <c r="E6" s="70"/>
      <c r="F6" s="70">
        <v>83676</v>
      </c>
      <c r="G6" s="70"/>
      <c r="H6" s="70">
        <v>21120</v>
      </c>
      <c r="I6" s="70"/>
      <c r="J6" s="70"/>
      <c r="K6" s="70"/>
      <c r="L6" s="70">
        <v>3541085</v>
      </c>
      <c r="M6" s="71">
        <f>SUM(C6:L6)</f>
        <v>6645881</v>
      </c>
      <c r="N6" s="72"/>
      <c r="O6" s="73"/>
      <c r="P6" s="73"/>
    </row>
    <row r="7" spans="2:16" s="60" customFormat="1" x14ac:dyDescent="0.25">
      <c r="B7" s="69" t="s">
        <v>19</v>
      </c>
      <c r="N7" s="70"/>
      <c r="O7" s="73"/>
    </row>
    <row r="8" spans="2:16" x14ac:dyDescent="0.25">
      <c r="B8" s="40" t="s">
        <v>20</v>
      </c>
      <c r="C8" s="72"/>
      <c r="D8" s="72"/>
      <c r="E8" s="72"/>
      <c r="F8" s="72"/>
      <c r="G8" s="72"/>
      <c r="H8" s="72"/>
      <c r="I8" s="72"/>
      <c r="J8" s="72"/>
      <c r="K8" s="72"/>
      <c r="L8" s="72">
        <v>302694</v>
      </c>
      <c r="M8" s="71">
        <f t="shared" ref="M8:M16" si="0">SUM(C8:L8)</f>
        <v>302694</v>
      </c>
      <c r="N8" s="70"/>
      <c r="O8" s="73"/>
      <c r="P8" s="74"/>
    </row>
    <row r="9" spans="2:16" s="60" customFormat="1" x14ac:dyDescent="0.25">
      <c r="B9" s="75" t="s">
        <v>21</v>
      </c>
      <c r="N9" s="76"/>
      <c r="O9" s="68"/>
      <c r="P9" s="68"/>
    </row>
    <row r="10" spans="2:16" ht="30" x14ac:dyDescent="0.25">
      <c r="B10" s="77" t="s">
        <v>22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0"/>
      <c r="N10" s="72"/>
      <c r="O10" s="67"/>
      <c r="P10" s="74"/>
    </row>
    <row r="11" spans="2:16" ht="30" x14ac:dyDescent="0.25">
      <c r="B11" s="79" t="s">
        <v>23</v>
      </c>
      <c r="C11" s="72"/>
      <c r="D11" s="72"/>
      <c r="E11" s="72"/>
      <c r="F11" s="72">
        <v>-4697</v>
      </c>
      <c r="G11" s="72"/>
      <c r="H11" s="72"/>
      <c r="I11" s="72"/>
      <c r="J11" s="72"/>
      <c r="K11" s="72"/>
      <c r="L11" s="72"/>
      <c r="M11" s="71">
        <f t="shared" si="0"/>
        <v>-4697</v>
      </c>
      <c r="N11" s="72"/>
      <c r="O11" s="73"/>
      <c r="P11" s="74"/>
    </row>
    <row r="12" spans="2:16" ht="30" x14ac:dyDescent="0.25">
      <c r="B12" s="79" t="s">
        <v>24</v>
      </c>
      <c r="C12" s="72"/>
      <c r="D12" s="72"/>
      <c r="E12" s="72"/>
      <c r="F12" s="72">
        <v>6004</v>
      </c>
      <c r="G12" s="72"/>
      <c r="H12" s="72"/>
      <c r="I12" s="72"/>
      <c r="J12" s="72"/>
      <c r="K12" s="72"/>
      <c r="L12" s="72"/>
      <c r="M12" s="71">
        <f t="shared" si="0"/>
        <v>6004</v>
      </c>
      <c r="N12" s="72"/>
      <c r="O12" s="73"/>
      <c r="P12" s="74"/>
    </row>
    <row r="13" spans="2:16" ht="30" x14ac:dyDescent="0.25">
      <c r="B13" s="79" t="s">
        <v>25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1">
        <f t="shared" si="0"/>
        <v>0</v>
      </c>
      <c r="N13" s="72"/>
      <c r="O13" s="73"/>
      <c r="P13" s="74"/>
    </row>
    <row r="14" spans="2:16" ht="30" x14ac:dyDescent="0.25">
      <c r="B14" s="79" t="s">
        <v>26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1">
        <f t="shared" si="0"/>
        <v>0</v>
      </c>
      <c r="N14" s="72"/>
      <c r="O14" s="73"/>
      <c r="P14" s="74"/>
    </row>
    <row r="15" spans="2:16" ht="30" x14ac:dyDescent="0.25">
      <c r="B15" s="80" t="s">
        <v>27</v>
      </c>
      <c r="C15" s="81">
        <v>0</v>
      </c>
      <c r="D15" s="81">
        <v>0</v>
      </c>
      <c r="E15" s="81">
        <v>0</v>
      </c>
      <c r="F15" s="81">
        <v>1307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f t="shared" si="0"/>
        <v>1307</v>
      </c>
      <c r="N15" s="72"/>
      <c r="O15" s="73"/>
      <c r="P15" s="74"/>
    </row>
    <row r="16" spans="2:16" ht="15.75" thickBot="1" x14ac:dyDescent="0.3">
      <c r="B16" s="82" t="s">
        <v>20</v>
      </c>
      <c r="C16" s="83">
        <f t="shared" ref="C16:E16" si="1">C15+C8</f>
        <v>0</v>
      </c>
      <c r="D16" s="83">
        <f t="shared" si="1"/>
        <v>0</v>
      </c>
      <c r="E16" s="83">
        <f t="shared" si="1"/>
        <v>0</v>
      </c>
      <c r="F16" s="83">
        <f>F15+F8</f>
        <v>1307</v>
      </c>
      <c r="G16" s="83">
        <f t="shared" ref="G16:L16" si="2">G15+G8</f>
        <v>0</v>
      </c>
      <c r="H16" s="83">
        <f t="shared" si="2"/>
        <v>0</v>
      </c>
      <c r="I16" s="83">
        <f t="shared" si="2"/>
        <v>0</v>
      </c>
      <c r="J16" s="83">
        <f t="shared" si="2"/>
        <v>0</v>
      </c>
      <c r="K16" s="83">
        <f t="shared" si="2"/>
        <v>0</v>
      </c>
      <c r="L16" s="83">
        <f t="shared" si="2"/>
        <v>302694</v>
      </c>
      <c r="M16" s="83">
        <f t="shared" si="0"/>
        <v>304001</v>
      </c>
      <c r="N16" s="72"/>
      <c r="O16" s="73"/>
      <c r="P16" s="84"/>
    </row>
    <row r="17" spans="2:16" x14ac:dyDescent="0.25">
      <c r="B17" s="85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86"/>
      <c r="P17" s="84"/>
    </row>
    <row r="18" spans="2:16" ht="28.5" x14ac:dyDescent="0.25">
      <c r="B18" s="75" t="s">
        <v>28</v>
      </c>
      <c r="C18" s="59"/>
      <c r="D18" s="59"/>
      <c r="E18" s="59"/>
      <c r="F18" s="59"/>
      <c r="G18" s="59"/>
      <c r="H18" s="59"/>
      <c r="I18" s="59"/>
      <c r="J18" s="59"/>
      <c r="N18" s="72"/>
      <c r="P18" s="84"/>
    </row>
    <row r="19" spans="2:16" x14ac:dyDescent="0.25">
      <c r="B19" s="79" t="s">
        <v>29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1">
        <f t="shared" ref="M19:M23" si="3">SUM(C19:L19)</f>
        <v>0</v>
      </c>
      <c r="N19" s="72"/>
      <c r="P19" s="84"/>
    </row>
    <row r="20" spans="2:16" s="87" customFormat="1" x14ac:dyDescent="0.25">
      <c r="B20" s="79" t="s">
        <v>30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1">
        <f t="shared" si="3"/>
        <v>0</v>
      </c>
      <c r="N20" s="76"/>
      <c r="P20" s="88"/>
    </row>
    <row r="21" spans="2:16" s="87" customFormat="1" x14ac:dyDescent="0.25">
      <c r="B21" s="79" t="s">
        <v>76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1">
        <f t="shared" si="3"/>
        <v>0</v>
      </c>
      <c r="N21" s="76"/>
      <c r="P21" s="88"/>
    </row>
    <row r="22" spans="2:16" s="87" customFormat="1" x14ac:dyDescent="0.25">
      <c r="B22" s="89" t="s">
        <v>32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f t="shared" si="3"/>
        <v>0</v>
      </c>
      <c r="N22" s="76"/>
      <c r="O22" s="73"/>
      <c r="P22" s="88"/>
    </row>
    <row r="23" spans="2:16" s="87" customFormat="1" x14ac:dyDescent="0.25">
      <c r="B23" s="79" t="s">
        <v>33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>
        <f t="shared" si="3"/>
        <v>0</v>
      </c>
      <c r="N23" s="76"/>
      <c r="O23" s="73"/>
      <c r="P23" s="88"/>
    </row>
    <row r="24" spans="2:16" s="87" customFormat="1" ht="15.75" thickBot="1" x14ac:dyDescent="0.3">
      <c r="B24" s="82" t="s">
        <v>152</v>
      </c>
      <c r="C24" s="83">
        <f>SUM(C22:C23,C16,C6)</f>
        <v>3000000</v>
      </c>
      <c r="D24" s="83">
        <f t="shared" ref="D24:M24" si="4">SUM(D22:D23,D16,D6)</f>
        <v>0</v>
      </c>
      <c r="E24" s="83">
        <f t="shared" si="4"/>
        <v>0</v>
      </c>
      <c r="F24" s="83">
        <f t="shared" si="4"/>
        <v>84983</v>
      </c>
      <c r="G24" s="83">
        <f t="shared" si="4"/>
        <v>0</v>
      </c>
      <c r="H24" s="83">
        <f t="shared" si="4"/>
        <v>21120</v>
      </c>
      <c r="I24" s="83">
        <f t="shared" si="4"/>
        <v>0</v>
      </c>
      <c r="J24" s="83">
        <f t="shared" si="4"/>
        <v>0</v>
      </c>
      <c r="K24" s="83">
        <f t="shared" si="4"/>
        <v>0</v>
      </c>
      <c r="L24" s="83">
        <f t="shared" si="4"/>
        <v>3843779</v>
      </c>
      <c r="M24" s="83">
        <f t="shared" si="4"/>
        <v>6949882</v>
      </c>
      <c r="N24" s="76"/>
      <c r="O24" s="88"/>
      <c r="P24" s="88"/>
    </row>
    <row r="25" spans="2:16" s="87" customFormat="1" x14ac:dyDescent="0.25">
      <c r="B25" s="85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6"/>
      <c r="O25" s="88"/>
      <c r="P25" s="88"/>
    </row>
    <row r="26" spans="2:16" s="87" customFormat="1" x14ac:dyDescent="0.25">
      <c r="B26" s="85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67"/>
      <c r="P26" s="74"/>
    </row>
    <row r="27" spans="2:16" s="87" customFormat="1" x14ac:dyDescent="0.25">
      <c r="B27" s="75" t="s">
        <v>18</v>
      </c>
      <c r="C27" s="70">
        <v>3000000</v>
      </c>
      <c r="D27" s="70"/>
      <c r="E27" s="70"/>
      <c r="F27" s="70">
        <v>69431</v>
      </c>
      <c r="G27" s="70"/>
      <c r="H27" s="70">
        <v>21120</v>
      </c>
      <c r="I27" s="70"/>
      <c r="J27" s="72"/>
      <c r="K27" s="72"/>
      <c r="L27" s="70">
        <v>2999707</v>
      </c>
      <c r="M27" s="70">
        <f t="shared" ref="M27" si="5">SUM(C27:L27)</f>
        <v>6090258</v>
      </c>
      <c r="N27" s="70"/>
      <c r="O27" s="73"/>
      <c r="P27" s="74"/>
    </row>
    <row r="28" spans="2:16" s="87" customFormat="1" x14ac:dyDescent="0.25">
      <c r="B28" s="69" t="s">
        <v>19</v>
      </c>
      <c r="C28" s="72"/>
      <c r="D28" s="72"/>
      <c r="E28" s="72"/>
      <c r="F28" s="72"/>
      <c r="G28" s="72"/>
      <c r="H28" s="72"/>
      <c r="I28" s="72"/>
      <c r="J28" s="72"/>
      <c r="K28" s="72"/>
      <c r="L28" s="70"/>
      <c r="M28" s="70"/>
      <c r="N28" s="70"/>
      <c r="O28" s="74"/>
      <c r="P28" s="74"/>
    </row>
    <row r="29" spans="2:16" s="87" customFormat="1" x14ac:dyDescent="0.25">
      <c r="B29" s="79" t="s">
        <v>20</v>
      </c>
      <c r="C29" s="72"/>
      <c r="D29" s="72"/>
      <c r="E29" s="72"/>
      <c r="F29" s="72"/>
      <c r="G29" s="72"/>
      <c r="H29" s="72"/>
      <c r="I29" s="72"/>
      <c r="J29" s="72"/>
      <c r="K29" s="72"/>
      <c r="L29" s="72">
        <f>ОПИУ_МСФО!E24</f>
        <v>46483</v>
      </c>
      <c r="M29" s="71">
        <f t="shared" ref="M29" si="6">SUM(C29:L29)</f>
        <v>46483</v>
      </c>
      <c r="N29" s="78"/>
      <c r="O29" s="67"/>
      <c r="P29" s="91"/>
    </row>
    <row r="30" spans="2:16" s="87" customFormat="1" x14ac:dyDescent="0.25">
      <c r="B30" s="75" t="s">
        <v>21</v>
      </c>
      <c r="C30" s="72"/>
      <c r="D30" s="72"/>
      <c r="E30" s="72"/>
      <c r="F30" s="72"/>
      <c r="G30" s="72"/>
      <c r="H30" s="72"/>
      <c r="I30" s="72"/>
      <c r="J30" s="72"/>
      <c r="K30" s="72"/>
      <c r="L30" s="70"/>
      <c r="M30" s="70"/>
      <c r="N30" s="76"/>
      <c r="O30" s="73"/>
      <c r="P30" s="88"/>
    </row>
    <row r="31" spans="2:16" s="87" customFormat="1" ht="30" x14ac:dyDescent="0.25">
      <c r="B31" s="77" t="s">
        <v>34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6"/>
      <c r="O31" s="73"/>
      <c r="P31" s="88"/>
    </row>
    <row r="32" spans="2:16" s="87" customFormat="1" ht="37.5" customHeight="1" x14ac:dyDescent="0.25">
      <c r="B32" s="79" t="s">
        <v>23</v>
      </c>
      <c r="C32" s="72"/>
      <c r="D32" s="72"/>
      <c r="E32" s="72"/>
      <c r="F32" s="72">
        <v>9343</v>
      </c>
      <c r="G32" s="72"/>
      <c r="H32" s="72"/>
      <c r="I32" s="72"/>
      <c r="J32" s="72"/>
      <c r="K32" s="72"/>
      <c r="L32" s="72"/>
      <c r="M32" s="71">
        <f t="shared" ref="M32:M36" si="7">SUM(C32:L32)</f>
        <v>9343</v>
      </c>
      <c r="N32" s="76"/>
      <c r="O32" s="73"/>
      <c r="P32" s="88"/>
    </row>
    <row r="33" spans="2:18" s="87" customFormat="1" ht="30" x14ac:dyDescent="0.25">
      <c r="B33" s="79" t="s">
        <v>24</v>
      </c>
      <c r="C33" s="72"/>
      <c r="D33" s="72"/>
      <c r="E33" s="72"/>
      <c r="F33" s="72">
        <v>10970</v>
      </c>
      <c r="G33" s="72"/>
      <c r="H33" s="72"/>
      <c r="I33" s="72"/>
      <c r="J33" s="72"/>
      <c r="K33" s="72"/>
      <c r="L33" s="72"/>
      <c r="M33" s="71">
        <f t="shared" si="7"/>
        <v>10970</v>
      </c>
      <c r="N33" s="76"/>
      <c r="O33" s="73"/>
      <c r="P33" s="88"/>
    </row>
    <row r="34" spans="2:18" s="87" customFormat="1" ht="30" x14ac:dyDescent="0.25">
      <c r="B34" s="79" t="s">
        <v>25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1">
        <f t="shared" si="7"/>
        <v>0</v>
      </c>
      <c r="N34" s="76"/>
      <c r="O34" s="73"/>
      <c r="P34" s="88"/>
    </row>
    <row r="35" spans="2:18" s="87" customFormat="1" ht="30" x14ac:dyDescent="0.25">
      <c r="B35" s="79" t="s">
        <v>26</v>
      </c>
      <c r="C35" s="72"/>
      <c r="D35" s="72"/>
      <c r="E35" s="72"/>
      <c r="F35" s="72"/>
      <c r="G35" s="76"/>
      <c r="H35" s="72"/>
      <c r="I35" s="72"/>
      <c r="J35" s="72"/>
      <c r="K35" s="72"/>
      <c r="L35" s="72"/>
      <c r="M35" s="92">
        <f t="shared" si="7"/>
        <v>0</v>
      </c>
      <c r="N35" s="76"/>
      <c r="O35" s="86"/>
      <c r="P35" s="88"/>
    </row>
    <row r="36" spans="2:18" s="87" customFormat="1" ht="30" x14ac:dyDescent="0.25">
      <c r="B36" s="80" t="s">
        <v>27</v>
      </c>
      <c r="C36" s="81">
        <f>SUM(C32:C35)</f>
        <v>0</v>
      </c>
      <c r="D36" s="81">
        <f t="shared" ref="D36:L36" si="8">SUM(D32:D35)</f>
        <v>0</v>
      </c>
      <c r="E36" s="81">
        <f t="shared" si="8"/>
        <v>0</v>
      </c>
      <c r="F36" s="81">
        <f t="shared" si="8"/>
        <v>20313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81">
        <f t="shared" si="8"/>
        <v>0</v>
      </c>
      <c r="L36" s="81">
        <f t="shared" si="8"/>
        <v>0</v>
      </c>
      <c r="M36" s="81">
        <f t="shared" si="7"/>
        <v>20313</v>
      </c>
      <c r="N36" s="76"/>
      <c r="O36" s="73"/>
      <c r="P36" s="88"/>
    </row>
    <row r="37" spans="2:18" s="87" customFormat="1" ht="30" x14ac:dyDescent="0.25">
      <c r="B37" s="77" t="s">
        <v>35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6"/>
      <c r="O37" s="88"/>
      <c r="P37" s="88"/>
    </row>
    <row r="38" spans="2:18" s="87" customFormat="1" x14ac:dyDescent="0.25">
      <c r="B38" s="79" t="s">
        <v>36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3">
        <f t="shared" ref="M38:M40" si="9">SUM(C38:L38)</f>
        <v>0</v>
      </c>
      <c r="N38" s="78"/>
      <c r="O38" s="73"/>
      <c r="P38" s="91"/>
    </row>
    <row r="39" spans="2:18" s="87" customFormat="1" ht="30" x14ac:dyDescent="0.25">
      <c r="B39" s="94" t="s">
        <v>37</v>
      </c>
      <c r="C39" s="95">
        <f>C38</f>
        <v>0</v>
      </c>
      <c r="D39" s="95">
        <f t="shared" ref="D39:L39" si="10">D38</f>
        <v>0</v>
      </c>
      <c r="E39" s="95">
        <f t="shared" si="10"/>
        <v>0</v>
      </c>
      <c r="F39" s="95">
        <f t="shared" si="10"/>
        <v>0</v>
      </c>
      <c r="G39" s="95">
        <f t="shared" si="10"/>
        <v>0</v>
      </c>
      <c r="H39" s="95">
        <f t="shared" si="10"/>
        <v>0</v>
      </c>
      <c r="I39" s="95">
        <f t="shared" si="10"/>
        <v>0</v>
      </c>
      <c r="J39" s="95">
        <f t="shared" si="10"/>
        <v>0</v>
      </c>
      <c r="K39" s="95">
        <f t="shared" si="10"/>
        <v>0</v>
      </c>
      <c r="L39" s="95">
        <f t="shared" si="10"/>
        <v>0</v>
      </c>
      <c r="M39" s="81">
        <f t="shared" si="9"/>
        <v>0</v>
      </c>
      <c r="N39" s="78"/>
      <c r="O39" s="86"/>
      <c r="P39" s="91"/>
    </row>
    <row r="40" spans="2:18" s="87" customFormat="1" ht="20.25" customHeight="1" thickBot="1" x14ac:dyDescent="0.3">
      <c r="B40" s="82" t="s">
        <v>20</v>
      </c>
      <c r="C40" s="83">
        <f>SUM(C29,C36,C39)</f>
        <v>0</v>
      </c>
      <c r="D40" s="83">
        <f t="shared" ref="D40:L40" si="11">SUM(D29,D36,D39)</f>
        <v>0</v>
      </c>
      <c r="E40" s="83">
        <f t="shared" si="11"/>
        <v>0</v>
      </c>
      <c r="F40" s="83">
        <f t="shared" si="11"/>
        <v>20313</v>
      </c>
      <c r="G40" s="83">
        <f t="shared" si="11"/>
        <v>0</v>
      </c>
      <c r="H40" s="83">
        <f t="shared" si="11"/>
        <v>0</v>
      </c>
      <c r="I40" s="83">
        <f t="shared" si="11"/>
        <v>0</v>
      </c>
      <c r="J40" s="83">
        <f t="shared" si="11"/>
        <v>0</v>
      </c>
      <c r="K40" s="83">
        <f t="shared" si="11"/>
        <v>0</v>
      </c>
      <c r="L40" s="83">
        <f t="shared" si="11"/>
        <v>46483</v>
      </c>
      <c r="M40" s="83">
        <f t="shared" si="9"/>
        <v>66796</v>
      </c>
      <c r="N40" s="70"/>
      <c r="O40" s="74"/>
      <c r="P40" s="74"/>
    </row>
    <row r="41" spans="2:18" s="87" customFormat="1" x14ac:dyDescent="0.25">
      <c r="B41" s="8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2"/>
      <c r="O41" s="74"/>
      <c r="P41" s="74"/>
    </row>
    <row r="42" spans="2:18" s="87" customFormat="1" ht="28.5" x14ac:dyDescent="0.25">
      <c r="B42" s="75" t="s">
        <v>28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72"/>
      <c r="O42" s="74"/>
      <c r="P42" s="74"/>
    </row>
    <row r="43" spans="2:18" s="87" customFormat="1" hidden="1" x14ac:dyDescent="0.25">
      <c r="B43" s="79" t="s">
        <v>29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1">
        <v>0</v>
      </c>
      <c r="N43" s="72"/>
      <c r="O43" s="74"/>
      <c r="P43" s="74"/>
    </row>
    <row r="44" spans="2:18" s="87" customFormat="1" x14ac:dyDescent="0.25">
      <c r="B44" s="79" t="s">
        <v>30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1">
        <f t="shared" ref="M44:M47" si="12">SUM(C44:L44)</f>
        <v>0</v>
      </c>
      <c r="N44" s="72"/>
      <c r="O44" s="74"/>
      <c r="P44" s="74"/>
    </row>
    <row r="45" spans="2:18" s="87" customFormat="1" x14ac:dyDescent="0.25">
      <c r="B45" s="89" t="s">
        <v>32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f t="shared" si="12"/>
        <v>0</v>
      </c>
      <c r="N45" s="70"/>
      <c r="O45" s="70"/>
      <c r="P45" s="76"/>
      <c r="Q45" s="88"/>
      <c r="R45" s="88"/>
    </row>
    <row r="46" spans="2:18" x14ac:dyDescent="0.25">
      <c r="B46" s="96" t="s">
        <v>33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71">
        <f t="shared" si="12"/>
        <v>0</v>
      </c>
    </row>
    <row r="47" spans="2:18" ht="15.75" thickBot="1" x14ac:dyDescent="0.3">
      <c r="B47" s="82" t="s">
        <v>154</v>
      </c>
      <c r="C47" s="83">
        <f>SUM(C27,C40,C45:C46)</f>
        <v>3000000</v>
      </c>
      <c r="D47" s="83">
        <f t="shared" ref="D47:L47" si="13">SUM(D27,D40,D45:D46)</f>
        <v>0</v>
      </c>
      <c r="E47" s="83">
        <f t="shared" si="13"/>
        <v>0</v>
      </c>
      <c r="F47" s="83">
        <f t="shared" si="13"/>
        <v>89744</v>
      </c>
      <c r="G47" s="83">
        <f t="shared" si="13"/>
        <v>0</v>
      </c>
      <c r="H47" s="83">
        <f t="shared" si="13"/>
        <v>21120</v>
      </c>
      <c r="I47" s="83">
        <f t="shared" si="13"/>
        <v>0</v>
      </c>
      <c r="J47" s="83">
        <f t="shared" si="13"/>
        <v>0</v>
      </c>
      <c r="K47" s="83">
        <f t="shared" si="13"/>
        <v>0</v>
      </c>
      <c r="L47" s="83">
        <f t="shared" si="13"/>
        <v>3046190</v>
      </c>
      <c r="M47" s="83">
        <f t="shared" si="12"/>
        <v>6157054</v>
      </c>
    </row>
    <row r="48" spans="2:18" s="33" customFormat="1" ht="15.95" customHeight="1" x14ac:dyDescent="0.25"/>
    <row r="49" spans="2:4" s="33" customFormat="1" ht="12.2" customHeight="1" x14ac:dyDescent="0.25"/>
    <row r="50" spans="2:4" s="33" customFormat="1" ht="14.45" customHeight="1" x14ac:dyDescent="0.25">
      <c r="B50" s="57" t="s">
        <v>5</v>
      </c>
      <c r="C50" s="132" t="s">
        <v>4</v>
      </c>
      <c r="D50" s="144"/>
    </row>
    <row r="51" spans="2:4" s="33" customFormat="1" ht="11.45" customHeight="1" x14ac:dyDescent="0.25"/>
    <row r="52" spans="2:4" s="33" customFormat="1" ht="14.45" customHeight="1" x14ac:dyDescent="0.25">
      <c r="B52" s="57" t="s">
        <v>155</v>
      </c>
      <c r="C52" s="132" t="s">
        <v>6</v>
      </c>
      <c r="D52" s="144"/>
    </row>
    <row r="53" spans="2:4" s="33" customFormat="1" ht="13.7" customHeight="1" x14ac:dyDescent="0.25"/>
    <row r="54" spans="2:4" s="33" customFormat="1" ht="14.45" customHeight="1" x14ac:dyDescent="0.25">
      <c r="B54" s="57"/>
      <c r="C54" s="132"/>
      <c r="D54" s="144"/>
    </row>
  </sheetData>
  <mergeCells count="6">
    <mergeCell ref="B1:M1"/>
    <mergeCell ref="B2:M2"/>
    <mergeCell ref="B3:M3"/>
    <mergeCell ref="C54:D54"/>
    <mergeCell ref="C50:D50"/>
    <mergeCell ref="C52:D52"/>
  </mergeCells>
  <conditionalFormatting sqref="P16:P19">
    <cfRule type="cellIs" dxfId="21" priority="60" operator="notEqual">
      <formula>0</formula>
    </cfRule>
  </conditionalFormatting>
  <conditionalFormatting sqref="O35">
    <cfRule type="cellIs" dxfId="20" priority="41" operator="notEqual">
      <formula>0</formula>
    </cfRule>
  </conditionalFormatting>
  <conditionalFormatting sqref="P6">
    <cfRule type="cellIs" dxfId="19" priority="59" operator="notEqual">
      <formula>0</formula>
    </cfRule>
  </conditionalFormatting>
  <conditionalFormatting sqref="O6">
    <cfRule type="cellIs" dxfId="18" priority="58" operator="notEqual">
      <formula>0</formula>
    </cfRule>
  </conditionalFormatting>
  <conditionalFormatting sqref="O7">
    <cfRule type="cellIs" dxfId="17" priority="57" operator="notEqual">
      <formula>0</formula>
    </cfRule>
  </conditionalFormatting>
  <conditionalFormatting sqref="O8">
    <cfRule type="cellIs" dxfId="16" priority="56" operator="notEqual">
      <formula>0</formula>
    </cfRule>
  </conditionalFormatting>
  <conditionalFormatting sqref="O32">
    <cfRule type="cellIs" dxfId="15" priority="44" operator="notEqual">
      <formula>0</formula>
    </cfRule>
  </conditionalFormatting>
  <conditionalFormatting sqref="O11">
    <cfRule type="cellIs" dxfId="14" priority="55" operator="notEqual">
      <formula>0</formula>
    </cfRule>
  </conditionalFormatting>
  <conditionalFormatting sqref="O12">
    <cfRule type="cellIs" dxfId="13" priority="54" operator="notEqual">
      <formula>0</formula>
    </cfRule>
  </conditionalFormatting>
  <conditionalFormatting sqref="O13">
    <cfRule type="cellIs" dxfId="12" priority="53" operator="notEqual">
      <formula>0</formula>
    </cfRule>
  </conditionalFormatting>
  <conditionalFormatting sqref="O14">
    <cfRule type="cellIs" dxfId="11" priority="52" operator="notEqual">
      <formula>0</formula>
    </cfRule>
  </conditionalFormatting>
  <conditionalFormatting sqref="O15">
    <cfRule type="cellIs" dxfId="10" priority="51" operator="notEqual">
      <formula>0</formula>
    </cfRule>
  </conditionalFormatting>
  <conditionalFormatting sqref="O16:O17">
    <cfRule type="cellIs" dxfId="9" priority="50" operator="notEqual">
      <formula>0</formula>
    </cfRule>
  </conditionalFormatting>
  <conditionalFormatting sqref="O22">
    <cfRule type="cellIs" dxfId="8" priority="49" operator="notEqual">
      <formula>0</formula>
    </cfRule>
  </conditionalFormatting>
  <conditionalFormatting sqref="O23">
    <cfRule type="cellIs" dxfId="7" priority="48" operator="notEqual">
      <formula>0</formula>
    </cfRule>
  </conditionalFormatting>
  <conditionalFormatting sqref="O27">
    <cfRule type="cellIs" dxfId="6" priority="47" operator="notEqual">
      <formula>0</formula>
    </cfRule>
  </conditionalFormatting>
  <conditionalFormatting sqref="O30">
    <cfRule type="cellIs" dxfId="5" priority="46" operator="notEqual">
      <formula>0</formula>
    </cfRule>
  </conditionalFormatting>
  <conditionalFormatting sqref="O31">
    <cfRule type="cellIs" dxfId="4" priority="45" operator="notEqual">
      <formula>0</formula>
    </cfRule>
  </conditionalFormatting>
  <conditionalFormatting sqref="O33">
    <cfRule type="cellIs" dxfId="3" priority="43" operator="notEqual">
      <formula>0</formula>
    </cfRule>
  </conditionalFormatting>
  <conditionalFormatting sqref="O34">
    <cfRule type="cellIs" dxfId="2" priority="42" operator="notEqual">
      <formula>0</formula>
    </cfRule>
  </conditionalFormatting>
  <conditionalFormatting sqref="O36">
    <cfRule type="cellIs" dxfId="1" priority="40" operator="notEqual">
      <formula>0</formula>
    </cfRule>
  </conditionalFormatting>
  <conditionalFormatting sqref="O38:O39">
    <cfRule type="cellIs" dxfId="0" priority="39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dcterms:created xsi:type="dcterms:W3CDTF">2020-07-15T05:07:30Z</dcterms:created>
  <dcterms:modified xsi:type="dcterms:W3CDTF">2021-04-29T04:39:49Z</dcterms:modified>
</cp:coreProperties>
</file>