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85" windowWidth="14805" windowHeight="7830" activeTab="1"/>
  </bookViews>
  <sheets>
    <sheet name="ф1" sheetId="35" r:id="rId1"/>
    <sheet name="ф2" sheetId="36" r:id="rId2"/>
  </sheets>
  <externalReferences>
    <externalReference r:id="rId3"/>
  </externalReferences>
  <definedNames>
    <definedName name="o" localSheetId="0">#REF!</definedName>
    <definedName name="o" localSheetId="1">#REF!</definedName>
    <definedName name="o">#REF!</definedName>
    <definedName name="q" localSheetId="0">#REF!</definedName>
    <definedName name="q" localSheetId="1">#REF!</definedName>
    <definedName name="q">#REF!</definedName>
    <definedName name="вп" localSheetId="0">#REF!</definedName>
    <definedName name="вп" localSheetId="1">#REF!</definedName>
    <definedName name="вп">#REF!</definedName>
    <definedName name="_xlnm.Print_Area" localSheetId="0">ф1!$A$1:$D$82</definedName>
    <definedName name="_xlnm.Print_Area" localSheetId="1">ф2!$A$1:$F$95</definedName>
    <definedName name="ф77" localSheetId="0">#REF!</definedName>
    <definedName name="ф77" localSheetId="1">#REF!</definedName>
    <definedName name="ф77">#REF!</definedName>
  </definedNames>
  <calcPr calcId="145621" iterate="1"/>
</workbook>
</file>

<file path=xl/calcChain.xml><?xml version="1.0" encoding="utf-8"?>
<calcChain xmlns="http://schemas.openxmlformats.org/spreadsheetml/2006/main">
  <c r="E67" i="36" l="1"/>
  <c r="E66" i="36"/>
  <c r="E65" i="36"/>
  <c r="E64" i="36"/>
  <c r="C77" i="36"/>
  <c r="C69" i="36"/>
  <c r="C67" i="36"/>
  <c r="C66" i="36"/>
  <c r="C65" i="36"/>
  <c r="C64" i="36"/>
  <c r="C62" i="36"/>
  <c r="E62" i="36"/>
  <c r="E51" i="36"/>
  <c r="C51" i="36"/>
  <c r="E19" i="36"/>
  <c r="E18" i="36"/>
  <c r="E17" i="36"/>
  <c r="E13" i="36"/>
  <c r="E35" i="36"/>
  <c r="E34" i="36"/>
  <c r="E32" i="36" s="1"/>
  <c r="E36" i="36"/>
  <c r="E37" i="36"/>
  <c r="E40" i="36"/>
  <c r="C40" i="36"/>
  <c r="C37" i="36"/>
  <c r="C36" i="36"/>
  <c r="C35" i="36"/>
  <c r="C32" i="36" s="1"/>
  <c r="C34" i="36"/>
  <c r="C19" i="36"/>
  <c r="C18" i="36"/>
  <c r="C17" i="36"/>
  <c r="C14" i="36"/>
  <c r="M84" i="36"/>
  <c r="F70" i="36"/>
  <c r="D69" i="36"/>
  <c r="D62" i="36"/>
  <c r="D51" i="36"/>
  <c r="D70" i="36" s="1"/>
  <c r="D40" i="36"/>
  <c r="D37" i="36"/>
  <c r="D36" i="36"/>
  <c r="D35" i="36"/>
  <c r="D34" i="36"/>
  <c r="F32" i="36"/>
  <c r="D32" i="36"/>
  <c r="N31" i="36"/>
  <c r="D19" i="36"/>
  <c r="D18" i="36"/>
  <c r="N17" i="36"/>
  <c r="D17" i="36"/>
  <c r="D14" i="36"/>
  <c r="D11" i="36" s="1"/>
  <c r="D41" i="36" s="1"/>
  <c r="D72" i="36" s="1"/>
  <c r="F11" i="36"/>
  <c r="F41" i="36" s="1"/>
  <c r="F72" i="36" s="1"/>
  <c r="A6" i="36"/>
  <c r="C70" i="36" l="1"/>
  <c r="E70" i="36"/>
  <c r="E11" i="36"/>
  <c r="E41" i="36"/>
  <c r="C11" i="36"/>
  <c r="C41" i="36" s="1"/>
  <c r="C72" i="36" s="1"/>
  <c r="F75" i="36"/>
  <c r="F79" i="36"/>
  <c r="F84" i="36" s="1"/>
  <c r="D75" i="36"/>
  <c r="E72" i="36" l="1"/>
  <c r="E75" i="36" s="1"/>
  <c r="C75" i="36"/>
  <c r="E79" i="36" l="1"/>
  <c r="E84" i="36" s="1"/>
  <c r="C66" i="35" l="1"/>
  <c r="D64" i="35"/>
  <c r="D11" i="35"/>
  <c r="D38" i="35"/>
  <c r="C64" i="35" l="1"/>
  <c r="C11" i="35"/>
  <c r="C38" i="35" s="1"/>
  <c r="C69" i="35" l="1"/>
  <c r="C53" i="35"/>
  <c r="D69" i="35" l="1"/>
  <c r="D53" i="35"/>
  <c r="D70" i="35" l="1"/>
  <c r="C70" i="35"/>
  <c r="D79" i="36" l="1"/>
  <c r="D84" i="36" s="1"/>
  <c r="I84" i="36" s="1"/>
  <c r="C79" i="36"/>
  <c r="C84" i="36" s="1"/>
</calcChain>
</file>

<file path=xl/sharedStrings.xml><?xml version="1.0" encoding="utf-8"?>
<sst xmlns="http://schemas.openxmlformats.org/spreadsheetml/2006/main" count="268" uniqueCount="219">
  <si>
    <t>Наименование статьи</t>
  </si>
  <si>
    <t>Код строки</t>
  </si>
  <si>
    <t>на конец отчетного периода</t>
  </si>
  <si>
    <t>на конец предыдущего года</t>
  </si>
  <si>
    <t>Активы</t>
  </si>
  <si>
    <t>Денежные средства и эквиваленты денежных средств</t>
  </si>
  <si>
    <t>Аффинированные драгоценные металлы</t>
  </si>
  <si>
    <t>Производные инструменты</t>
  </si>
  <si>
    <t>Ценные бумаги, имеющиеся в наличии для продажи (за вычетом резервов на обесценение)</t>
  </si>
  <si>
    <t>Дебиторская задолженность</t>
  </si>
  <si>
    <t>Комиссионные вознаграждения</t>
  </si>
  <si>
    <t>Ценные бумаги, удерживаемые до погашения (за вычетом резервов на обесценение)</t>
  </si>
  <si>
    <t>Операция «обратное РЕПО»</t>
  </si>
  <si>
    <t>Вклады размещенные (за вычетом резервов на обесценение)</t>
  </si>
  <si>
    <t>Финансовая аренда предоставленная (за вычетом резервов на обесценение)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</si>
  <si>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</si>
  <si>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</si>
  <si>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</si>
  <si>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</si>
  <si>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Нематериальные активы (за вычетом амортизации и убытков от обесценения)</t>
  </si>
  <si>
    <t>Основные средства (за вычетом амортизации и убытков от обесценения)</t>
  </si>
  <si>
    <t>Прочие активы</t>
  </si>
  <si>
    <t>Обязательства</t>
  </si>
  <si>
    <t>Выпущенные долговые ценные бумаги</t>
  </si>
  <si>
    <t>Полученные займы</t>
  </si>
  <si>
    <t>Кредиторская задолженность</t>
  </si>
  <si>
    <t>Начисленные расходы по расчетам с акционерами по акциям</t>
  </si>
  <si>
    <t>Субординированный долг</t>
  </si>
  <si>
    <t>Прочие обязательства</t>
  </si>
  <si>
    <t>Собственный капитал</t>
  </si>
  <si>
    <t>Уставный капитал</t>
  </si>
  <si>
    <t>Изъятый капитал</t>
  </si>
  <si>
    <t>Резервный капитал</t>
  </si>
  <si>
    <t>Прочие резервы</t>
  </si>
  <si>
    <t>в том числе:</t>
  </si>
  <si>
    <t>Доля меньшинства</t>
  </si>
  <si>
    <t>Бухгалтерский баланс</t>
  </si>
  <si>
    <t>За период с начала текущего года (с нарастающим итогом)</t>
  </si>
  <si>
    <t>За аналогичный период с начала предыдущего года (с нарастающим итогом)</t>
  </si>
  <si>
    <t>Доходы, связанные с получением вознаграждения:</t>
  </si>
  <si>
    <t xml:space="preserve">   по корреспондентским и текущим счетам</t>
  </si>
  <si>
    <t xml:space="preserve">   по размещенным вкладам</t>
  </si>
  <si>
    <t xml:space="preserve">   по предоставленной финансовой аренде</t>
  </si>
  <si>
    <t xml:space="preserve">   по приобретенным ценным бумагам</t>
  </si>
  <si>
    <t xml:space="preserve">   по операциям «обратное РЕПО»</t>
  </si>
  <si>
    <t xml:space="preserve">    от пенсионных активов          </t>
  </si>
  <si>
    <t>Доходы от осуществления банковской и иной деятельности, не связанные с получением вознаграждения</t>
  </si>
  <si>
    <t xml:space="preserve">   доходы от осуществления переводных операций</t>
  </si>
  <si>
    <t xml:space="preserve">   доходы от осуществления клиринговых операций</t>
  </si>
  <si>
    <t xml:space="preserve">   доходы от осуществления кассовых операций</t>
  </si>
  <si>
    <t xml:space="preserve">   доходы от осуществления сейфовых операций</t>
  </si>
  <si>
    <t xml:space="preserve">   доходы от инкассации</t>
  </si>
  <si>
    <t>Доходы (расходы) по финансовым активам (нетто)</t>
  </si>
  <si>
    <t>Доходы (расходы) от переоценки иностранной валюты (нетто)</t>
  </si>
  <si>
    <t>Дивиденды</t>
  </si>
  <si>
    <t>Доходы, связанные с участием в ассоциированных организациях</t>
  </si>
  <si>
    <t>Доходы от реализации (выбытия) активов</t>
  </si>
  <si>
    <t>Прочие доходы</t>
  </si>
  <si>
    <t>Расходы, связанные с выплатой вознаграждения</t>
  </si>
  <si>
    <t xml:space="preserve">   по привлеченным вкладам</t>
  </si>
  <si>
    <t xml:space="preserve">   по полученным займам</t>
  </si>
  <si>
    <t xml:space="preserve">   по полученной финансовой аренде</t>
  </si>
  <si>
    <t xml:space="preserve">   по выпущенным ценным бумагам</t>
  </si>
  <si>
    <t xml:space="preserve">   по операциям «РЕПО»</t>
  </si>
  <si>
    <t>Комиссионные расходы</t>
  </si>
  <si>
    <t xml:space="preserve">   вознаграждение управляющему агенту</t>
  </si>
  <si>
    <t xml:space="preserve">   вознаграждение за кастодиальное обслуживание</t>
  </si>
  <si>
    <t>Расходы, по банковской и иной деятельности, не связанные с выплатой вознаграждения</t>
  </si>
  <si>
    <t xml:space="preserve">   расходы от осуществления переводных операций</t>
  </si>
  <si>
    <t xml:space="preserve">   расходы от осуществления клиринговых операций</t>
  </si>
  <si>
    <t xml:space="preserve">   расходы от осуществления кассовых операций</t>
  </si>
  <si>
    <t xml:space="preserve">   расходы от осуществления сейфовых операций</t>
  </si>
  <si>
    <t xml:space="preserve">   расходы от осуществления инкассации</t>
  </si>
  <si>
    <t>Операционные расходы</t>
  </si>
  <si>
    <t xml:space="preserve">   расходы на оплату труда и командировочные</t>
  </si>
  <si>
    <t xml:space="preserve">   амортизационные отчисления</t>
  </si>
  <si>
    <t xml:space="preserve">   расходы на материалы</t>
  </si>
  <si>
    <t>Расходы от реализации или безвозмездной передачи активов</t>
  </si>
  <si>
    <t>Прочие расходы</t>
  </si>
  <si>
    <t>Прибыль (убыток) от прекращенной деятельности</t>
  </si>
  <si>
    <t>Отчет о прибылях и убытках</t>
  </si>
  <si>
    <t>Приложение 1 к Инструкции о перечне, формах и сроках представления финансовой отчетности отдельными финансовыми организациями</t>
  </si>
  <si>
    <t>Форма № 1</t>
  </si>
  <si>
    <t>АО "Цесна Капитал"</t>
  </si>
  <si>
    <t>(полное наименование организации)</t>
  </si>
  <si>
    <t>( в тысячах казахстанских тенге)</t>
  </si>
  <si>
    <t>Ценные бумаги, учтенные по справедливой стоимости через прибыль и убыток</t>
  </si>
  <si>
    <t>4</t>
  </si>
  <si>
    <t xml:space="preserve">Комиссионные вознаграждения                                                                                           </t>
  </si>
  <si>
    <t xml:space="preserve">   от пенсионных активов</t>
  </si>
  <si>
    <t xml:space="preserve">   от инвестиционного дохода/убытка по пенсионным активам</t>
  </si>
  <si>
    <t>8</t>
  </si>
  <si>
    <t>Займы предоставленные (за вычетом резервов на обесценение)</t>
  </si>
  <si>
    <t>Текущий актив по налогу на прибыль</t>
  </si>
  <si>
    <t>Отложенный налоговый актив</t>
  </si>
  <si>
    <t xml:space="preserve">Итого активы: </t>
  </si>
  <si>
    <t xml:space="preserve">Вклады привлеченные </t>
  </si>
  <si>
    <t>Операция «РЕПО»</t>
  </si>
  <si>
    <t>Оценочные резервы</t>
  </si>
  <si>
    <t>Текущие обязательства по налогу на прибыль</t>
  </si>
  <si>
    <t>32</t>
  </si>
  <si>
    <t>Отложенное обязательство по налогу на прибыль</t>
  </si>
  <si>
    <t>33</t>
  </si>
  <si>
    <t>34</t>
  </si>
  <si>
    <t>Итого обязательства:</t>
  </si>
  <si>
    <t xml:space="preserve">      простые акции</t>
  </si>
  <si>
    <t xml:space="preserve">      привилегированные акции </t>
  </si>
  <si>
    <t>Премии (дополнительный оплаченный капитал)</t>
  </si>
  <si>
    <t xml:space="preserve">Нераспределенная прибыль (непокрытый убыток):           </t>
  </si>
  <si>
    <t xml:space="preserve">     предыдущих лет</t>
  </si>
  <si>
    <t xml:space="preserve">     отчетного периода</t>
  </si>
  <si>
    <t xml:space="preserve">Итого капитал: </t>
  </si>
  <si>
    <t>Итого капитал и обязательства (стр.35+стр.43):</t>
  </si>
  <si>
    <t>Место печати</t>
  </si>
  <si>
    <t>Приложение 2 к Инструкции о перечне, формах и сроках представления финансовой отчетности отдельными финансовыми организациями</t>
  </si>
  <si>
    <t>Форма № 2</t>
  </si>
  <si>
    <t xml:space="preserve">   по предоставленным займам</t>
  </si>
  <si>
    <t xml:space="preserve">    от инвестиционного дохода/убытка по пенсионным активам</t>
  </si>
  <si>
    <t xml:space="preserve">в том числе:  </t>
  </si>
  <si>
    <t xml:space="preserve">   доходы (расходы) от купли/продажи финансовых активов (нетто)</t>
  </si>
  <si>
    <t xml:space="preserve">  доходы (расходы) от изменения стоимости финансовых активов, учтенных по справедливой стоимости через прибыль и убыток (нетто)</t>
  </si>
  <si>
    <t xml:space="preserve">   расходы по выплате налогов и других обязательных платежей в бюджет, за исключением налога на прибыль</t>
  </si>
  <si>
    <t>Телефон 8 (7172) 472 553</t>
  </si>
  <si>
    <t>1.1.</t>
  </si>
  <si>
    <t>1.2.</t>
  </si>
  <si>
    <t>1.3.</t>
  </si>
  <si>
    <t>1.4.</t>
  </si>
  <si>
    <t>1.5.</t>
  </si>
  <si>
    <t>1.6.</t>
  </si>
  <si>
    <t>из них:</t>
  </si>
  <si>
    <t>наличные деньги в кассе</t>
  </si>
  <si>
    <t>деньги на счетах в банках и организациях, осуществляющих отдельные виды банковских операций</t>
  </si>
  <si>
    <t>1.7.</t>
  </si>
  <si>
    <t>2.1.</t>
  </si>
  <si>
    <t>2.2.</t>
  </si>
  <si>
    <t>3.1.</t>
  </si>
  <si>
    <t>3.2.</t>
  </si>
  <si>
    <t>3.3.</t>
  </si>
  <si>
    <t>3.4.</t>
  </si>
  <si>
    <t>3.5.</t>
  </si>
  <si>
    <t>3.6.</t>
  </si>
  <si>
    <t xml:space="preserve">   прочие доходы, связанные с получением вознаграждения</t>
  </si>
  <si>
    <t xml:space="preserve">   прочие доходы от банковской и иной деятельности, не связанные с получением вознаграждения</t>
  </si>
  <si>
    <t>4.1.</t>
  </si>
  <si>
    <t>4.2.</t>
  </si>
  <si>
    <t xml:space="preserve">   прочие расходы, связанные с выплатой вознаграждения</t>
  </si>
  <si>
    <t>11.1.</t>
  </si>
  <si>
    <t>11.2.</t>
  </si>
  <si>
    <t>11.3.</t>
  </si>
  <si>
    <t>11.4.</t>
  </si>
  <si>
    <t>11.5.</t>
  </si>
  <si>
    <t>11.6.</t>
  </si>
  <si>
    <t>12.1.</t>
  </si>
  <si>
    <t>12.2.</t>
  </si>
  <si>
    <t>13.1.</t>
  </si>
  <si>
    <t>13.2.</t>
  </si>
  <si>
    <t>13.3.</t>
  </si>
  <si>
    <t>13.4.</t>
  </si>
  <si>
    <t>13.5.</t>
  </si>
  <si>
    <t>14.1.</t>
  </si>
  <si>
    <t>14.2.</t>
  </si>
  <si>
    <t>14.3.</t>
  </si>
  <si>
    <t>14.4.</t>
  </si>
  <si>
    <t>Итого расходов (сумма строк с 11 по 16)</t>
  </si>
  <si>
    <t>Итого доходов (сумма строк с 1 по 9)</t>
  </si>
  <si>
    <t>Прибыль (убыток) до отчисления в резервы (провизии) (стр.10-стр.17)</t>
  </si>
  <si>
    <t>Резервы (восстановление резервов) на возможные потери по операциям</t>
  </si>
  <si>
    <t>Чистая прибыль (убыток) до уплаты корпоративного подоходного налога (стр. 18-стр.19)</t>
  </si>
  <si>
    <t>Корпоративный подоходный налог</t>
  </si>
  <si>
    <t>Чистая прибыль (убыток) после уплаты корпоративного подоходного налога (стр.20-стр.21)</t>
  </si>
  <si>
    <t>Итого чистая прибыль (убыток) за период (стр.22+/-стр.23-стр.24)</t>
  </si>
  <si>
    <t xml:space="preserve"> по состоянию на "01" апреля 2016 года</t>
  </si>
  <si>
    <t xml:space="preserve">Первый руководитель _____________________ Балкенов С.Б.  </t>
  </si>
  <si>
    <t>Главный бухгалтер      _____________________Батыршаева Г.Б.</t>
  </si>
  <si>
    <t>Исполнитель                 ______________________  Мамаева Т.В.</t>
  </si>
  <si>
    <t>За отчетный период</t>
  </si>
  <si>
    <t>За аналогичный отчетный период предыдущего года</t>
  </si>
  <si>
    <t>Счет</t>
  </si>
  <si>
    <t>Кор. Счет</t>
  </si>
  <si>
    <t>Дебет</t>
  </si>
  <si>
    <t>Кредит</t>
  </si>
  <si>
    <t>Начальное сальдо</t>
  </si>
  <si>
    <t>6110.01</t>
  </si>
  <si>
    <t>6110.03</t>
  </si>
  <si>
    <t>6110.04</t>
  </si>
  <si>
    <t>6110.28</t>
  </si>
  <si>
    <t>6110.30</t>
  </si>
  <si>
    <t>6110.61</t>
  </si>
  <si>
    <t>6110.81</t>
  </si>
  <si>
    <t>6150.01</t>
  </si>
  <si>
    <t>6150.03</t>
  </si>
  <si>
    <t>6240.03</t>
  </si>
  <si>
    <t>6250.01</t>
  </si>
  <si>
    <t>6280.07</t>
  </si>
  <si>
    <t>6280.02</t>
  </si>
  <si>
    <t>6280.09</t>
  </si>
  <si>
    <t>7220.01</t>
  </si>
  <si>
    <t>7220.05</t>
  </si>
  <si>
    <t>7310.02, Расходы по вознаграждениям связанные с амортизацией премии</t>
  </si>
  <si>
    <t>7310.02</t>
  </si>
  <si>
    <t>7430.01, Не реализованные расходы по курсовой разнице</t>
  </si>
  <si>
    <t>7430.01</t>
  </si>
  <si>
    <t>7440.03, Расходы по формированию резервов(провизий) по прочей дебиторской задолженности</t>
  </si>
  <si>
    <t>7440.03</t>
  </si>
  <si>
    <t>7470.09, Прочие расходы</t>
  </si>
  <si>
    <t>7470.09</t>
  </si>
  <si>
    <t>7470.03, Расходы (нереализованные) от изменения справедливой стоимости финансовых инструментов</t>
  </si>
  <si>
    <t>7470.03</t>
  </si>
  <si>
    <t>7470.10, Расходы от покупки продажи-ценных бумаг</t>
  </si>
  <si>
    <t>7470.10</t>
  </si>
  <si>
    <t>7470.81</t>
  </si>
  <si>
    <t>7470.83</t>
  </si>
  <si>
    <t>7470.84</t>
  </si>
  <si>
    <t>Оборот</t>
  </si>
  <si>
    <t>Конечное сальдо</t>
  </si>
  <si>
    <t>7220.02</t>
  </si>
  <si>
    <t>7220.03</t>
  </si>
  <si>
    <t>7470.02</t>
  </si>
  <si>
    <t>7470.06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</si>
</sst>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(* #,##0.00_);_(* \(#,##0.00\);_(* &quot;-&quot;??_);_(@_)"/>
    <numFmt numFmtId="165" formatCode="#,##0.00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</font>
    <font>
      <b/>
      <sz val="10"/>
      <name val="Arial Cyr"/>
      <charset val="204"/>
    </font>
    <font>
      <sz val="10"/>
      <color indexed="8"/>
      <name val="Times New Roman"/>
      <family val="1"/>
      <charset val="204"/>
    </font>
    <font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 Cyr"/>
      <charset val="204"/>
    </font>
    <font>
      <sz val="8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82">
    <xf numFmtId="0" fontId="0" fillId="0" borderId="0"/>
    <xf numFmtId="0" fontId="4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30" fillId="0" borderId="0">
      <alignment horizontal="left" vertical="top"/>
    </xf>
    <xf numFmtId="0" fontId="31" fillId="0" borderId="0">
      <alignment horizontal="center" vertical="center"/>
    </xf>
    <xf numFmtId="0" fontId="27" fillId="0" borderId="0">
      <alignment horizontal="center" vertical="center"/>
    </xf>
    <xf numFmtId="0" fontId="32" fillId="0" borderId="0">
      <alignment horizontal="center" vertical="center"/>
    </xf>
    <xf numFmtId="0" fontId="27" fillId="0" borderId="0">
      <alignment horizontal="right" vertical="center"/>
    </xf>
    <xf numFmtId="0" fontId="32" fillId="0" borderId="0">
      <alignment horizontal="right" vertical="center"/>
    </xf>
    <xf numFmtId="0" fontId="32" fillId="0" borderId="0">
      <alignment horizontal="left" vertical="top"/>
    </xf>
    <xf numFmtId="0" fontId="31" fillId="0" borderId="0">
      <alignment horizontal="left" vertical="top"/>
    </xf>
    <xf numFmtId="0" fontId="31" fillId="0" borderId="0">
      <alignment horizontal="right" vertical="center"/>
    </xf>
    <xf numFmtId="0" fontId="31" fillId="0" borderId="0">
      <alignment horizontal="right" vertical="center"/>
    </xf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8" fillId="0" borderId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23" borderId="8" applyNumberFormat="0" applyFont="0" applyAlignment="0" applyProtection="0"/>
    <xf numFmtId="0" fontId="22" fillId="0" borderId="9" applyNumberFormat="0" applyFill="0" applyAlignment="0" applyProtection="0"/>
    <xf numFmtId="0" fontId="5" fillId="0" borderId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3" fillId="0" borderId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4" fillId="0" borderId="0"/>
    <xf numFmtId="0" fontId="18" fillId="0" borderId="0"/>
    <xf numFmtId="0" fontId="38" fillId="0" borderId="0">
      <alignment horizontal="left" vertical="top"/>
    </xf>
    <xf numFmtId="0" fontId="30" fillId="0" borderId="0">
      <alignment horizontal="center" vertical="top"/>
    </xf>
    <xf numFmtId="0" fontId="39" fillId="0" borderId="0">
      <alignment horizontal="center" vertical="top"/>
    </xf>
    <xf numFmtId="0" fontId="39" fillId="0" borderId="0">
      <alignment horizontal="center" vertical="top"/>
    </xf>
    <xf numFmtId="0" fontId="30" fillId="0" borderId="0">
      <alignment horizontal="right" vertical="top"/>
    </xf>
    <xf numFmtId="0" fontId="39" fillId="0" borderId="0">
      <alignment horizontal="center" vertical="top"/>
    </xf>
    <xf numFmtId="0" fontId="30" fillId="0" borderId="0">
      <alignment horizontal="right" vertical="top"/>
    </xf>
    <xf numFmtId="0" fontId="30" fillId="0" borderId="0">
      <alignment horizontal="center" vertical="top"/>
    </xf>
    <xf numFmtId="0" fontId="30" fillId="0" borderId="0">
      <alignment horizontal="center" vertical="top"/>
    </xf>
    <xf numFmtId="0" fontId="4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" fillId="0" borderId="0"/>
    <xf numFmtId="0" fontId="39" fillId="0" borderId="0">
      <alignment horizontal="center" vertical="top"/>
    </xf>
    <xf numFmtId="0" fontId="31" fillId="0" borderId="0">
      <alignment horizontal="center" vertical="top"/>
    </xf>
    <xf numFmtId="0" fontId="39" fillId="0" borderId="0">
      <alignment horizontal="left" vertical="top"/>
    </xf>
    <xf numFmtId="0" fontId="38" fillId="0" borderId="0">
      <alignment horizontal="right" vertical="top"/>
    </xf>
    <xf numFmtId="0" fontId="1" fillId="0" borderId="0"/>
    <xf numFmtId="0" fontId="43" fillId="0" borderId="0"/>
  </cellStyleXfs>
  <cellXfs count="138">
    <xf numFmtId="0" fontId="0" fillId="0" borderId="0" xfId="0"/>
    <xf numFmtId="0" fontId="4" fillId="0" borderId="0" xfId="1"/>
    <xf numFmtId="0" fontId="29" fillId="0" borderId="10" xfId="47" applyFont="1" applyFill="1" applyBorder="1" applyAlignment="1" applyProtection="1">
      <alignment horizontal="center" vertical="center" wrapText="1"/>
      <protection locked="0"/>
    </xf>
    <xf numFmtId="0" fontId="25" fillId="0" borderId="10" xfId="47" applyFont="1" applyFill="1" applyBorder="1" applyAlignment="1" applyProtection="1">
      <alignment horizontal="center"/>
      <protection locked="0"/>
    </xf>
    <xf numFmtId="0" fontId="18" fillId="0" borderId="0" xfId="47" applyFont="1" applyFill="1" applyProtection="1">
      <protection locked="0"/>
    </xf>
    <xf numFmtId="0" fontId="33" fillId="0" borderId="0" xfId="47" applyFont="1" applyFill="1" applyAlignment="1">
      <alignment horizontal="justify" shrinkToFit="1"/>
    </xf>
    <xf numFmtId="0" fontId="29" fillId="0" borderId="0" xfId="47" applyFont="1" applyFill="1" applyAlignment="1" applyProtection="1">
      <alignment horizontal="right" wrapText="1"/>
    </xf>
    <xf numFmtId="0" fontId="25" fillId="0" borderId="0" xfId="47" applyFont="1" applyFill="1" applyProtection="1"/>
    <xf numFmtId="0" fontId="25" fillId="0" borderId="0" xfId="47" applyFont="1" applyFill="1" applyAlignment="1" applyProtection="1">
      <alignment horizontal="right"/>
    </xf>
    <xf numFmtId="0" fontId="18" fillId="0" borderId="0" xfId="47" applyFont="1" applyFill="1" applyProtection="1"/>
    <xf numFmtId="0" fontId="29" fillId="0" borderId="10" xfId="47" applyFont="1" applyFill="1" applyBorder="1" applyAlignment="1" applyProtection="1">
      <alignment horizontal="left"/>
    </xf>
    <xf numFmtId="0" fontId="29" fillId="0" borderId="10" xfId="47" applyFont="1" applyFill="1" applyBorder="1" applyAlignment="1" applyProtection="1">
      <alignment horizontal="center"/>
      <protection locked="0"/>
    </xf>
    <xf numFmtId="3" fontId="18" fillId="0" borderId="10" xfId="47" applyNumberFormat="1" applyFont="1" applyFill="1" applyBorder="1" applyProtection="1">
      <protection locked="0"/>
    </xf>
    <xf numFmtId="0" fontId="25" fillId="0" borderId="10" xfId="47" applyFont="1" applyFill="1" applyBorder="1" applyAlignment="1" applyProtection="1">
      <alignment horizontal="left" wrapText="1"/>
    </xf>
    <xf numFmtId="0" fontId="25" fillId="0" borderId="10" xfId="47" applyFont="1" applyFill="1" applyBorder="1" applyAlignment="1" applyProtection="1">
      <alignment horizontal="center" vertical="center" wrapText="1"/>
      <protection locked="0"/>
    </xf>
    <xf numFmtId="3" fontId="25" fillId="0" borderId="10" xfId="47" applyNumberFormat="1" applyFont="1" applyFill="1" applyBorder="1" applyAlignment="1" applyProtection="1">
      <alignment vertical="top" wrapText="1"/>
      <protection locked="0"/>
    </xf>
    <xf numFmtId="3" fontId="26" fillId="0" borderId="10" xfId="47" applyNumberFormat="1" applyFont="1" applyFill="1" applyBorder="1" applyAlignment="1" applyProtection="1">
      <alignment vertical="top" wrapText="1"/>
    </xf>
    <xf numFmtId="0" fontId="25" fillId="0" borderId="10" xfId="47" applyFont="1" applyFill="1" applyBorder="1" applyAlignment="1" applyProtection="1">
      <alignment wrapText="1"/>
    </xf>
    <xf numFmtId="3" fontId="26" fillId="0" borderId="10" xfId="47" applyNumberFormat="1" applyFont="1" applyFill="1" applyBorder="1" applyAlignment="1" applyProtection="1">
      <alignment vertical="top" wrapText="1"/>
      <protection locked="0"/>
    </xf>
    <xf numFmtId="49" fontId="25" fillId="0" borderId="10" xfId="47" applyNumberFormat="1" applyFont="1" applyFill="1" applyBorder="1" applyAlignment="1" applyProtection="1">
      <alignment horizontal="center" vertical="center" wrapText="1"/>
      <protection locked="0"/>
    </xf>
    <xf numFmtId="0" fontId="26" fillId="0" borderId="10" xfId="47" applyFont="1" applyFill="1" applyBorder="1" applyAlignment="1" applyProtection="1">
      <protection locked="0"/>
    </xf>
    <xf numFmtId="0" fontId="28" fillId="0" borderId="10" xfId="47" applyFont="1" applyFill="1" applyBorder="1" applyAlignment="1" applyProtection="1">
      <alignment wrapText="1"/>
    </xf>
    <xf numFmtId="3" fontId="29" fillId="0" borderId="10" xfId="47" applyNumberFormat="1" applyFont="1" applyFill="1" applyBorder="1" applyAlignment="1" applyProtection="1">
      <alignment horizontal="right"/>
    </xf>
    <xf numFmtId="0" fontId="26" fillId="0" borderId="10" xfId="47" applyFont="1" applyFill="1" applyBorder="1" applyAlignment="1" applyProtection="1">
      <alignment wrapText="1"/>
    </xf>
    <xf numFmtId="0" fontId="28" fillId="0" borderId="10" xfId="47" applyFont="1" applyFill="1" applyBorder="1" applyAlignment="1" applyProtection="1">
      <alignment horizontal="left" wrapText="1"/>
    </xf>
    <xf numFmtId="3" fontId="18" fillId="0" borderId="10" xfId="47" applyNumberFormat="1" applyFont="1" applyFill="1" applyBorder="1" applyAlignment="1" applyProtection="1">
      <alignment vertical="top" wrapText="1"/>
      <protection locked="0"/>
    </xf>
    <xf numFmtId="0" fontId="25" fillId="0" borderId="10" xfId="47" applyFont="1" applyFill="1" applyBorder="1" applyAlignment="1" applyProtection="1">
      <alignment horizontal="justify" wrapText="1"/>
    </xf>
    <xf numFmtId="3" fontId="28" fillId="0" borderId="10" xfId="47" applyNumberFormat="1" applyFont="1" applyFill="1" applyBorder="1" applyAlignment="1" applyProtection="1">
      <alignment vertical="top" wrapText="1"/>
    </xf>
    <xf numFmtId="2" fontId="25" fillId="0" borderId="10" xfId="47" applyNumberFormat="1" applyFont="1" applyFill="1" applyBorder="1" applyAlignment="1" applyProtection="1">
      <alignment horizontal="center" vertical="center" wrapText="1"/>
      <protection locked="0"/>
    </xf>
    <xf numFmtId="3" fontId="28" fillId="0" borderId="10" xfId="47" applyNumberFormat="1" applyFont="1" applyFill="1" applyBorder="1" applyAlignment="1" applyProtection="1">
      <alignment vertical="top" wrapText="1"/>
      <protection locked="0"/>
    </xf>
    <xf numFmtId="0" fontId="29" fillId="0" borderId="10" xfId="47" applyFont="1" applyFill="1" applyBorder="1" applyAlignment="1" applyProtection="1">
      <alignment wrapText="1"/>
    </xf>
    <xf numFmtId="3" fontId="29" fillId="0" borderId="10" xfId="47" applyNumberFormat="1" applyFont="1" applyFill="1" applyBorder="1" applyAlignment="1" applyProtection="1">
      <alignment vertical="top" wrapText="1"/>
    </xf>
    <xf numFmtId="3" fontId="25" fillId="0" borderId="10" xfId="47" applyNumberFormat="1" applyFont="1" applyFill="1" applyBorder="1" applyAlignment="1" applyProtection="1">
      <alignment vertical="top" wrapText="1"/>
    </xf>
    <xf numFmtId="0" fontId="26" fillId="0" borderId="10" xfId="47" applyFont="1" applyFill="1" applyBorder="1" applyAlignment="1" applyProtection="1">
      <alignment horizontal="center" vertical="center"/>
      <protection locked="0"/>
    </xf>
    <xf numFmtId="0" fontId="26" fillId="0" borderId="0" xfId="47" applyFont="1" applyFill="1" applyProtection="1">
      <protection locked="0"/>
    </xf>
    <xf numFmtId="0" fontId="18" fillId="0" borderId="10" xfId="47" applyFont="1" applyFill="1" applyBorder="1" applyProtection="1">
      <protection locked="0"/>
    </xf>
    <xf numFmtId="165" fontId="36" fillId="0" borderId="0" xfId="47" applyNumberFormat="1" applyFont="1" applyFill="1" applyProtection="1">
      <protection locked="0"/>
    </xf>
    <xf numFmtId="49" fontId="26" fillId="0" borderId="0" xfId="62" applyNumberFormat="1" applyFont="1" applyFill="1" applyProtection="1">
      <protection locked="0"/>
    </xf>
    <xf numFmtId="0" fontId="26" fillId="0" borderId="0" xfId="47" applyFont="1" applyFill="1" applyBorder="1" applyAlignment="1" applyProtection="1">
      <protection locked="0"/>
    </xf>
    <xf numFmtId="0" fontId="29" fillId="24" borderId="0" xfId="47" applyFont="1" applyFill="1" applyAlignment="1" applyProtection="1">
      <alignment horizontal="right" wrapText="1"/>
    </xf>
    <xf numFmtId="0" fontId="25" fillId="24" borderId="0" xfId="47" applyFont="1" applyFill="1" applyAlignment="1" applyProtection="1">
      <alignment horizontal="center"/>
    </xf>
    <xf numFmtId="0" fontId="25" fillId="24" borderId="0" xfId="47" applyFont="1" applyFill="1" applyProtection="1"/>
    <xf numFmtId="0" fontId="18" fillId="24" borderId="0" xfId="47" applyFont="1" applyFill="1" applyProtection="1"/>
    <xf numFmtId="0" fontId="29" fillId="24" borderId="10" xfId="47" applyFont="1" applyFill="1" applyBorder="1" applyAlignment="1" applyProtection="1">
      <alignment horizontal="center" vertical="center" wrapText="1"/>
      <protection locked="0"/>
    </xf>
    <xf numFmtId="0" fontId="25" fillId="24" borderId="10" xfId="47" applyFont="1" applyFill="1" applyBorder="1" applyAlignment="1" applyProtection="1">
      <alignment horizontal="center"/>
      <protection locked="0"/>
    </xf>
    <xf numFmtId="0" fontId="26" fillId="24" borderId="10" xfId="47" applyFont="1" applyFill="1" applyBorder="1" applyAlignment="1" applyProtection="1">
      <alignment vertical="top" wrapText="1"/>
    </xf>
    <xf numFmtId="0" fontId="26" fillId="24" borderId="12" xfId="47" applyFont="1" applyFill="1" applyBorder="1" applyAlignment="1" applyProtection="1">
      <alignment horizontal="center" vertical="top" wrapText="1"/>
      <protection locked="0"/>
    </xf>
    <xf numFmtId="3" fontId="26" fillId="24" borderId="10" xfId="47" applyNumberFormat="1" applyFont="1" applyFill="1" applyBorder="1" applyAlignment="1" applyProtection="1">
      <alignment vertical="top"/>
    </xf>
    <xf numFmtId="0" fontId="26" fillId="24" borderId="11" xfId="47" applyFont="1" applyFill="1" applyBorder="1" applyAlignment="1" applyProtection="1">
      <alignment vertical="top" wrapText="1"/>
    </xf>
    <xf numFmtId="0" fontId="26" fillId="24" borderId="13" xfId="47" applyFont="1" applyFill="1" applyBorder="1" applyAlignment="1" applyProtection="1">
      <alignment horizontal="center" vertical="top" wrapText="1"/>
      <protection locked="0"/>
    </xf>
    <xf numFmtId="0" fontId="25" fillId="24" borderId="11" xfId="47" applyFont="1" applyFill="1" applyBorder="1" applyAlignment="1" applyProtection="1">
      <alignment vertical="top" wrapText="1"/>
    </xf>
    <xf numFmtId="3" fontId="26" fillId="24" borderId="10" xfId="47" applyNumberFormat="1" applyFont="1" applyFill="1" applyBorder="1" applyProtection="1">
      <protection locked="0"/>
    </xf>
    <xf numFmtId="3" fontId="26" fillId="0" borderId="10" xfId="47" applyNumberFormat="1" applyFont="1" applyFill="1" applyBorder="1" applyAlignment="1" applyProtection="1">
      <alignment vertical="top"/>
    </xf>
    <xf numFmtId="3" fontId="26" fillId="0" borderId="10" xfId="47" applyNumberFormat="1" applyFont="1" applyFill="1" applyBorder="1" applyProtection="1"/>
    <xf numFmtId="0" fontId="25" fillId="24" borderId="11" xfId="47" applyFont="1" applyFill="1" applyBorder="1" applyAlignment="1" applyProtection="1">
      <alignment horizontal="justify" vertical="top" wrapText="1"/>
    </xf>
    <xf numFmtId="0" fontId="28" fillId="24" borderId="11" xfId="47" applyFont="1" applyFill="1" applyBorder="1" applyAlignment="1" applyProtection="1">
      <alignment vertical="top" wrapText="1"/>
    </xf>
    <xf numFmtId="3" fontId="28" fillId="24" borderId="10" xfId="47" applyNumberFormat="1" applyFont="1" applyFill="1" applyBorder="1" applyProtection="1">
      <protection locked="0"/>
    </xf>
    <xf numFmtId="3" fontId="28" fillId="0" borderId="10" xfId="47" applyNumberFormat="1" applyFont="1" applyFill="1" applyBorder="1" applyProtection="1">
      <protection locked="0"/>
    </xf>
    <xf numFmtId="0" fontId="29" fillId="24" borderId="11" xfId="47" applyFont="1" applyFill="1" applyBorder="1" applyAlignment="1" applyProtection="1">
      <alignment vertical="top" wrapText="1"/>
    </xf>
    <xf numFmtId="3" fontId="26" fillId="0" borderId="10" xfId="47" applyNumberFormat="1" applyFont="1" applyFill="1" applyBorder="1" applyProtection="1">
      <protection locked="0"/>
    </xf>
    <xf numFmtId="49" fontId="26" fillId="24" borderId="13" xfId="47" applyNumberFormat="1" applyFont="1" applyFill="1" applyBorder="1" applyAlignment="1" applyProtection="1">
      <alignment horizontal="center" vertical="top" wrapText="1"/>
      <protection locked="0"/>
    </xf>
    <xf numFmtId="0" fontId="25" fillId="24" borderId="10" xfId="47" applyFont="1" applyFill="1" applyBorder="1" applyAlignment="1" applyProtection="1">
      <alignment vertical="top" wrapText="1"/>
    </xf>
    <xf numFmtId="0" fontId="26" fillId="0" borderId="13" xfId="47" applyFont="1" applyFill="1" applyBorder="1" applyAlignment="1" applyProtection="1">
      <alignment horizontal="center" vertical="top" wrapText="1"/>
      <protection locked="0"/>
    </xf>
    <xf numFmtId="0" fontId="26" fillId="0" borderId="10" xfId="47" applyFont="1" applyFill="1" applyBorder="1" applyAlignment="1" applyProtection="1">
      <alignment horizontal="center" vertical="top" wrapText="1"/>
      <protection locked="0"/>
    </xf>
    <xf numFmtId="0" fontId="26" fillId="0" borderId="10" xfId="47" applyFont="1" applyFill="1" applyBorder="1" applyAlignment="1" applyProtection="1">
      <alignment horizontal="center"/>
      <protection locked="0"/>
    </xf>
    <xf numFmtId="0" fontId="26" fillId="0" borderId="10" xfId="47" applyFont="1" applyFill="1" applyBorder="1" applyProtection="1">
      <protection locked="0"/>
    </xf>
    <xf numFmtId="0" fontId="26" fillId="24" borderId="10" xfId="47" applyFont="1" applyFill="1" applyBorder="1" applyProtection="1">
      <protection locked="0"/>
    </xf>
    <xf numFmtId="0" fontId="26" fillId="0" borderId="0" xfId="47" applyFont="1" applyFill="1" applyAlignment="1" applyProtection="1">
      <alignment horizontal="center"/>
      <protection locked="0"/>
    </xf>
    <xf numFmtId="0" fontId="41" fillId="0" borderId="10" xfId="47" applyFont="1" applyFill="1" applyBorder="1" applyProtection="1">
      <protection locked="0"/>
    </xf>
    <xf numFmtId="0" fontId="28" fillId="24" borderId="10" xfId="47" applyFont="1" applyFill="1" applyBorder="1" applyAlignment="1" applyProtection="1">
      <alignment vertical="top" wrapText="1"/>
    </xf>
    <xf numFmtId="0" fontId="26" fillId="24" borderId="10" xfId="47" applyFont="1" applyFill="1" applyBorder="1" applyAlignment="1" applyProtection="1">
      <alignment horizontal="center"/>
      <protection locked="0"/>
    </xf>
    <xf numFmtId="0" fontId="28" fillId="24" borderId="10" xfId="47" applyFont="1" applyFill="1" applyBorder="1" applyAlignment="1" applyProtection="1">
      <alignment horizontal="center"/>
      <protection locked="0"/>
    </xf>
    <xf numFmtId="4" fontId="18" fillId="24" borderId="0" xfId="47" applyNumberFormat="1" applyFont="1" applyFill="1" applyProtection="1">
      <protection locked="0"/>
    </xf>
    <xf numFmtId="3" fontId="18" fillId="24" borderId="0" xfId="47" applyNumberFormat="1" applyFont="1" applyFill="1" applyProtection="1">
      <protection locked="0"/>
    </xf>
    <xf numFmtId="0" fontId="18" fillId="24" borderId="0" xfId="47" applyFont="1" applyFill="1" applyProtection="1">
      <protection locked="0"/>
    </xf>
    <xf numFmtId="0" fontId="42" fillId="0" borderId="0" xfId="47" applyFont="1" applyFill="1" applyProtection="1">
      <protection locked="0"/>
    </xf>
    <xf numFmtId="3" fontId="26" fillId="0" borderId="10" xfId="47" applyNumberFormat="1" applyFont="1" applyFill="1" applyBorder="1" applyAlignment="1" applyProtection="1">
      <alignment vertical="top"/>
      <protection locked="0"/>
    </xf>
    <xf numFmtId="3" fontId="4" fillId="0" borderId="0" xfId="1" applyNumberFormat="1"/>
    <xf numFmtId="0" fontId="18" fillId="0" borderId="0" xfId="47" applyFont="1" applyFill="1" applyProtection="1">
      <protection locked="0"/>
    </xf>
    <xf numFmtId="3" fontId="42" fillId="0" borderId="0" xfId="47" applyNumberFormat="1" applyFont="1" applyFill="1" applyProtection="1">
      <protection locked="0"/>
    </xf>
    <xf numFmtId="0" fontId="28" fillId="0" borderId="10" xfId="47" applyFont="1" applyFill="1" applyBorder="1" applyAlignment="1" applyProtection="1">
      <alignment horizontal="center" vertical="center" wrapText="1"/>
      <protection locked="0"/>
    </xf>
    <xf numFmtId="0" fontId="28" fillId="0" borderId="10" xfId="47" applyFont="1" applyFill="1" applyBorder="1" applyAlignment="1" applyProtection="1">
      <alignment horizontal="center" vertical="center"/>
      <protection locked="0"/>
    </xf>
    <xf numFmtId="0" fontId="28" fillId="24" borderId="13" xfId="47" applyFont="1" applyFill="1" applyBorder="1" applyAlignment="1" applyProtection="1">
      <alignment horizontal="center" vertical="top" wrapText="1"/>
      <protection locked="0"/>
    </xf>
    <xf numFmtId="16" fontId="26" fillId="0" borderId="10" xfId="47" applyNumberFormat="1" applyFont="1" applyFill="1" applyBorder="1" applyAlignment="1" applyProtection="1">
      <alignment horizontal="center"/>
      <protection locked="0"/>
    </xf>
    <xf numFmtId="0" fontId="26" fillId="0" borderId="0" xfId="47" applyFont="1" applyFill="1" applyAlignment="1">
      <alignment horizontal="left"/>
    </xf>
    <xf numFmtId="0" fontId="33" fillId="0" borderId="0" xfId="47" applyFont="1" applyFill="1" applyAlignment="1" applyProtection="1">
      <alignment wrapText="1"/>
      <protection locked="0"/>
    </xf>
    <xf numFmtId="0" fontId="33" fillId="0" borderId="0" xfId="47" applyFont="1" applyFill="1" applyAlignment="1">
      <alignment wrapText="1"/>
    </xf>
    <xf numFmtId="0" fontId="29" fillId="0" borderId="0" xfId="47" applyFont="1" applyFill="1" applyAlignment="1" applyProtection="1">
      <alignment horizontal="center"/>
      <protection locked="0"/>
    </xf>
    <xf numFmtId="0" fontId="28" fillId="0" borderId="0" xfId="47" applyFont="1" applyFill="1" applyAlignment="1" applyProtection="1">
      <alignment horizontal="center"/>
      <protection locked="0"/>
    </xf>
    <xf numFmtId="0" fontId="35" fillId="0" borderId="0" xfId="47" applyFont="1" applyFill="1" applyAlignment="1" applyProtection="1">
      <alignment horizontal="center"/>
      <protection locked="0"/>
    </xf>
    <xf numFmtId="0" fontId="25" fillId="0" borderId="0" xfId="47" applyFont="1" applyFill="1" applyAlignment="1" applyProtection="1">
      <alignment horizontal="center"/>
      <protection locked="0"/>
    </xf>
    <xf numFmtId="0" fontId="37" fillId="0" borderId="0" xfId="47" applyFont="1" applyFill="1" applyAlignment="1">
      <alignment horizontal="left"/>
    </xf>
    <xf numFmtId="0" fontId="26" fillId="24" borderId="0" xfId="47" applyFont="1" applyFill="1" applyAlignment="1" applyProtection="1">
      <alignment horizontal="left" wrapText="1"/>
      <protection locked="0"/>
    </xf>
    <xf numFmtId="0" fontId="33" fillId="24" borderId="0" xfId="47" applyFont="1" applyFill="1" applyAlignment="1" applyProtection="1">
      <alignment horizontal="right" wrapText="1"/>
      <protection locked="0"/>
    </xf>
    <xf numFmtId="0" fontId="29" fillId="24" borderId="0" xfId="47" applyFont="1" applyFill="1" applyAlignment="1" applyProtection="1">
      <alignment horizontal="center"/>
      <protection locked="0"/>
    </xf>
    <xf numFmtId="0" fontId="25" fillId="24" borderId="0" xfId="47" applyFont="1" applyFill="1" applyAlignment="1" applyProtection="1">
      <alignment horizontal="center"/>
      <protection locked="0"/>
    </xf>
    <xf numFmtId="0" fontId="35" fillId="24" borderId="0" xfId="47" applyFont="1" applyFill="1" applyAlignment="1" applyProtection="1">
      <alignment horizontal="center"/>
      <protection locked="0"/>
    </xf>
    <xf numFmtId="0" fontId="26" fillId="24" borderId="0" xfId="47" applyFont="1" applyFill="1" applyAlignment="1" applyProtection="1">
      <alignment horizontal="center"/>
      <protection locked="0"/>
    </xf>
    <xf numFmtId="0" fontId="33" fillId="24" borderId="0" xfId="47" applyFont="1" applyFill="1" applyAlignment="1">
      <alignment horizontal="right" shrinkToFit="1"/>
    </xf>
    <xf numFmtId="0" fontId="44" fillId="25" borderId="14" xfId="81" applyNumberFormat="1" applyFont="1" applyFill="1" applyBorder="1" applyAlignment="1">
      <alignment horizontal="left" vertical="center" wrapText="1"/>
    </xf>
    <xf numFmtId="0" fontId="44" fillId="25" borderId="14" xfId="81" applyNumberFormat="1" applyFont="1" applyFill="1" applyBorder="1" applyAlignment="1">
      <alignment horizontal="center" vertical="center" wrapText="1"/>
    </xf>
    <xf numFmtId="1" fontId="43" fillId="26" borderId="14" xfId="81" applyNumberFormat="1" applyFont="1" applyFill="1" applyBorder="1" applyAlignment="1">
      <alignment horizontal="left" vertical="top"/>
    </xf>
    <xf numFmtId="0" fontId="43" fillId="26" borderId="14" xfId="81" applyNumberFormat="1" applyFont="1" applyFill="1" applyBorder="1" applyAlignment="1">
      <alignment horizontal="left" vertical="top" wrapText="1"/>
    </xf>
    <xf numFmtId="0" fontId="43" fillId="26" borderId="14" xfId="81" applyNumberFormat="1" applyFont="1" applyFill="1" applyBorder="1" applyAlignment="1">
      <alignment horizontal="right" vertical="top" wrapText="1"/>
    </xf>
    <xf numFmtId="4" fontId="43" fillId="26" borderId="14" xfId="81" applyNumberFormat="1" applyFont="1" applyFill="1" applyBorder="1" applyAlignment="1">
      <alignment horizontal="right" vertical="top" wrapText="1"/>
    </xf>
    <xf numFmtId="0" fontId="43" fillId="0" borderId="14" xfId="81" applyNumberFormat="1" applyFont="1" applyBorder="1" applyAlignment="1">
      <alignment horizontal="left" vertical="top" indent="2"/>
    </xf>
    <xf numFmtId="0" fontId="43" fillId="27" borderId="14" xfId="81" applyNumberFormat="1" applyFont="1" applyFill="1" applyBorder="1" applyAlignment="1">
      <alignment horizontal="left" vertical="top"/>
    </xf>
    <xf numFmtId="0" fontId="43" fillId="27" borderId="14" xfId="81" applyNumberFormat="1" applyFont="1" applyFill="1" applyBorder="1" applyAlignment="1">
      <alignment horizontal="right" vertical="top" wrapText="1"/>
    </xf>
    <xf numFmtId="4" fontId="43" fillId="27" borderId="14" xfId="81" applyNumberFormat="1" applyFont="1" applyFill="1" applyBorder="1" applyAlignment="1">
      <alignment horizontal="right" vertical="top" wrapText="1"/>
    </xf>
    <xf numFmtId="4" fontId="18" fillId="0" borderId="0" xfId="47" applyNumberFormat="1" applyFont="1" applyFill="1" applyProtection="1">
      <protection locked="0"/>
    </xf>
    <xf numFmtId="2" fontId="43" fillId="27" borderId="14" xfId="81" applyNumberFormat="1" applyFont="1" applyFill="1" applyBorder="1" applyAlignment="1">
      <alignment horizontal="right" vertical="top" wrapText="1"/>
    </xf>
    <xf numFmtId="3" fontId="26" fillId="24" borderId="10" xfId="47" applyNumberFormat="1" applyFont="1" applyFill="1" applyBorder="1" applyAlignment="1" applyProtection="1">
      <alignment vertical="top"/>
      <protection locked="0"/>
    </xf>
    <xf numFmtId="1" fontId="43" fillId="0" borderId="14" xfId="81" applyNumberFormat="1" applyFont="1" applyBorder="1" applyAlignment="1">
      <alignment horizontal="left" vertical="top"/>
    </xf>
    <xf numFmtId="0" fontId="43" fillId="0" borderId="14" xfId="81" applyNumberFormat="1" applyFont="1" applyBorder="1" applyAlignment="1">
      <alignment horizontal="right" vertical="top" wrapText="1"/>
    </xf>
    <xf numFmtId="4" fontId="43" fillId="0" borderId="14" xfId="81" applyNumberFormat="1" applyFont="1" applyBorder="1" applyAlignment="1">
      <alignment horizontal="right" vertical="top" wrapText="1"/>
    </xf>
    <xf numFmtId="0" fontId="43" fillId="0" borderId="14" xfId="81" applyNumberFormat="1" applyFont="1" applyBorder="1" applyAlignment="1">
      <alignment horizontal="left" vertical="top"/>
    </xf>
    <xf numFmtId="0" fontId="26" fillId="24" borderId="0" xfId="47" applyFont="1" applyFill="1" applyProtection="1">
      <protection locked="0"/>
    </xf>
    <xf numFmtId="1" fontId="43" fillId="28" borderId="14" xfId="81" applyNumberFormat="1" applyFont="1" applyFill="1" applyBorder="1" applyAlignment="1">
      <alignment horizontal="left" vertical="top"/>
    </xf>
    <xf numFmtId="0" fontId="43" fillId="28" borderId="14" xfId="81" applyNumberFormat="1" applyFont="1" applyFill="1" applyBorder="1" applyAlignment="1">
      <alignment horizontal="right" vertical="top" wrapText="1"/>
    </xf>
    <xf numFmtId="4" fontId="43" fillId="28" borderId="14" xfId="81" applyNumberFormat="1" applyFont="1" applyFill="1" applyBorder="1" applyAlignment="1">
      <alignment horizontal="right" vertical="top" wrapText="1"/>
    </xf>
    <xf numFmtId="0" fontId="43" fillId="29" borderId="14" xfId="81" applyNumberFormat="1" applyFont="1" applyFill="1" applyBorder="1" applyAlignment="1">
      <alignment horizontal="left" vertical="top" indent="2"/>
    </xf>
    <xf numFmtId="0" fontId="43" fillId="29" borderId="14" xfId="81" applyNumberFormat="1" applyFont="1" applyFill="1" applyBorder="1" applyAlignment="1">
      <alignment horizontal="left" vertical="top"/>
    </xf>
    <xf numFmtId="0" fontId="43" fillId="29" borderId="14" xfId="81" applyNumberFormat="1" applyFont="1" applyFill="1" applyBorder="1" applyAlignment="1">
      <alignment horizontal="right" vertical="top" wrapText="1"/>
    </xf>
    <xf numFmtId="4" fontId="43" fillId="29" borderId="14" xfId="81" applyNumberFormat="1" applyFont="1" applyFill="1" applyBorder="1" applyAlignment="1">
      <alignment horizontal="right" vertical="top" wrapText="1"/>
    </xf>
    <xf numFmtId="0" fontId="43" fillId="0" borderId="14" xfId="81" applyNumberFormat="1" applyFont="1" applyBorder="1" applyAlignment="1">
      <alignment horizontal="left" vertical="top" wrapText="1" indent="4"/>
    </xf>
    <xf numFmtId="0" fontId="43" fillId="28" borderId="14" xfId="81" applyNumberFormat="1" applyFont="1" applyFill="1" applyBorder="1" applyAlignment="1">
      <alignment horizontal="left" vertical="top" wrapText="1" indent="4"/>
    </xf>
    <xf numFmtId="0" fontId="43" fillId="28" borderId="14" xfId="81" applyNumberFormat="1" applyFont="1" applyFill="1" applyBorder="1" applyAlignment="1">
      <alignment horizontal="left" vertical="top"/>
    </xf>
    <xf numFmtId="0" fontId="43" fillId="29" borderId="14" xfId="81" applyNumberFormat="1" applyFont="1" applyFill="1" applyBorder="1" applyAlignment="1">
      <alignment horizontal="left" vertical="top" wrapText="1" indent="4"/>
    </xf>
    <xf numFmtId="3" fontId="26" fillId="24" borderId="10" xfId="47" applyNumberFormat="1" applyFont="1" applyFill="1" applyBorder="1" applyProtection="1"/>
    <xf numFmtId="4" fontId="45" fillId="0" borderId="14" xfId="81" applyNumberFormat="1" applyFont="1" applyBorder="1" applyAlignment="1">
      <alignment horizontal="right" vertical="top" wrapText="1"/>
    </xf>
    <xf numFmtId="0" fontId="43" fillId="26" borderId="14" xfId="81" applyNumberFormat="1" applyFont="1" applyFill="1" applyBorder="1" applyAlignment="1">
      <alignment horizontal="left" vertical="top"/>
    </xf>
    <xf numFmtId="0" fontId="43" fillId="0" borderId="0" xfId="81"/>
    <xf numFmtId="3" fontId="18" fillId="0" borderId="0" xfId="47" applyNumberFormat="1" applyFont="1" applyFill="1" applyProtection="1">
      <protection locked="0"/>
    </xf>
    <xf numFmtId="2" fontId="43" fillId="0" borderId="14" xfId="81" applyNumberFormat="1" applyFont="1" applyBorder="1" applyAlignment="1">
      <alignment horizontal="right" vertical="top" wrapText="1"/>
    </xf>
    <xf numFmtId="1" fontId="26" fillId="0" borderId="10" xfId="47" applyNumberFormat="1" applyFont="1" applyFill="1" applyBorder="1" applyProtection="1">
      <protection locked="0"/>
    </xf>
    <xf numFmtId="4" fontId="43" fillId="0" borderId="0" xfId="81" applyNumberFormat="1"/>
    <xf numFmtId="2" fontId="18" fillId="24" borderId="0" xfId="47" applyNumberFormat="1" applyFont="1" applyFill="1" applyProtection="1">
      <protection locked="0"/>
    </xf>
    <xf numFmtId="49" fontId="26" fillId="24" borderId="0" xfId="62" applyNumberFormat="1" applyFont="1" applyFill="1" applyProtection="1">
      <protection locked="0"/>
    </xf>
  </cellXfs>
  <cellStyles count="82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Normal_PACK98R" xfId="63"/>
    <cellStyle name="S0" xfId="20"/>
    <cellStyle name="S1" xfId="64"/>
    <cellStyle name="S10" xfId="65"/>
    <cellStyle name="S11" xfId="66"/>
    <cellStyle name="S12" xfId="67"/>
    <cellStyle name="S13" xfId="68"/>
    <cellStyle name="S14" xfId="69"/>
    <cellStyle name="S15" xfId="70"/>
    <cellStyle name="S2" xfId="21"/>
    <cellStyle name="S3" xfId="22"/>
    <cellStyle name="S3 2" xfId="76"/>
    <cellStyle name="S3 4" xfId="23"/>
    <cellStyle name="S4" xfId="24"/>
    <cellStyle name="S4 2" xfId="77"/>
    <cellStyle name="S4 5" xfId="25"/>
    <cellStyle name="S5" xfId="26"/>
    <cellStyle name="S6" xfId="27"/>
    <cellStyle name="S6 2" xfId="78"/>
    <cellStyle name="S7" xfId="28"/>
    <cellStyle name="S7 2" xfId="79"/>
    <cellStyle name="S7 4" xfId="29"/>
    <cellStyle name="S8" xfId="71"/>
    <cellStyle name="S9" xfId="72"/>
    <cellStyle name="Акцент1 2" xfId="30"/>
    <cellStyle name="Акцент2 2" xfId="31"/>
    <cellStyle name="Акцент3 2" xfId="32"/>
    <cellStyle name="Акцент4 2" xfId="33"/>
    <cellStyle name="Акцент5 2" xfId="34"/>
    <cellStyle name="Акцент6 2" xfId="35"/>
    <cellStyle name="Ввод  2" xfId="36"/>
    <cellStyle name="Вывод 2" xfId="37"/>
    <cellStyle name="Вычисление 2" xfId="38"/>
    <cellStyle name="Гиперссылка 2" xfId="73"/>
    <cellStyle name="Заголовок 1 2" xfId="39"/>
    <cellStyle name="Заголовок 2 2" xfId="40"/>
    <cellStyle name="Заголовок 3 2" xfId="41"/>
    <cellStyle name="Заголовок 4 2" xfId="42"/>
    <cellStyle name="Итог 2" xfId="43"/>
    <cellStyle name="Контрольная ячейка 2" xfId="44"/>
    <cellStyle name="Название 2" xfId="45"/>
    <cellStyle name="Нейтральный 2" xfId="46"/>
    <cellStyle name="Обычный" xfId="0" builtinId="0"/>
    <cellStyle name="Обычный 2" xfId="1"/>
    <cellStyle name="Обычный 2 2" xfId="57"/>
    <cellStyle name="Обычный 3" xfId="55"/>
    <cellStyle name="Обычный 4" xfId="74"/>
    <cellStyle name="Обычный 5" xfId="75"/>
    <cellStyle name="Обычный 5 2" xfId="80"/>
    <cellStyle name="Обычный_I0000609Айнаш" xfId="47"/>
    <cellStyle name="Обычный_Приложения к Правилам по ИК_рус 2" xfId="62"/>
    <cellStyle name="Обычный_ф2" xfId="81"/>
    <cellStyle name="Плохой 2" xfId="48"/>
    <cellStyle name="Пояснение 2" xfId="49"/>
    <cellStyle name="Примечание 2" xfId="50"/>
    <cellStyle name="Связанная ячейка 2" xfId="51"/>
    <cellStyle name="Стиль 1" xfId="52"/>
    <cellStyle name="Текст предупреждения 2" xfId="53"/>
    <cellStyle name="Финансовый 2" xfId="58"/>
    <cellStyle name="Финансовый 2 2" xfId="59"/>
    <cellStyle name="Финансовый 2 2 2" xfId="56"/>
    <cellStyle name="Финансовый 3" xfId="60"/>
    <cellStyle name="Финансовый 4" xfId="61"/>
    <cellStyle name="Хороший 2" xfId="5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z\hidden$\01_&#1040;&#1060;&#1053;\03_&#1084;&#1072;&#1088;&#1090;\&#1040;&#1060;&#1053;%20&#1084;&#1072;&#1088;&#1090;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1"/>
      <sheetName val="ф2"/>
      <sheetName val="8 пр УИП БД_244"/>
      <sheetName val="Пруд УИП БД_244"/>
    </sheetNames>
    <sheetDataSet>
      <sheetData sheetId="0">
        <row r="6">
          <cell r="A6" t="str">
            <v xml:space="preserve"> по состоянию на "01" апреля 2016 года</v>
          </cell>
        </row>
        <row r="67">
          <cell r="C67">
            <v>137664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4"/>
  <sheetViews>
    <sheetView view="pageBreakPreview" topLeftCell="A46" zoomScaleNormal="100" zoomScaleSheetLayoutView="100" workbookViewId="0">
      <selection activeCell="A75" sqref="A75:A82"/>
    </sheetView>
  </sheetViews>
  <sheetFormatPr defaultRowHeight="12.75" x14ac:dyDescent="0.2"/>
  <cols>
    <col min="1" max="1" width="59.85546875" style="4" customWidth="1"/>
    <col min="2" max="2" width="12.140625" style="4" customWidth="1"/>
    <col min="3" max="3" width="15.85546875" style="4" customWidth="1"/>
    <col min="4" max="4" width="17.7109375" style="4" customWidth="1"/>
    <col min="5" max="248" width="9.140625" style="4"/>
    <col min="249" max="249" width="59.85546875" style="4" customWidth="1"/>
    <col min="250" max="250" width="12.140625" style="4" customWidth="1"/>
    <col min="251" max="251" width="15.85546875" style="4" customWidth="1"/>
    <col min="252" max="252" width="17.7109375" style="4" customWidth="1"/>
    <col min="253" max="504" width="9.140625" style="4"/>
    <col min="505" max="505" width="59.85546875" style="4" customWidth="1"/>
    <col min="506" max="506" width="12.140625" style="4" customWidth="1"/>
    <col min="507" max="507" width="15.85546875" style="4" customWidth="1"/>
    <col min="508" max="508" width="17.7109375" style="4" customWidth="1"/>
    <col min="509" max="760" width="9.140625" style="4"/>
    <col min="761" max="761" width="59.85546875" style="4" customWidth="1"/>
    <col min="762" max="762" width="12.140625" style="4" customWidth="1"/>
    <col min="763" max="763" width="15.85546875" style="4" customWidth="1"/>
    <col min="764" max="764" width="17.7109375" style="4" customWidth="1"/>
    <col min="765" max="1016" width="9.140625" style="4"/>
    <col min="1017" max="1017" width="59.85546875" style="4" customWidth="1"/>
    <col min="1018" max="1018" width="12.140625" style="4" customWidth="1"/>
    <col min="1019" max="1019" width="15.85546875" style="4" customWidth="1"/>
    <col min="1020" max="1020" width="17.7109375" style="4" customWidth="1"/>
    <col min="1021" max="1272" width="9.140625" style="4"/>
    <col min="1273" max="1273" width="59.85546875" style="4" customWidth="1"/>
    <col min="1274" max="1274" width="12.140625" style="4" customWidth="1"/>
    <col min="1275" max="1275" width="15.85546875" style="4" customWidth="1"/>
    <col min="1276" max="1276" width="17.7109375" style="4" customWidth="1"/>
    <col min="1277" max="1528" width="9.140625" style="4"/>
    <col min="1529" max="1529" width="59.85546875" style="4" customWidth="1"/>
    <col min="1530" max="1530" width="12.140625" style="4" customWidth="1"/>
    <col min="1531" max="1531" width="15.85546875" style="4" customWidth="1"/>
    <col min="1532" max="1532" width="17.7109375" style="4" customWidth="1"/>
    <col min="1533" max="1784" width="9.140625" style="4"/>
    <col min="1785" max="1785" width="59.85546875" style="4" customWidth="1"/>
    <col min="1786" max="1786" width="12.140625" style="4" customWidth="1"/>
    <col min="1787" max="1787" width="15.85546875" style="4" customWidth="1"/>
    <col min="1788" max="1788" width="17.7109375" style="4" customWidth="1"/>
    <col min="1789" max="2040" width="9.140625" style="4"/>
    <col min="2041" max="2041" width="59.85546875" style="4" customWidth="1"/>
    <col min="2042" max="2042" width="12.140625" style="4" customWidth="1"/>
    <col min="2043" max="2043" width="15.85546875" style="4" customWidth="1"/>
    <col min="2044" max="2044" width="17.7109375" style="4" customWidth="1"/>
    <col min="2045" max="2296" width="9.140625" style="4"/>
    <col min="2297" max="2297" width="59.85546875" style="4" customWidth="1"/>
    <col min="2298" max="2298" width="12.140625" style="4" customWidth="1"/>
    <col min="2299" max="2299" width="15.85546875" style="4" customWidth="1"/>
    <col min="2300" max="2300" width="17.7109375" style="4" customWidth="1"/>
    <col min="2301" max="2552" width="9.140625" style="4"/>
    <col min="2553" max="2553" width="59.85546875" style="4" customWidth="1"/>
    <col min="2554" max="2554" width="12.140625" style="4" customWidth="1"/>
    <col min="2555" max="2555" width="15.85546875" style="4" customWidth="1"/>
    <col min="2556" max="2556" width="17.7109375" style="4" customWidth="1"/>
    <col min="2557" max="2808" width="9.140625" style="4"/>
    <col min="2809" max="2809" width="59.85546875" style="4" customWidth="1"/>
    <col min="2810" max="2810" width="12.140625" style="4" customWidth="1"/>
    <col min="2811" max="2811" width="15.85546875" style="4" customWidth="1"/>
    <col min="2812" max="2812" width="17.7109375" style="4" customWidth="1"/>
    <col min="2813" max="3064" width="9.140625" style="4"/>
    <col min="3065" max="3065" width="59.85546875" style="4" customWidth="1"/>
    <col min="3066" max="3066" width="12.140625" style="4" customWidth="1"/>
    <col min="3067" max="3067" width="15.85546875" style="4" customWidth="1"/>
    <col min="3068" max="3068" width="17.7109375" style="4" customWidth="1"/>
    <col min="3069" max="3320" width="9.140625" style="4"/>
    <col min="3321" max="3321" width="59.85546875" style="4" customWidth="1"/>
    <col min="3322" max="3322" width="12.140625" style="4" customWidth="1"/>
    <col min="3323" max="3323" width="15.85546875" style="4" customWidth="1"/>
    <col min="3324" max="3324" width="17.7109375" style="4" customWidth="1"/>
    <col min="3325" max="3576" width="9.140625" style="4"/>
    <col min="3577" max="3577" width="59.85546875" style="4" customWidth="1"/>
    <col min="3578" max="3578" width="12.140625" style="4" customWidth="1"/>
    <col min="3579" max="3579" width="15.85546875" style="4" customWidth="1"/>
    <col min="3580" max="3580" width="17.7109375" style="4" customWidth="1"/>
    <col min="3581" max="3832" width="9.140625" style="4"/>
    <col min="3833" max="3833" width="59.85546875" style="4" customWidth="1"/>
    <col min="3834" max="3834" width="12.140625" style="4" customWidth="1"/>
    <col min="3835" max="3835" width="15.85546875" style="4" customWidth="1"/>
    <col min="3836" max="3836" width="17.7109375" style="4" customWidth="1"/>
    <col min="3837" max="4088" width="9.140625" style="4"/>
    <col min="4089" max="4089" width="59.85546875" style="4" customWidth="1"/>
    <col min="4090" max="4090" width="12.140625" style="4" customWidth="1"/>
    <col min="4091" max="4091" width="15.85546875" style="4" customWidth="1"/>
    <col min="4092" max="4092" width="17.7109375" style="4" customWidth="1"/>
    <col min="4093" max="4344" width="9.140625" style="4"/>
    <col min="4345" max="4345" width="59.85546875" style="4" customWidth="1"/>
    <col min="4346" max="4346" width="12.140625" style="4" customWidth="1"/>
    <col min="4347" max="4347" width="15.85546875" style="4" customWidth="1"/>
    <col min="4348" max="4348" width="17.7109375" style="4" customWidth="1"/>
    <col min="4349" max="4600" width="9.140625" style="4"/>
    <col min="4601" max="4601" width="59.85546875" style="4" customWidth="1"/>
    <col min="4602" max="4602" width="12.140625" style="4" customWidth="1"/>
    <col min="4603" max="4603" width="15.85546875" style="4" customWidth="1"/>
    <col min="4604" max="4604" width="17.7109375" style="4" customWidth="1"/>
    <col min="4605" max="4856" width="9.140625" style="4"/>
    <col min="4857" max="4857" width="59.85546875" style="4" customWidth="1"/>
    <col min="4858" max="4858" width="12.140625" style="4" customWidth="1"/>
    <col min="4859" max="4859" width="15.85546875" style="4" customWidth="1"/>
    <col min="4860" max="4860" width="17.7109375" style="4" customWidth="1"/>
    <col min="4861" max="5112" width="9.140625" style="4"/>
    <col min="5113" max="5113" width="59.85546875" style="4" customWidth="1"/>
    <col min="5114" max="5114" width="12.140625" style="4" customWidth="1"/>
    <col min="5115" max="5115" width="15.85546875" style="4" customWidth="1"/>
    <col min="5116" max="5116" width="17.7109375" style="4" customWidth="1"/>
    <col min="5117" max="5368" width="9.140625" style="4"/>
    <col min="5369" max="5369" width="59.85546875" style="4" customWidth="1"/>
    <col min="5370" max="5370" width="12.140625" style="4" customWidth="1"/>
    <col min="5371" max="5371" width="15.85546875" style="4" customWidth="1"/>
    <col min="5372" max="5372" width="17.7109375" style="4" customWidth="1"/>
    <col min="5373" max="5624" width="9.140625" style="4"/>
    <col min="5625" max="5625" width="59.85546875" style="4" customWidth="1"/>
    <col min="5626" max="5626" width="12.140625" style="4" customWidth="1"/>
    <col min="5627" max="5627" width="15.85546875" style="4" customWidth="1"/>
    <col min="5628" max="5628" width="17.7109375" style="4" customWidth="1"/>
    <col min="5629" max="5880" width="9.140625" style="4"/>
    <col min="5881" max="5881" width="59.85546875" style="4" customWidth="1"/>
    <col min="5882" max="5882" width="12.140625" style="4" customWidth="1"/>
    <col min="5883" max="5883" width="15.85546875" style="4" customWidth="1"/>
    <col min="5884" max="5884" width="17.7109375" style="4" customWidth="1"/>
    <col min="5885" max="6136" width="9.140625" style="4"/>
    <col min="6137" max="6137" width="59.85546875" style="4" customWidth="1"/>
    <col min="6138" max="6138" width="12.140625" style="4" customWidth="1"/>
    <col min="6139" max="6139" width="15.85546875" style="4" customWidth="1"/>
    <col min="6140" max="6140" width="17.7109375" style="4" customWidth="1"/>
    <col min="6141" max="6392" width="9.140625" style="4"/>
    <col min="6393" max="6393" width="59.85546875" style="4" customWidth="1"/>
    <col min="6394" max="6394" width="12.140625" style="4" customWidth="1"/>
    <col min="6395" max="6395" width="15.85546875" style="4" customWidth="1"/>
    <col min="6396" max="6396" width="17.7109375" style="4" customWidth="1"/>
    <col min="6397" max="6648" width="9.140625" style="4"/>
    <col min="6649" max="6649" width="59.85546875" style="4" customWidth="1"/>
    <col min="6650" max="6650" width="12.140625" style="4" customWidth="1"/>
    <col min="6651" max="6651" width="15.85546875" style="4" customWidth="1"/>
    <col min="6652" max="6652" width="17.7109375" style="4" customWidth="1"/>
    <col min="6653" max="6904" width="9.140625" style="4"/>
    <col min="6905" max="6905" width="59.85546875" style="4" customWidth="1"/>
    <col min="6906" max="6906" width="12.140625" style="4" customWidth="1"/>
    <col min="6907" max="6907" width="15.85546875" style="4" customWidth="1"/>
    <col min="6908" max="6908" width="17.7109375" style="4" customWidth="1"/>
    <col min="6909" max="7160" width="9.140625" style="4"/>
    <col min="7161" max="7161" width="59.85546875" style="4" customWidth="1"/>
    <col min="7162" max="7162" width="12.140625" style="4" customWidth="1"/>
    <col min="7163" max="7163" width="15.85546875" style="4" customWidth="1"/>
    <col min="7164" max="7164" width="17.7109375" style="4" customWidth="1"/>
    <col min="7165" max="7416" width="9.140625" style="4"/>
    <col min="7417" max="7417" width="59.85546875" style="4" customWidth="1"/>
    <col min="7418" max="7418" width="12.140625" style="4" customWidth="1"/>
    <col min="7419" max="7419" width="15.85546875" style="4" customWidth="1"/>
    <col min="7420" max="7420" width="17.7109375" style="4" customWidth="1"/>
    <col min="7421" max="7672" width="9.140625" style="4"/>
    <col min="7673" max="7673" width="59.85546875" style="4" customWidth="1"/>
    <col min="7674" max="7674" width="12.140625" style="4" customWidth="1"/>
    <col min="7675" max="7675" width="15.85546875" style="4" customWidth="1"/>
    <col min="7676" max="7676" width="17.7109375" style="4" customWidth="1"/>
    <col min="7677" max="7928" width="9.140625" style="4"/>
    <col min="7929" max="7929" width="59.85546875" style="4" customWidth="1"/>
    <col min="7930" max="7930" width="12.140625" style="4" customWidth="1"/>
    <col min="7931" max="7931" width="15.85546875" style="4" customWidth="1"/>
    <col min="7932" max="7932" width="17.7109375" style="4" customWidth="1"/>
    <col min="7933" max="8184" width="9.140625" style="4"/>
    <col min="8185" max="8185" width="59.85546875" style="4" customWidth="1"/>
    <col min="8186" max="8186" width="12.140625" style="4" customWidth="1"/>
    <col min="8187" max="8187" width="15.85546875" style="4" customWidth="1"/>
    <col min="8188" max="8188" width="17.7109375" style="4" customWidth="1"/>
    <col min="8189" max="8440" width="9.140625" style="4"/>
    <col min="8441" max="8441" width="59.85546875" style="4" customWidth="1"/>
    <col min="8442" max="8442" width="12.140625" style="4" customWidth="1"/>
    <col min="8443" max="8443" width="15.85546875" style="4" customWidth="1"/>
    <col min="8444" max="8444" width="17.7109375" style="4" customWidth="1"/>
    <col min="8445" max="8696" width="9.140625" style="4"/>
    <col min="8697" max="8697" width="59.85546875" style="4" customWidth="1"/>
    <col min="8698" max="8698" width="12.140625" style="4" customWidth="1"/>
    <col min="8699" max="8699" width="15.85546875" style="4" customWidth="1"/>
    <col min="8700" max="8700" width="17.7109375" style="4" customWidth="1"/>
    <col min="8701" max="8952" width="9.140625" style="4"/>
    <col min="8953" max="8953" width="59.85546875" style="4" customWidth="1"/>
    <col min="8954" max="8954" width="12.140625" style="4" customWidth="1"/>
    <col min="8955" max="8955" width="15.85546875" style="4" customWidth="1"/>
    <col min="8956" max="8956" width="17.7109375" style="4" customWidth="1"/>
    <col min="8957" max="9208" width="9.140625" style="4"/>
    <col min="9209" max="9209" width="59.85546875" style="4" customWidth="1"/>
    <col min="9210" max="9210" width="12.140625" style="4" customWidth="1"/>
    <col min="9211" max="9211" width="15.85546875" style="4" customWidth="1"/>
    <col min="9212" max="9212" width="17.7109375" style="4" customWidth="1"/>
    <col min="9213" max="9464" width="9.140625" style="4"/>
    <col min="9465" max="9465" width="59.85546875" style="4" customWidth="1"/>
    <col min="9466" max="9466" width="12.140625" style="4" customWidth="1"/>
    <col min="9467" max="9467" width="15.85546875" style="4" customWidth="1"/>
    <col min="9468" max="9468" width="17.7109375" style="4" customWidth="1"/>
    <col min="9469" max="9720" width="9.140625" style="4"/>
    <col min="9721" max="9721" width="59.85546875" style="4" customWidth="1"/>
    <col min="9722" max="9722" width="12.140625" style="4" customWidth="1"/>
    <col min="9723" max="9723" width="15.85546875" style="4" customWidth="1"/>
    <col min="9724" max="9724" width="17.7109375" style="4" customWidth="1"/>
    <col min="9725" max="9976" width="9.140625" style="4"/>
    <col min="9977" max="9977" width="59.85546875" style="4" customWidth="1"/>
    <col min="9978" max="9978" width="12.140625" style="4" customWidth="1"/>
    <col min="9979" max="9979" width="15.85546875" style="4" customWidth="1"/>
    <col min="9980" max="9980" width="17.7109375" style="4" customWidth="1"/>
    <col min="9981" max="10232" width="9.140625" style="4"/>
    <col min="10233" max="10233" width="59.85546875" style="4" customWidth="1"/>
    <col min="10234" max="10234" width="12.140625" style="4" customWidth="1"/>
    <col min="10235" max="10235" width="15.85546875" style="4" customWidth="1"/>
    <col min="10236" max="10236" width="17.7109375" style="4" customWidth="1"/>
    <col min="10237" max="10488" width="9.140625" style="4"/>
    <col min="10489" max="10489" width="59.85546875" style="4" customWidth="1"/>
    <col min="10490" max="10490" width="12.140625" style="4" customWidth="1"/>
    <col min="10491" max="10491" width="15.85546875" style="4" customWidth="1"/>
    <col min="10492" max="10492" width="17.7109375" style="4" customWidth="1"/>
    <col min="10493" max="10744" width="9.140625" style="4"/>
    <col min="10745" max="10745" width="59.85546875" style="4" customWidth="1"/>
    <col min="10746" max="10746" width="12.140625" style="4" customWidth="1"/>
    <col min="10747" max="10747" width="15.85546875" style="4" customWidth="1"/>
    <col min="10748" max="10748" width="17.7109375" style="4" customWidth="1"/>
    <col min="10749" max="11000" width="9.140625" style="4"/>
    <col min="11001" max="11001" width="59.85546875" style="4" customWidth="1"/>
    <col min="11002" max="11002" width="12.140625" style="4" customWidth="1"/>
    <col min="11003" max="11003" width="15.85546875" style="4" customWidth="1"/>
    <col min="11004" max="11004" width="17.7109375" style="4" customWidth="1"/>
    <col min="11005" max="11256" width="9.140625" style="4"/>
    <col min="11257" max="11257" width="59.85546875" style="4" customWidth="1"/>
    <col min="11258" max="11258" width="12.140625" style="4" customWidth="1"/>
    <col min="11259" max="11259" width="15.85546875" style="4" customWidth="1"/>
    <col min="11260" max="11260" width="17.7109375" style="4" customWidth="1"/>
    <col min="11261" max="11512" width="9.140625" style="4"/>
    <col min="11513" max="11513" width="59.85546875" style="4" customWidth="1"/>
    <col min="11514" max="11514" width="12.140625" style="4" customWidth="1"/>
    <col min="11515" max="11515" width="15.85546875" style="4" customWidth="1"/>
    <col min="11516" max="11516" width="17.7109375" style="4" customWidth="1"/>
    <col min="11517" max="11768" width="9.140625" style="4"/>
    <col min="11769" max="11769" width="59.85546875" style="4" customWidth="1"/>
    <col min="11770" max="11770" width="12.140625" style="4" customWidth="1"/>
    <col min="11771" max="11771" width="15.85546875" style="4" customWidth="1"/>
    <col min="11772" max="11772" width="17.7109375" style="4" customWidth="1"/>
    <col min="11773" max="12024" width="9.140625" style="4"/>
    <col min="12025" max="12025" width="59.85546875" style="4" customWidth="1"/>
    <col min="12026" max="12026" width="12.140625" style="4" customWidth="1"/>
    <col min="12027" max="12027" width="15.85546875" style="4" customWidth="1"/>
    <col min="12028" max="12028" width="17.7109375" style="4" customWidth="1"/>
    <col min="12029" max="12280" width="9.140625" style="4"/>
    <col min="12281" max="12281" width="59.85546875" style="4" customWidth="1"/>
    <col min="12282" max="12282" width="12.140625" style="4" customWidth="1"/>
    <col min="12283" max="12283" width="15.85546875" style="4" customWidth="1"/>
    <col min="12284" max="12284" width="17.7109375" style="4" customWidth="1"/>
    <col min="12285" max="12536" width="9.140625" style="4"/>
    <col min="12537" max="12537" width="59.85546875" style="4" customWidth="1"/>
    <col min="12538" max="12538" width="12.140625" style="4" customWidth="1"/>
    <col min="12539" max="12539" width="15.85546875" style="4" customWidth="1"/>
    <col min="12540" max="12540" width="17.7109375" style="4" customWidth="1"/>
    <col min="12541" max="12792" width="9.140625" style="4"/>
    <col min="12793" max="12793" width="59.85546875" style="4" customWidth="1"/>
    <col min="12794" max="12794" width="12.140625" style="4" customWidth="1"/>
    <col min="12795" max="12795" width="15.85546875" style="4" customWidth="1"/>
    <col min="12796" max="12796" width="17.7109375" style="4" customWidth="1"/>
    <col min="12797" max="13048" width="9.140625" style="4"/>
    <col min="13049" max="13049" width="59.85546875" style="4" customWidth="1"/>
    <col min="13050" max="13050" width="12.140625" style="4" customWidth="1"/>
    <col min="13051" max="13051" width="15.85546875" style="4" customWidth="1"/>
    <col min="13052" max="13052" width="17.7109375" style="4" customWidth="1"/>
    <col min="13053" max="13304" width="9.140625" style="4"/>
    <col min="13305" max="13305" width="59.85546875" style="4" customWidth="1"/>
    <col min="13306" max="13306" width="12.140625" style="4" customWidth="1"/>
    <col min="13307" max="13307" width="15.85546875" style="4" customWidth="1"/>
    <col min="13308" max="13308" width="17.7109375" style="4" customWidth="1"/>
    <col min="13309" max="13560" width="9.140625" style="4"/>
    <col min="13561" max="13561" width="59.85546875" style="4" customWidth="1"/>
    <col min="13562" max="13562" width="12.140625" style="4" customWidth="1"/>
    <col min="13563" max="13563" width="15.85546875" style="4" customWidth="1"/>
    <col min="13564" max="13564" width="17.7109375" style="4" customWidth="1"/>
    <col min="13565" max="13816" width="9.140625" style="4"/>
    <col min="13817" max="13817" width="59.85546875" style="4" customWidth="1"/>
    <col min="13818" max="13818" width="12.140625" style="4" customWidth="1"/>
    <col min="13819" max="13819" width="15.85546875" style="4" customWidth="1"/>
    <col min="13820" max="13820" width="17.7109375" style="4" customWidth="1"/>
    <col min="13821" max="14072" width="9.140625" style="4"/>
    <col min="14073" max="14073" width="59.85546875" style="4" customWidth="1"/>
    <col min="14074" max="14074" width="12.140625" style="4" customWidth="1"/>
    <col min="14075" max="14075" width="15.85546875" style="4" customWidth="1"/>
    <col min="14076" max="14076" width="17.7109375" style="4" customWidth="1"/>
    <col min="14077" max="14328" width="9.140625" style="4"/>
    <col min="14329" max="14329" width="59.85546875" style="4" customWidth="1"/>
    <col min="14330" max="14330" width="12.140625" style="4" customWidth="1"/>
    <col min="14331" max="14331" width="15.85546875" style="4" customWidth="1"/>
    <col min="14332" max="14332" width="17.7109375" style="4" customWidth="1"/>
    <col min="14333" max="14584" width="9.140625" style="4"/>
    <col min="14585" max="14585" width="59.85546875" style="4" customWidth="1"/>
    <col min="14586" max="14586" width="12.140625" style="4" customWidth="1"/>
    <col min="14587" max="14587" width="15.85546875" style="4" customWidth="1"/>
    <col min="14588" max="14588" width="17.7109375" style="4" customWidth="1"/>
    <col min="14589" max="14840" width="9.140625" style="4"/>
    <col min="14841" max="14841" width="59.85546875" style="4" customWidth="1"/>
    <col min="14842" max="14842" width="12.140625" style="4" customWidth="1"/>
    <col min="14843" max="14843" width="15.85546875" style="4" customWidth="1"/>
    <col min="14844" max="14844" width="17.7109375" style="4" customWidth="1"/>
    <col min="14845" max="15096" width="9.140625" style="4"/>
    <col min="15097" max="15097" width="59.85546875" style="4" customWidth="1"/>
    <col min="15098" max="15098" width="12.140625" style="4" customWidth="1"/>
    <col min="15099" max="15099" width="15.85546875" style="4" customWidth="1"/>
    <col min="15100" max="15100" width="17.7109375" style="4" customWidth="1"/>
    <col min="15101" max="15352" width="9.140625" style="4"/>
    <col min="15353" max="15353" width="59.85546875" style="4" customWidth="1"/>
    <col min="15354" max="15354" width="12.140625" style="4" customWidth="1"/>
    <col min="15355" max="15355" width="15.85546875" style="4" customWidth="1"/>
    <col min="15356" max="15356" width="17.7109375" style="4" customWidth="1"/>
    <col min="15357" max="15608" width="9.140625" style="4"/>
    <col min="15609" max="15609" width="59.85546875" style="4" customWidth="1"/>
    <col min="15610" max="15610" width="12.140625" style="4" customWidth="1"/>
    <col min="15611" max="15611" width="15.85546875" style="4" customWidth="1"/>
    <col min="15612" max="15612" width="17.7109375" style="4" customWidth="1"/>
    <col min="15613" max="15864" width="9.140625" style="4"/>
    <col min="15865" max="15865" width="59.85546875" style="4" customWidth="1"/>
    <col min="15866" max="15866" width="12.140625" style="4" customWidth="1"/>
    <col min="15867" max="15867" width="15.85546875" style="4" customWidth="1"/>
    <col min="15868" max="15868" width="17.7109375" style="4" customWidth="1"/>
    <col min="15869" max="16120" width="9.140625" style="4"/>
    <col min="16121" max="16121" width="59.85546875" style="4" customWidth="1"/>
    <col min="16122" max="16122" width="12.140625" style="4" customWidth="1"/>
    <col min="16123" max="16123" width="15.85546875" style="4" customWidth="1"/>
    <col min="16124" max="16124" width="17.7109375" style="4" customWidth="1"/>
    <col min="16125" max="16384" width="9.140625" style="4"/>
  </cols>
  <sheetData>
    <row r="1" spans="1:4" ht="48.75" customHeight="1" x14ac:dyDescent="0.2">
      <c r="A1" s="1"/>
      <c r="B1" s="1"/>
      <c r="C1" s="85" t="s">
        <v>81</v>
      </c>
      <c r="D1" s="86"/>
    </row>
    <row r="2" spans="1:4" ht="21" customHeight="1" x14ac:dyDescent="0.2">
      <c r="A2" s="1"/>
      <c r="B2" s="1"/>
      <c r="C2" s="5"/>
      <c r="D2" s="6" t="s">
        <v>82</v>
      </c>
    </row>
    <row r="3" spans="1:4" x14ac:dyDescent="0.2">
      <c r="A3" s="87" t="s">
        <v>36</v>
      </c>
      <c r="B3" s="87"/>
      <c r="C3" s="87"/>
      <c r="D3" s="87"/>
    </row>
    <row r="4" spans="1:4" x14ac:dyDescent="0.2">
      <c r="A4" s="88" t="s">
        <v>83</v>
      </c>
      <c r="B4" s="88"/>
      <c r="C4" s="88"/>
      <c r="D4" s="88"/>
    </row>
    <row r="5" spans="1:4" x14ac:dyDescent="0.2">
      <c r="A5" s="89" t="s">
        <v>84</v>
      </c>
      <c r="B5" s="89"/>
      <c r="C5" s="89"/>
      <c r="D5" s="89"/>
    </row>
    <row r="6" spans="1:4" x14ac:dyDescent="0.2">
      <c r="A6" s="90" t="s">
        <v>171</v>
      </c>
      <c r="B6" s="90"/>
      <c r="C6" s="90"/>
      <c r="D6" s="90"/>
    </row>
    <row r="7" spans="1:4" s="9" customFormat="1" x14ac:dyDescent="0.2">
      <c r="A7" s="7"/>
      <c r="B7" s="7"/>
      <c r="C7" s="7"/>
      <c r="D7" s="8" t="s">
        <v>85</v>
      </c>
    </row>
    <row r="8" spans="1:4" ht="38.25" x14ac:dyDescent="0.2">
      <c r="A8" s="2" t="s">
        <v>0</v>
      </c>
      <c r="B8" s="2" t="s">
        <v>1</v>
      </c>
      <c r="C8" s="2" t="s">
        <v>2</v>
      </c>
      <c r="D8" s="2" t="s">
        <v>3</v>
      </c>
    </row>
    <row r="9" spans="1:4" x14ac:dyDescent="0.2">
      <c r="A9" s="3">
        <v>1</v>
      </c>
      <c r="B9" s="3">
        <v>2</v>
      </c>
      <c r="C9" s="3">
        <v>3</v>
      </c>
      <c r="D9" s="3">
        <v>4</v>
      </c>
    </row>
    <row r="10" spans="1:4" x14ac:dyDescent="0.2">
      <c r="A10" s="10" t="s">
        <v>4</v>
      </c>
      <c r="B10" s="11"/>
      <c r="C10" s="12"/>
      <c r="D10" s="12"/>
    </row>
    <row r="11" spans="1:4" x14ac:dyDescent="0.2">
      <c r="A11" s="13" t="s">
        <v>5</v>
      </c>
      <c r="B11" s="14">
        <v>1</v>
      </c>
      <c r="C11" s="15">
        <f>SUM(C13:C14)</f>
        <v>126385</v>
      </c>
      <c r="D11" s="16">
        <f>D13+D14</f>
        <v>95421</v>
      </c>
    </row>
    <row r="12" spans="1:4" s="78" customFormat="1" x14ac:dyDescent="0.2">
      <c r="A12" s="13" t="s">
        <v>129</v>
      </c>
      <c r="B12" s="14"/>
      <c r="C12" s="15"/>
      <c r="D12" s="16"/>
    </row>
    <row r="13" spans="1:4" s="78" customFormat="1" x14ac:dyDescent="0.2">
      <c r="A13" s="13" t="s">
        <v>130</v>
      </c>
      <c r="B13" s="14" t="s">
        <v>123</v>
      </c>
      <c r="C13" s="15">
        <v>363</v>
      </c>
      <c r="D13" s="16">
        <v>111</v>
      </c>
    </row>
    <row r="14" spans="1:4" s="78" customFormat="1" ht="25.5" x14ac:dyDescent="0.2">
      <c r="A14" s="13" t="s">
        <v>131</v>
      </c>
      <c r="B14" s="14" t="s">
        <v>124</v>
      </c>
      <c r="C14" s="15">
        <v>126022</v>
      </c>
      <c r="D14" s="16">
        <v>95310</v>
      </c>
    </row>
    <row r="15" spans="1:4" x14ac:dyDescent="0.2">
      <c r="A15" s="17" t="s">
        <v>6</v>
      </c>
      <c r="B15" s="14">
        <v>2</v>
      </c>
      <c r="C15" s="15"/>
      <c r="D15" s="18"/>
    </row>
    <row r="16" spans="1:4" ht="25.5" x14ac:dyDescent="0.2">
      <c r="A16" s="17" t="s">
        <v>86</v>
      </c>
      <c r="B16" s="14">
        <v>3</v>
      </c>
      <c r="C16" s="15">
        <v>4459226</v>
      </c>
      <c r="D16" s="18">
        <v>3757924</v>
      </c>
    </row>
    <row r="17" spans="1:4" x14ac:dyDescent="0.2">
      <c r="A17" s="17" t="s">
        <v>7</v>
      </c>
      <c r="B17" s="19" t="s">
        <v>87</v>
      </c>
      <c r="C17" s="15"/>
      <c r="D17" s="18"/>
    </row>
    <row r="18" spans="1:4" ht="25.5" x14ac:dyDescent="0.2">
      <c r="A18" s="17" t="s">
        <v>8</v>
      </c>
      <c r="B18" s="14">
        <v>5</v>
      </c>
      <c r="C18" s="15">
        <v>91159</v>
      </c>
      <c r="D18" s="16">
        <v>87845</v>
      </c>
    </row>
    <row r="19" spans="1:4" x14ac:dyDescent="0.2">
      <c r="A19" s="17" t="s">
        <v>9</v>
      </c>
      <c r="B19" s="14">
        <v>6</v>
      </c>
      <c r="C19" s="15">
        <v>9162</v>
      </c>
      <c r="D19" s="16">
        <v>4497</v>
      </c>
    </row>
    <row r="20" spans="1:4" x14ac:dyDescent="0.2">
      <c r="A20" s="17" t="s">
        <v>88</v>
      </c>
      <c r="B20" s="14">
        <v>7</v>
      </c>
      <c r="C20" s="15"/>
      <c r="D20" s="18"/>
    </row>
    <row r="21" spans="1:4" x14ac:dyDescent="0.2">
      <c r="A21" s="17" t="s">
        <v>34</v>
      </c>
      <c r="B21" s="14"/>
      <c r="C21" s="15"/>
      <c r="D21" s="16"/>
    </row>
    <row r="22" spans="1:4" x14ac:dyDescent="0.2">
      <c r="A22" s="17" t="s">
        <v>89</v>
      </c>
      <c r="B22" s="14"/>
      <c r="C22" s="15"/>
      <c r="D22" s="16"/>
    </row>
    <row r="23" spans="1:4" x14ac:dyDescent="0.2">
      <c r="A23" s="17" t="s">
        <v>90</v>
      </c>
      <c r="B23" s="19"/>
      <c r="C23" s="15"/>
      <c r="D23" s="18"/>
    </row>
    <row r="24" spans="1:4" ht="25.5" x14ac:dyDescent="0.2">
      <c r="A24" s="17" t="s">
        <v>11</v>
      </c>
      <c r="B24" s="19" t="s">
        <v>91</v>
      </c>
      <c r="C24" s="15"/>
      <c r="D24" s="18"/>
    </row>
    <row r="25" spans="1:4" x14ac:dyDescent="0.2">
      <c r="A25" s="17" t="s">
        <v>12</v>
      </c>
      <c r="B25" s="14">
        <v>9</v>
      </c>
      <c r="C25" s="15">
        <v>508000</v>
      </c>
      <c r="D25" s="16">
        <v>30000</v>
      </c>
    </row>
    <row r="26" spans="1:4" x14ac:dyDescent="0.2">
      <c r="A26" s="17" t="s">
        <v>13</v>
      </c>
      <c r="B26" s="14">
        <v>10</v>
      </c>
      <c r="C26" s="15">
        <v>50593</v>
      </c>
      <c r="D26" s="16">
        <v>1111873</v>
      </c>
    </row>
    <row r="27" spans="1:4" ht="25.5" x14ac:dyDescent="0.2">
      <c r="A27" s="17" t="s">
        <v>14</v>
      </c>
      <c r="B27" s="14">
        <v>11</v>
      </c>
      <c r="C27" s="15"/>
      <c r="D27" s="16"/>
    </row>
    <row r="28" spans="1:4" x14ac:dyDescent="0.2">
      <c r="A28" s="17" t="s">
        <v>92</v>
      </c>
      <c r="B28" s="14">
        <v>12</v>
      </c>
      <c r="C28" s="15"/>
      <c r="D28" s="16"/>
    </row>
    <row r="29" spans="1:4" x14ac:dyDescent="0.2">
      <c r="A29" s="17" t="s">
        <v>15</v>
      </c>
      <c r="B29" s="14">
        <v>13</v>
      </c>
      <c r="C29" s="15">
        <v>48633</v>
      </c>
      <c r="D29" s="16">
        <v>48633</v>
      </c>
    </row>
    <row r="30" spans="1:4" ht="25.5" x14ac:dyDescent="0.2">
      <c r="A30" s="17" t="s">
        <v>16</v>
      </c>
      <c r="B30" s="14">
        <v>14</v>
      </c>
      <c r="C30" s="15">
        <v>4832</v>
      </c>
      <c r="D30" s="16">
        <v>4832</v>
      </c>
    </row>
    <row r="31" spans="1:4" x14ac:dyDescent="0.2">
      <c r="A31" s="17" t="s">
        <v>17</v>
      </c>
      <c r="B31" s="14">
        <v>15</v>
      </c>
      <c r="C31" s="15">
        <v>302</v>
      </c>
      <c r="D31" s="16">
        <v>381</v>
      </c>
    </row>
    <row r="32" spans="1:4" ht="25.5" x14ac:dyDescent="0.2">
      <c r="A32" s="17" t="s">
        <v>18</v>
      </c>
      <c r="B32" s="14">
        <v>16</v>
      </c>
      <c r="C32" s="15"/>
      <c r="D32" s="16"/>
    </row>
    <row r="33" spans="1:4" ht="25.5" x14ac:dyDescent="0.2">
      <c r="A33" s="17" t="s">
        <v>19</v>
      </c>
      <c r="B33" s="14">
        <v>17</v>
      </c>
      <c r="C33" s="15">
        <v>9849</v>
      </c>
      <c r="D33" s="16">
        <v>10033</v>
      </c>
    </row>
    <row r="34" spans="1:4" x14ac:dyDescent="0.2">
      <c r="A34" s="20" t="s">
        <v>20</v>
      </c>
      <c r="B34" s="14">
        <v>18</v>
      </c>
      <c r="C34" s="15">
        <v>14201</v>
      </c>
      <c r="D34" s="16">
        <v>14902</v>
      </c>
    </row>
    <row r="35" spans="1:4" x14ac:dyDescent="0.2">
      <c r="A35" s="17" t="s">
        <v>93</v>
      </c>
      <c r="B35" s="14">
        <v>19</v>
      </c>
      <c r="C35" s="15">
        <v>0</v>
      </c>
      <c r="D35" s="16"/>
    </row>
    <row r="36" spans="1:4" x14ac:dyDescent="0.2">
      <c r="A36" s="17" t="s">
        <v>94</v>
      </c>
      <c r="B36" s="14">
        <v>20</v>
      </c>
      <c r="C36" s="15"/>
      <c r="D36" s="16"/>
    </row>
    <row r="37" spans="1:4" x14ac:dyDescent="0.2">
      <c r="A37" s="17" t="s">
        <v>21</v>
      </c>
      <c r="B37" s="14">
        <v>21</v>
      </c>
      <c r="C37" s="15">
        <v>70881</v>
      </c>
      <c r="D37" s="16">
        <v>82369</v>
      </c>
    </row>
    <row r="38" spans="1:4" x14ac:dyDescent="0.2">
      <c r="A38" s="21" t="s">
        <v>95</v>
      </c>
      <c r="B38" s="80">
        <v>22</v>
      </c>
      <c r="C38" s="22">
        <f>SUM(C16:C37,C11)</f>
        <v>5393223</v>
      </c>
      <c r="D38" s="22">
        <f>SUM(D16:D37,D11)</f>
        <v>5248710</v>
      </c>
    </row>
    <row r="39" spans="1:4" x14ac:dyDescent="0.2">
      <c r="A39" s="23"/>
      <c r="B39" s="14"/>
      <c r="C39" s="22"/>
      <c r="D39" s="22"/>
    </row>
    <row r="40" spans="1:4" x14ac:dyDescent="0.2">
      <c r="A40" s="24" t="s">
        <v>22</v>
      </c>
      <c r="B40" s="14"/>
      <c r="C40" s="25"/>
      <c r="D40" s="25"/>
    </row>
    <row r="41" spans="1:4" x14ac:dyDescent="0.2">
      <c r="A41" s="26" t="s">
        <v>96</v>
      </c>
      <c r="B41" s="14">
        <v>23</v>
      </c>
      <c r="C41" s="15"/>
      <c r="D41" s="15"/>
    </row>
    <row r="42" spans="1:4" x14ac:dyDescent="0.2">
      <c r="A42" s="17" t="s">
        <v>7</v>
      </c>
      <c r="B42" s="14">
        <v>24</v>
      </c>
      <c r="C42" s="15"/>
      <c r="D42" s="15"/>
    </row>
    <row r="43" spans="1:4" x14ac:dyDescent="0.2">
      <c r="A43" s="26" t="s">
        <v>23</v>
      </c>
      <c r="B43" s="14">
        <v>25</v>
      </c>
      <c r="C43" s="15"/>
      <c r="D43" s="15"/>
    </row>
    <row r="44" spans="1:4" x14ac:dyDescent="0.2">
      <c r="A44" s="17" t="s">
        <v>97</v>
      </c>
      <c r="B44" s="14">
        <v>26</v>
      </c>
      <c r="C44" s="15"/>
      <c r="D44" s="27"/>
    </row>
    <row r="45" spans="1:4" x14ac:dyDescent="0.2">
      <c r="A45" s="26" t="s">
        <v>24</v>
      </c>
      <c r="B45" s="14">
        <v>27</v>
      </c>
      <c r="C45" s="15"/>
      <c r="D45" s="27"/>
    </row>
    <row r="46" spans="1:4" x14ac:dyDescent="0.2">
      <c r="A46" s="26" t="s">
        <v>25</v>
      </c>
      <c r="B46" s="14">
        <v>28</v>
      </c>
      <c r="C46" s="15">
        <v>7085</v>
      </c>
      <c r="D46" s="15">
        <v>4330</v>
      </c>
    </row>
    <row r="47" spans="1:4" x14ac:dyDescent="0.2">
      <c r="A47" s="13" t="s">
        <v>98</v>
      </c>
      <c r="B47" s="14">
        <v>29</v>
      </c>
      <c r="C47" s="15">
        <v>4343</v>
      </c>
      <c r="D47" s="16">
        <v>29870</v>
      </c>
    </row>
    <row r="48" spans="1:4" x14ac:dyDescent="0.2">
      <c r="A48" s="13" t="s">
        <v>26</v>
      </c>
      <c r="B48" s="14">
        <v>30</v>
      </c>
      <c r="C48" s="15"/>
      <c r="D48" s="16"/>
    </row>
    <row r="49" spans="1:4" x14ac:dyDescent="0.2">
      <c r="A49" s="13" t="s">
        <v>27</v>
      </c>
      <c r="B49" s="14">
        <v>31</v>
      </c>
      <c r="C49" s="15"/>
      <c r="D49" s="18"/>
    </row>
    <row r="50" spans="1:4" x14ac:dyDescent="0.2">
      <c r="A50" s="17" t="s">
        <v>99</v>
      </c>
      <c r="B50" s="28" t="s">
        <v>100</v>
      </c>
      <c r="C50" s="15">
        <v>378509</v>
      </c>
      <c r="D50" s="16">
        <v>360835</v>
      </c>
    </row>
    <row r="51" spans="1:4" x14ac:dyDescent="0.2">
      <c r="A51" s="17" t="s">
        <v>101</v>
      </c>
      <c r="B51" s="28" t="s">
        <v>102</v>
      </c>
      <c r="C51" s="15">
        <v>8041</v>
      </c>
      <c r="D51" s="18">
        <v>2101</v>
      </c>
    </row>
    <row r="52" spans="1:4" x14ac:dyDescent="0.2">
      <c r="A52" s="23" t="s">
        <v>28</v>
      </c>
      <c r="B52" s="28" t="s">
        <v>103</v>
      </c>
      <c r="C52" s="16">
        <v>4386</v>
      </c>
      <c r="D52" s="16">
        <v>687</v>
      </c>
    </row>
    <row r="53" spans="1:4" x14ac:dyDescent="0.2">
      <c r="A53" s="21" t="s">
        <v>104</v>
      </c>
      <c r="B53" s="80">
        <v>35</v>
      </c>
      <c r="C53" s="29">
        <f>C46+C47+C51+C52+C50</f>
        <v>402364</v>
      </c>
      <c r="D53" s="29">
        <f>D46+D47+D51+D52+D50</f>
        <v>397823</v>
      </c>
    </row>
    <row r="54" spans="1:4" x14ac:dyDescent="0.2">
      <c r="A54" s="21"/>
      <c r="B54" s="14"/>
      <c r="C54" s="15"/>
      <c r="D54" s="15"/>
    </row>
    <row r="55" spans="1:4" x14ac:dyDescent="0.2">
      <c r="A55" s="30" t="s">
        <v>29</v>
      </c>
      <c r="B55" s="14"/>
      <c r="C55" s="31"/>
      <c r="D55" s="31"/>
    </row>
    <row r="56" spans="1:4" x14ac:dyDescent="0.2">
      <c r="A56" s="17" t="s">
        <v>30</v>
      </c>
      <c r="B56" s="14">
        <v>36</v>
      </c>
      <c r="C56" s="32">
        <v>3000000</v>
      </c>
      <c r="D56" s="32">
        <v>3000000</v>
      </c>
    </row>
    <row r="57" spans="1:4" x14ac:dyDescent="0.2">
      <c r="A57" s="17" t="s">
        <v>34</v>
      </c>
      <c r="B57" s="14"/>
      <c r="C57" s="15"/>
      <c r="D57" s="15"/>
    </row>
    <row r="58" spans="1:4" x14ac:dyDescent="0.2">
      <c r="A58" s="26" t="s">
        <v>105</v>
      </c>
      <c r="B58" s="14"/>
      <c r="C58" s="15">
        <v>3000000</v>
      </c>
      <c r="D58" s="15">
        <v>3000000</v>
      </c>
    </row>
    <row r="59" spans="1:4" x14ac:dyDescent="0.2">
      <c r="A59" s="17" t="s">
        <v>106</v>
      </c>
      <c r="B59" s="14"/>
      <c r="C59" s="15"/>
      <c r="D59" s="15"/>
    </row>
    <row r="60" spans="1:4" x14ac:dyDescent="0.2">
      <c r="A60" s="17" t="s">
        <v>107</v>
      </c>
      <c r="B60" s="14">
        <v>37</v>
      </c>
      <c r="C60" s="15"/>
      <c r="D60" s="15"/>
    </row>
    <row r="61" spans="1:4" x14ac:dyDescent="0.2">
      <c r="A61" s="17" t="s">
        <v>31</v>
      </c>
      <c r="B61" s="14">
        <v>38</v>
      </c>
      <c r="C61" s="15"/>
      <c r="D61" s="15"/>
    </row>
    <row r="62" spans="1:4" x14ac:dyDescent="0.2">
      <c r="A62" s="17" t="s">
        <v>32</v>
      </c>
      <c r="B62" s="14">
        <v>39</v>
      </c>
      <c r="C62" s="15"/>
      <c r="D62" s="32"/>
    </row>
    <row r="63" spans="1:4" x14ac:dyDescent="0.2">
      <c r="A63" s="17" t="s">
        <v>33</v>
      </c>
      <c r="B63" s="14">
        <v>40</v>
      </c>
      <c r="C63" s="15">
        <v>56656</v>
      </c>
      <c r="D63" s="15">
        <v>54348</v>
      </c>
    </row>
    <row r="64" spans="1:4" x14ac:dyDescent="0.2">
      <c r="A64" s="17" t="s">
        <v>108</v>
      </c>
      <c r="B64" s="33">
        <v>41</v>
      </c>
      <c r="C64" s="32">
        <f>SUM(C66:C67)</f>
        <v>1934203</v>
      </c>
      <c r="D64" s="32">
        <f>D66+D67</f>
        <v>1796539</v>
      </c>
    </row>
    <row r="65" spans="1:4" x14ac:dyDescent="0.2">
      <c r="A65" s="17" t="s">
        <v>34</v>
      </c>
      <c r="B65" s="33"/>
      <c r="C65" s="15"/>
      <c r="D65" s="32"/>
    </row>
    <row r="66" spans="1:4" ht="13.5" customHeight="1" x14ac:dyDescent="0.2">
      <c r="A66" s="34" t="s">
        <v>109</v>
      </c>
      <c r="B66" s="35"/>
      <c r="C66" s="15">
        <f>D64</f>
        <v>1796539</v>
      </c>
      <c r="D66" s="32">
        <v>295286</v>
      </c>
    </row>
    <row r="67" spans="1:4" x14ac:dyDescent="0.2">
      <c r="A67" s="17" t="s">
        <v>110</v>
      </c>
      <c r="B67" s="33"/>
      <c r="C67" s="15">
        <v>137664</v>
      </c>
      <c r="D67" s="32">
        <v>1501253</v>
      </c>
    </row>
    <row r="68" spans="1:4" x14ac:dyDescent="0.2">
      <c r="A68" s="17" t="s">
        <v>35</v>
      </c>
      <c r="B68" s="33">
        <v>42</v>
      </c>
      <c r="C68" s="15"/>
      <c r="D68" s="32"/>
    </row>
    <row r="69" spans="1:4" x14ac:dyDescent="0.2">
      <c r="A69" s="30" t="s">
        <v>111</v>
      </c>
      <c r="B69" s="33">
        <v>43</v>
      </c>
      <c r="C69" s="31">
        <f>C64+C63+C56</f>
        <v>4990859</v>
      </c>
      <c r="D69" s="31">
        <f>D64+D63+D56</f>
        <v>4850887</v>
      </c>
    </row>
    <row r="70" spans="1:4" x14ac:dyDescent="0.2">
      <c r="A70" s="30" t="s">
        <v>112</v>
      </c>
      <c r="B70" s="81">
        <v>44</v>
      </c>
      <c r="C70" s="31">
        <f>C69+C53</f>
        <v>5393223</v>
      </c>
      <c r="D70" s="31">
        <f>D69+D53</f>
        <v>5248710</v>
      </c>
    </row>
    <row r="71" spans="1:4" x14ac:dyDescent="0.2">
      <c r="A71" s="1"/>
      <c r="B71" s="1"/>
      <c r="C71" s="36"/>
      <c r="D71" s="36"/>
    </row>
    <row r="72" spans="1:4" x14ac:dyDescent="0.2">
      <c r="A72" s="91"/>
      <c r="B72" s="91"/>
      <c r="C72" s="91"/>
      <c r="D72" s="91"/>
    </row>
    <row r="73" spans="1:4" x14ac:dyDescent="0.2">
      <c r="A73" s="84"/>
      <c r="B73" s="84"/>
      <c r="C73" s="84"/>
      <c r="D73" s="84"/>
    </row>
    <row r="74" spans="1:4" x14ac:dyDescent="0.2">
      <c r="A74" s="37"/>
      <c r="B74" s="1"/>
      <c r="C74" s="1"/>
      <c r="D74" s="1"/>
    </row>
    <row r="75" spans="1:4" x14ac:dyDescent="0.2">
      <c r="A75" s="37" t="s">
        <v>172</v>
      </c>
      <c r="B75" s="1"/>
      <c r="C75" s="77"/>
      <c r="D75" s="77"/>
    </row>
    <row r="76" spans="1:4" x14ac:dyDescent="0.2">
      <c r="A76" s="37"/>
      <c r="B76" s="1"/>
      <c r="C76" s="77"/>
      <c r="D76" s="1"/>
    </row>
    <row r="77" spans="1:4" x14ac:dyDescent="0.2">
      <c r="A77" s="38" t="s">
        <v>173</v>
      </c>
      <c r="B77" s="1"/>
      <c r="C77" s="1"/>
      <c r="D77" s="1"/>
    </row>
    <row r="78" spans="1:4" x14ac:dyDescent="0.2">
      <c r="A78" s="37"/>
      <c r="B78" s="1"/>
      <c r="C78" s="1"/>
      <c r="D78" s="1"/>
    </row>
    <row r="79" spans="1:4" x14ac:dyDescent="0.2">
      <c r="A79" s="37" t="s">
        <v>174</v>
      </c>
      <c r="B79" s="1"/>
      <c r="C79" s="1"/>
      <c r="D79" s="1"/>
    </row>
    <row r="80" spans="1:4" x14ac:dyDescent="0.2">
      <c r="A80" s="37"/>
      <c r="B80" s="1"/>
      <c r="C80" s="1"/>
      <c r="D80" s="1"/>
    </row>
    <row r="81" spans="1:4" x14ac:dyDescent="0.2">
      <c r="A81" s="34" t="s">
        <v>122</v>
      </c>
      <c r="B81" s="1"/>
      <c r="C81" s="1"/>
      <c r="D81" s="1"/>
    </row>
    <row r="82" spans="1:4" x14ac:dyDescent="0.2">
      <c r="A82" s="37" t="s">
        <v>113</v>
      </c>
      <c r="B82" s="1"/>
      <c r="C82" s="1"/>
      <c r="D82" s="1"/>
    </row>
    <row r="83" spans="1:4" x14ac:dyDescent="0.2">
      <c r="A83" s="37"/>
    </row>
    <row r="84" spans="1:4" x14ac:dyDescent="0.2">
      <c r="A84" s="37"/>
    </row>
  </sheetData>
  <mergeCells count="7">
    <mergeCell ref="A73:D73"/>
    <mergeCell ref="C1:D1"/>
    <mergeCell ref="A3:D3"/>
    <mergeCell ref="A4:D4"/>
    <mergeCell ref="A5:D5"/>
    <mergeCell ref="A6:D6"/>
    <mergeCell ref="A72:D72"/>
  </mergeCells>
  <pageMargins left="0.7" right="0.7" top="0.75" bottom="0.75" header="0.3" footer="0.3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tabSelected="1" view="pageBreakPreview" zoomScaleNormal="100" zoomScaleSheetLayoutView="100" workbookViewId="0">
      <selection activeCell="E68" sqref="E68"/>
    </sheetView>
  </sheetViews>
  <sheetFormatPr defaultRowHeight="12.75" x14ac:dyDescent="0.2"/>
  <cols>
    <col min="1" max="1" width="57.85546875" style="78" customWidth="1"/>
    <col min="2" max="2" width="10.85546875" style="78" customWidth="1"/>
    <col min="3" max="3" width="15.28515625" style="78" customWidth="1"/>
    <col min="4" max="4" width="15.42578125" style="75" customWidth="1"/>
    <col min="5" max="5" width="15.28515625" style="74" customWidth="1"/>
    <col min="6" max="6" width="15.42578125" style="74" customWidth="1"/>
    <col min="7" max="8" width="9.140625" style="78"/>
    <col min="9" max="9" width="9.140625" style="78" hidden="1" customWidth="1"/>
    <col min="10" max="10" width="35.5703125" style="78" hidden="1" customWidth="1"/>
    <col min="11" max="11" width="9.140625" style="78" hidden="1" customWidth="1"/>
    <col min="12" max="13" width="16.85546875" style="78" hidden="1" customWidth="1"/>
    <col min="14" max="14" width="14.42578125" style="78" customWidth="1"/>
    <col min="15" max="15" width="9.140625" style="78" customWidth="1"/>
    <col min="16" max="256" width="9.140625" style="78"/>
    <col min="257" max="257" width="57.85546875" style="78" customWidth="1"/>
    <col min="258" max="258" width="10.85546875" style="78" customWidth="1"/>
    <col min="259" max="259" width="15.28515625" style="78" customWidth="1"/>
    <col min="260" max="260" width="15.42578125" style="78" customWidth="1"/>
    <col min="261" max="261" width="15.28515625" style="78" customWidth="1"/>
    <col min="262" max="262" width="15.42578125" style="78" customWidth="1"/>
    <col min="263" max="512" width="9.140625" style="78"/>
    <col min="513" max="513" width="57.85546875" style="78" customWidth="1"/>
    <col min="514" max="514" width="10.85546875" style="78" customWidth="1"/>
    <col min="515" max="515" width="15.28515625" style="78" customWidth="1"/>
    <col min="516" max="516" width="15.42578125" style="78" customWidth="1"/>
    <col min="517" max="517" width="15.28515625" style="78" customWidth="1"/>
    <col min="518" max="518" width="15.42578125" style="78" customWidth="1"/>
    <col min="519" max="768" width="9.140625" style="78"/>
    <col min="769" max="769" width="57.85546875" style="78" customWidth="1"/>
    <col min="770" max="770" width="10.85546875" style="78" customWidth="1"/>
    <col min="771" max="771" width="15.28515625" style="78" customWidth="1"/>
    <col min="772" max="772" width="15.42578125" style="78" customWidth="1"/>
    <col min="773" max="773" width="15.28515625" style="78" customWidth="1"/>
    <col min="774" max="774" width="15.42578125" style="78" customWidth="1"/>
    <col min="775" max="1024" width="9.140625" style="78"/>
    <col min="1025" max="1025" width="57.85546875" style="78" customWidth="1"/>
    <col min="1026" max="1026" width="10.85546875" style="78" customWidth="1"/>
    <col min="1027" max="1027" width="15.28515625" style="78" customWidth="1"/>
    <col min="1028" max="1028" width="15.42578125" style="78" customWidth="1"/>
    <col min="1029" max="1029" width="15.28515625" style="78" customWidth="1"/>
    <col min="1030" max="1030" width="15.42578125" style="78" customWidth="1"/>
    <col min="1031" max="1280" width="9.140625" style="78"/>
    <col min="1281" max="1281" width="57.85546875" style="78" customWidth="1"/>
    <col min="1282" max="1282" width="10.85546875" style="78" customWidth="1"/>
    <col min="1283" max="1283" width="15.28515625" style="78" customWidth="1"/>
    <col min="1284" max="1284" width="15.42578125" style="78" customWidth="1"/>
    <col min="1285" max="1285" width="15.28515625" style="78" customWidth="1"/>
    <col min="1286" max="1286" width="15.42578125" style="78" customWidth="1"/>
    <col min="1287" max="1536" width="9.140625" style="78"/>
    <col min="1537" max="1537" width="57.85546875" style="78" customWidth="1"/>
    <col min="1538" max="1538" width="10.85546875" style="78" customWidth="1"/>
    <col min="1539" max="1539" width="15.28515625" style="78" customWidth="1"/>
    <col min="1540" max="1540" width="15.42578125" style="78" customWidth="1"/>
    <col min="1541" max="1541" width="15.28515625" style="78" customWidth="1"/>
    <col min="1542" max="1542" width="15.42578125" style="78" customWidth="1"/>
    <col min="1543" max="1792" width="9.140625" style="78"/>
    <col min="1793" max="1793" width="57.85546875" style="78" customWidth="1"/>
    <col min="1794" max="1794" width="10.85546875" style="78" customWidth="1"/>
    <col min="1795" max="1795" width="15.28515625" style="78" customWidth="1"/>
    <col min="1796" max="1796" width="15.42578125" style="78" customWidth="1"/>
    <col min="1797" max="1797" width="15.28515625" style="78" customWidth="1"/>
    <col min="1798" max="1798" width="15.42578125" style="78" customWidth="1"/>
    <col min="1799" max="2048" width="9.140625" style="78"/>
    <col min="2049" max="2049" width="57.85546875" style="78" customWidth="1"/>
    <col min="2050" max="2050" width="10.85546875" style="78" customWidth="1"/>
    <col min="2051" max="2051" width="15.28515625" style="78" customWidth="1"/>
    <col min="2052" max="2052" width="15.42578125" style="78" customWidth="1"/>
    <col min="2053" max="2053" width="15.28515625" style="78" customWidth="1"/>
    <col min="2054" max="2054" width="15.42578125" style="78" customWidth="1"/>
    <col min="2055" max="2304" width="9.140625" style="78"/>
    <col min="2305" max="2305" width="57.85546875" style="78" customWidth="1"/>
    <col min="2306" max="2306" width="10.85546875" style="78" customWidth="1"/>
    <col min="2307" max="2307" width="15.28515625" style="78" customWidth="1"/>
    <col min="2308" max="2308" width="15.42578125" style="78" customWidth="1"/>
    <col min="2309" max="2309" width="15.28515625" style="78" customWidth="1"/>
    <col min="2310" max="2310" width="15.42578125" style="78" customWidth="1"/>
    <col min="2311" max="2560" width="9.140625" style="78"/>
    <col min="2561" max="2561" width="57.85546875" style="78" customWidth="1"/>
    <col min="2562" max="2562" width="10.85546875" style="78" customWidth="1"/>
    <col min="2563" max="2563" width="15.28515625" style="78" customWidth="1"/>
    <col min="2564" max="2564" width="15.42578125" style="78" customWidth="1"/>
    <col min="2565" max="2565" width="15.28515625" style="78" customWidth="1"/>
    <col min="2566" max="2566" width="15.42578125" style="78" customWidth="1"/>
    <col min="2567" max="2816" width="9.140625" style="78"/>
    <col min="2817" max="2817" width="57.85546875" style="78" customWidth="1"/>
    <col min="2818" max="2818" width="10.85546875" style="78" customWidth="1"/>
    <col min="2819" max="2819" width="15.28515625" style="78" customWidth="1"/>
    <col min="2820" max="2820" width="15.42578125" style="78" customWidth="1"/>
    <col min="2821" max="2821" width="15.28515625" style="78" customWidth="1"/>
    <col min="2822" max="2822" width="15.42578125" style="78" customWidth="1"/>
    <col min="2823" max="3072" width="9.140625" style="78"/>
    <col min="3073" max="3073" width="57.85546875" style="78" customWidth="1"/>
    <col min="3074" max="3074" width="10.85546875" style="78" customWidth="1"/>
    <col min="3075" max="3075" width="15.28515625" style="78" customWidth="1"/>
    <col min="3076" max="3076" width="15.42578125" style="78" customWidth="1"/>
    <col min="3077" max="3077" width="15.28515625" style="78" customWidth="1"/>
    <col min="3078" max="3078" width="15.42578125" style="78" customWidth="1"/>
    <col min="3079" max="3328" width="9.140625" style="78"/>
    <col min="3329" max="3329" width="57.85546875" style="78" customWidth="1"/>
    <col min="3330" max="3330" width="10.85546875" style="78" customWidth="1"/>
    <col min="3331" max="3331" width="15.28515625" style="78" customWidth="1"/>
    <col min="3332" max="3332" width="15.42578125" style="78" customWidth="1"/>
    <col min="3333" max="3333" width="15.28515625" style="78" customWidth="1"/>
    <col min="3334" max="3334" width="15.42578125" style="78" customWidth="1"/>
    <col min="3335" max="3584" width="9.140625" style="78"/>
    <col min="3585" max="3585" width="57.85546875" style="78" customWidth="1"/>
    <col min="3586" max="3586" width="10.85546875" style="78" customWidth="1"/>
    <col min="3587" max="3587" width="15.28515625" style="78" customWidth="1"/>
    <col min="3588" max="3588" width="15.42578125" style="78" customWidth="1"/>
    <col min="3589" max="3589" width="15.28515625" style="78" customWidth="1"/>
    <col min="3590" max="3590" width="15.42578125" style="78" customWidth="1"/>
    <col min="3591" max="3840" width="9.140625" style="78"/>
    <col min="3841" max="3841" width="57.85546875" style="78" customWidth="1"/>
    <col min="3842" max="3842" width="10.85546875" style="78" customWidth="1"/>
    <col min="3843" max="3843" width="15.28515625" style="78" customWidth="1"/>
    <col min="3844" max="3844" width="15.42578125" style="78" customWidth="1"/>
    <col min="3845" max="3845" width="15.28515625" style="78" customWidth="1"/>
    <col min="3846" max="3846" width="15.42578125" style="78" customWidth="1"/>
    <col min="3847" max="4096" width="9.140625" style="78"/>
    <col min="4097" max="4097" width="57.85546875" style="78" customWidth="1"/>
    <col min="4098" max="4098" width="10.85546875" style="78" customWidth="1"/>
    <col min="4099" max="4099" width="15.28515625" style="78" customWidth="1"/>
    <col min="4100" max="4100" width="15.42578125" style="78" customWidth="1"/>
    <col min="4101" max="4101" width="15.28515625" style="78" customWidth="1"/>
    <col min="4102" max="4102" width="15.42578125" style="78" customWidth="1"/>
    <col min="4103" max="4352" width="9.140625" style="78"/>
    <col min="4353" max="4353" width="57.85546875" style="78" customWidth="1"/>
    <col min="4354" max="4354" width="10.85546875" style="78" customWidth="1"/>
    <col min="4355" max="4355" width="15.28515625" style="78" customWidth="1"/>
    <col min="4356" max="4356" width="15.42578125" style="78" customWidth="1"/>
    <col min="4357" max="4357" width="15.28515625" style="78" customWidth="1"/>
    <col min="4358" max="4358" width="15.42578125" style="78" customWidth="1"/>
    <col min="4359" max="4608" width="9.140625" style="78"/>
    <col min="4609" max="4609" width="57.85546875" style="78" customWidth="1"/>
    <col min="4610" max="4610" width="10.85546875" style="78" customWidth="1"/>
    <col min="4611" max="4611" width="15.28515625" style="78" customWidth="1"/>
    <col min="4612" max="4612" width="15.42578125" style="78" customWidth="1"/>
    <col min="4613" max="4613" width="15.28515625" style="78" customWidth="1"/>
    <col min="4614" max="4614" width="15.42578125" style="78" customWidth="1"/>
    <col min="4615" max="4864" width="9.140625" style="78"/>
    <col min="4865" max="4865" width="57.85546875" style="78" customWidth="1"/>
    <col min="4866" max="4866" width="10.85546875" style="78" customWidth="1"/>
    <col min="4867" max="4867" width="15.28515625" style="78" customWidth="1"/>
    <col min="4868" max="4868" width="15.42578125" style="78" customWidth="1"/>
    <col min="4869" max="4869" width="15.28515625" style="78" customWidth="1"/>
    <col min="4870" max="4870" width="15.42578125" style="78" customWidth="1"/>
    <col min="4871" max="5120" width="9.140625" style="78"/>
    <col min="5121" max="5121" width="57.85546875" style="78" customWidth="1"/>
    <col min="5122" max="5122" width="10.85546875" style="78" customWidth="1"/>
    <col min="5123" max="5123" width="15.28515625" style="78" customWidth="1"/>
    <col min="5124" max="5124" width="15.42578125" style="78" customWidth="1"/>
    <col min="5125" max="5125" width="15.28515625" style="78" customWidth="1"/>
    <col min="5126" max="5126" width="15.42578125" style="78" customWidth="1"/>
    <col min="5127" max="5376" width="9.140625" style="78"/>
    <col min="5377" max="5377" width="57.85546875" style="78" customWidth="1"/>
    <col min="5378" max="5378" width="10.85546875" style="78" customWidth="1"/>
    <col min="5379" max="5379" width="15.28515625" style="78" customWidth="1"/>
    <col min="5380" max="5380" width="15.42578125" style="78" customWidth="1"/>
    <col min="5381" max="5381" width="15.28515625" style="78" customWidth="1"/>
    <col min="5382" max="5382" width="15.42578125" style="78" customWidth="1"/>
    <col min="5383" max="5632" width="9.140625" style="78"/>
    <col min="5633" max="5633" width="57.85546875" style="78" customWidth="1"/>
    <col min="5634" max="5634" width="10.85546875" style="78" customWidth="1"/>
    <col min="5635" max="5635" width="15.28515625" style="78" customWidth="1"/>
    <col min="5636" max="5636" width="15.42578125" style="78" customWidth="1"/>
    <col min="5637" max="5637" width="15.28515625" style="78" customWidth="1"/>
    <col min="5638" max="5638" width="15.42578125" style="78" customWidth="1"/>
    <col min="5639" max="5888" width="9.140625" style="78"/>
    <col min="5889" max="5889" width="57.85546875" style="78" customWidth="1"/>
    <col min="5890" max="5890" width="10.85546875" style="78" customWidth="1"/>
    <col min="5891" max="5891" width="15.28515625" style="78" customWidth="1"/>
    <col min="5892" max="5892" width="15.42578125" style="78" customWidth="1"/>
    <col min="5893" max="5893" width="15.28515625" style="78" customWidth="1"/>
    <col min="5894" max="5894" width="15.42578125" style="78" customWidth="1"/>
    <col min="5895" max="6144" width="9.140625" style="78"/>
    <col min="6145" max="6145" width="57.85546875" style="78" customWidth="1"/>
    <col min="6146" max="6146" width="10.85546875" style="78" customWidth="1"/>
    <col min="6147" max="6147" width="15.28515625" style="78" customWidth="1"/>
    <col min="6148" max="6148" width="15.42578125" style="78" customWidth="1"/>
    <col min="6149" max="6149" width="15.28515625" style="78" customWidth="1"/>
    <col min="6150" max="6150" width="15.42578125" style="78" customWidth="1"/>
    <col min="6151" max="6400" width="9.140625" style="78"/>
    <col min="6401" max="6401" width="57.85546875" style="78" customWidth="1"/>
    <col min="6402" max="6402" width="10.85546875" style="78" customWidth="1"/>
    <col min="6403" max="6403" width="15.28515625" style="78" customWidth="1"/>
    <col min="6404" max="6404" width="15.42578125" style="78" customWidth="1"/>
    <col min="6405" max="6405" width="15.28515625" style="78" customWidth="1"/>
    <col min="6406" max="6406" width="15.42578125" style="78" customWidth="1"/>
    <col min="6407" max="6656" width="9.140625" style="78"/>
    <col min="6657" max="6657" width="57.85546875" style="78" customWidth="1"/>
    <col min="6658" max="6658" width="10.85546875" style="78" customWidth="1"/>
    <col min="6659" max="6659" width="15.28515625" style="78" customWidth="1"/>
    <col min="6660" max="6660" width="15.42578125" style="78" customWidth="1"/>
    <col min="6661" max="6661" width="15.28515625" style="78" customWidth="1"/>
    <col min="6662" max="6662" width="15.42578125" style="78" customWidth="1"/>
    <col min="6663" max="6912" width="9.140625" style="78"/>
    <col min="6913" max="6913" width="57.85546875" style="78" customWidth="1"/>
    <col min="6914" max="6914" width="10.85546875" style="78" customWidth="1"/>
    <col min="6915" max="6915" width="15.28515625" style="78" customWidth="1"/>
    <col min="6916" max="6916" width="15.42578125" style="78" customWidth="1"/>
    <col min="6917" max="6917" width="15.28515625" style="78" customWidth="1"/>
    <col min="6918" max="6918" width="15.42578125" style="78" customWidth="1"/>
    <col min="6919" max="7168" width="9.140625" style="78"/>
    <col min="7169" max="7169" width="57.85546875" style="78" customWidth="1"/>
    <col min="7170" max="7170" width="10.85546875" style="78" customWidth="1"/>
    <col min="7171" max="7171" width="15.28515625" style="78" customWidth="1"/>
    <col min="7172" max="7172" width="15.42578125" style="78" customWidth="1"/>
    <col min="7173" max="7173" width="15.28515625" style="78" customWidth="1"/>
    <col min="7174" max="7174" width="15.42578125" style="78" customWidth="1"/>
    <col min="7175" max="7424" width="9.140625" style="78"/>
    <col min="7425" max="7425" width="57.85546875" style="78" customWidth="1"/>
    <col min="7426" max="7426" width="10.85546875" style="78" customWidth="1"/>
    <col min="7427" max="7427" width="15.28515625" style="78" customWidth="1"/>
    <col min="7428" max="7428" width="15.42578125" style="78" customWidth="1"/>
    <col min="7429" max="7429" width="15.28515625" style="78" customWidth="1"/>
    <col min="7430" max="7430" width="15.42578125" style="78" customWidth="1"/>
    <col min="7431" max="7680" width="9.140625" style="78"/>
    <col min="7681" max="7681" width="57.85546875" style="78" customWidth="1"/>
    <col min="7682" max="7682" width="10.85546875" style="78" customWidth="1"/>
    <col min="7683" max="7683" width="15.28515625" style="78" customWidth="1"/>
    <col min="7684" max="7684" width="15.42578125" style="78" customWidth="1"/>
    <col min="7685" max="7685" width="15.28515625" style="78" customWidth="1"/>
    <col min="7686" max="7686" width="15.42578125" style="78" customWidth="1"/>
    <col min="7687" max="7936" width="9.140625" style="78"/>
    <col min="7937" max="7937" width="57.85546875" style="78" customWidth="1"/>
    <col min="7938" max="7938" width="10.85546875" style="78" customWidth="1"/>
    <col min="7939" max="7939" width="15.28515625" style="78" customWidth="1"/>
    <col min="7940" max="7940" width="15.42578125" style="78" customWidth="1"/>
    <col min="7941" max="7941" width="15.28515625" style="78" customWidth="1"/>
    <col min="7942" max="7942" width="15.42578125" style="78" customWidth="1"/>
    <col min="7943" max="8192" width="9.140625" style="78"/>
    <col min="8193" max="8193" width="57.85546875" style="78" customWidth="1"/>
    <col min="8194" max="8194" width="10.85546875" style="78" customWidth="1"/>
    <col min="8195" max="8195" width="15.28515625" style="78" customWidth="1"/>
    <col min="8196" max="8196" width="15.42578125" style="78" customWidth="1"/>
    <col min="8197" max="8197" width="15.28515625" style="78" customWidth="1"/>
    <col min="8198" max="8198" width="15.42578125" style="78" customWidth="1"/>
    <col min="8199" max="8448" width="9.140625" style="78"/>
    <col min="8449" max="8449" width="57.85546875" style="78" customWidth="1"/>
    <col min="8450" max="8450" width="10.85546875" style="78" customWidth="1"/>
    <col min="8451" max="8451" width="15.28515625" style="78" customWidth="1"/>
    <col min="8452" max="8452" width="15.42578125" style="78" customWidth="1"/>
    <col min="8453" max="8453" width="15.28515625" style="78" customWidth="1"/>
    <col min="8454" max="8454" width="15.42578125" style="78" customWidth="1"/>
    <col min="8455" max="8704" width="9.140625" style="78"/>
    <col min="8705" max="8705" width="57.85546875" style="78" customWidth="1"/>
    <col min="8706" max="8706" width="10.85546875" style="78" customWidth="1"/>
    <col min="8707" max="8707" width="15.28515625" style="78" customWidth="1"/>
    <col min="8708" max="8708" width="15.42578125" style="78" customWidth="1"/>
    <col min="8709" max="8709" width="15.28515625" style="78" customWidth="1"/>
    <col min="8710" max="8710" width="15.42578125" style="78" customWidth="1"/>
    <col min="8711" max="8960" width="9.140625" style="78"/>
    <col min="8961" max="8961" width="57.85546875" style="78" customWidth="1"/>
    <col min="8962" max="8962" width="10.85546875" style="78" customWidth="1"/>
    <col min="8963" max="8963" width="15.28515625" style="78" customWidth="1"/>
    <col min="8964" max="8964" width="15.42578125" style="78" customWidth="1"/>
    <col min="8965" max="8965" width="15.28515625" style="78" customWidth="1"/>
    <col min="8966" max="8966" width="15.42578125" style="78" customWidth="1"/>
    <col min="8967" max="9216" width="9.140625" style="78"/>
    <col min="9217" max="9217" width="57.85546875" style="78" customWidth="1"/>
    <col min="9218" max="9218" width="10.85546875" style="78" customWidth="1"/>
    <col min="9219" max="9219" width="15.28515625" style="78" customWidth="1"/>
    <col min="9220" max="9220" width="15.42578125" style="78" customWidth="1"/>
    <col min="9221" max="9221" width="15.28515625" style="78" customWidth="1"/>
    <col min="9222" max="9222" width="15.42578125" style="78" customWidth="1"/>
    <col min="9223" max="9472" width="9.140625" style="78"/>
    <col min="9473" max="9473" width="57.85546875" style="78" customWidth="1"/>
    <col min="9474" max="9474" width="10.85546875" style="78" customWidth="1"/>
    <col min="9475" max="9475" width="15.28515625" style="78" customWidth="1"/>
    <col min="9476" max="9476" width="15.42578125" style="78" customWidth="1"/>
    <col min="9477" max="9477" width="15.28515625" style="78" customWidth="1"/>
    <col min="9478" max="9478" width="15.42578125" style="78" customWidth="1"/>
    <col min="9479" max="9728" width="9.140625" style="78"/>
    <col min="9729" max="9729" width="57.85546875" style="78" customWidth="1"/>
    <col min="9730" max="9730" width="10.85546875" style="78" customWidth="1"/>
    <col min="9731" max="9731" width="15.28515625" style="78" customWidth="1"/>
    <col min="9732" max="9732" width="15.42578125" style="78" customWidth="1"/>
    <col min="9733" max="9733" width="15.28515625" style="78" customWidth="1"/>
    <col min="9734" max="9734" width="15.42578125" style="78" customWidth="1"/>
    <col min="9735" max="9984" width="9.140625" style="78"/>
    <col min="9985" max="9985" width="57.85546875" style="78" customWidth="1"/>
    <col min="9986" max="9986" width="10.85546875" style="78" customWidth="1"/>
    <col min="9987" max="9987" width="15.28515625" style="78" customWidth="1"/>
    <col min="9988" max="9988" width="15.42578125" style="78" customWidth="1"/>
    <col min="9989" max="9989" width="15.28515625" style="78" customWidth="1"/>
    <col min="9990" max="9990" width="15.42578125" style="78" customWidth="1"/>
    <col min="9991" max="10240" width="9.140625" style="78"/>
    <col min="10241" max="10241" width="57.85546875" style="78" customWidth="1"/>
    <col min="10242" max="10242" width="10.85546875" style="78" customWidth="1"/>
    <col min="10243" max="10243" width="15.28515625" style="78" customWidth="1"/>
    <col min="10244" max="10244" width="15.42578125" style="78" customWidth="1"/>
    <col min="10245" max="10245" width="15.28515625" style="78" customWidth="1"/>
    <col min="10246" max="10246" width="15.42578125" style="78" customWidth="1"/>
    <col min="10247" max="10496" width="9.140625" style="78"/>
    <col min="10497" max="10497" width="57.85546875" style="78" customWidth="1"/>
    <col min="10498" max="10498" width="10.85546875" style="78" customWidth="1"/>
    <col min="10499" max="10499" width="15.28515625" style="78" customWidth="1"/>
    <col min="10500" max="10500" width="15.42578125" style="78" customWidth="1"/>
    <col min="10501" max="10501" width="15.28515625" style="78" customWidth="1"/>
    <col min="10502" max="10502" width="15.42578125" style="78" customWidth="1"/>
    <col min="10503" max="10752" width="9.140625" style="78"/>
    <col min="10753" max="10753" width="57.85546875" style="78" customWidth="1"/>
    <col min="10754" max="10754" width="10.85546875" style="78" customWidth="1"/>
    <col min="10755" max="10755" width="15.28515625" style="78" customWidth="1"/>
    <col min="10756" max="10756" width="15.42578125" style="78" customWidth="1"/>
    <col min="10757" max="10757" width="15.28515625" style="78" customWidth="1"/>
    <col min="10758" max="10758" width="15.42578125" style="78" customWidth="1"/>
    <col min="10759" max="11008" width="9.140625" style="78"/>
    <col min="11009" max="11009" width="57.85546875" style="78" customWidth="1"/>
    <col min="11010" max="11010" width="10.85546875" style="78" customWidth="1"/>
    <col min="11011" max="11011" width="15.28515625" style="78" customWidth="1"/>
    <col min="11012" max="11012" width="15.42578125" style="78" customWidth="1"/>
    <col min="11013" max="11013" width="15.28515625" style="78" customWidth="1"/>
    <col min="11014" max="11014" width="15.42578125" style="78" customWidth="1"/>
    <col min="11015" max="11264" width="9.140625" style="78"/>
    <col min="11265" max="11265" width="57.85546875" style="78" customWidth="1"/>
    <col min="11266" max="11266" width="10.85546875" style="78" customWidth="1"/>
    <col min="11267" max="11267" width="15.28515625" style="78" customWidth="1"/>
    <col min="11268" max="11268" width="15.42578125" style="78" customWidth="1"/>
    <col min="11269" max="11269" width="15.28515625" style="78" customWidth="1"/>
    <col min="11270" max="11270" width="15.42578125" style="78" customWidth="1"/>
    <col min="11271" max="11520" width="9.140625" style="78"/>
    <col min="11521" max="11521" width="57.85546875" style="78" customWidth="1"/>
    <col min="11522" max="11522" width="10.85546875" style="78" customWidth="1"/>
    <col min="11523" max="11523" width="15.28515625" style="78" customWidth="1"/>
    <col min="11524" max="11524" width="15.42578125" style="78" customWidth="1"/>
    <col min="11525" max="11525" width="15.28515625" style="78" customWidth="1"/>
    <col min="11526" max="11526" width="15.42578125" style="78" customWidth="1"/>
    <col min="11527" max="11776" width="9.140625" style="78"/>
    <col min="11777" max="11777" width="57.85546875" style="78" customWidth="1"/>
    <col min="11778" max="11778" width="10.85546875" style="78" customWidth="1"/>
    <col min="11779" max="11779" width="15.28515625" style="78" customWidth="1"/>
    <col min="11780" max="11780" width="15.42578125" style="78" customWidth="1"/>
    <col min="11781" max="11781" width="15.28515625" style="78" customWidth="1"/>
    <col min="11782" max="11782" width="15.42578125" style="78" customWidth="1"/>
    <col min="11783" max="12032" width="9.140625" style="78"/>
    <col min="12033" max="12033" width="57.85546875" style="78" customWidth="1"/>
    <col min="12034" max="12034" width="10.85546875" style="78" customWidth="1"/>
    <col min="12035" max="12035" width="15.28515625" style="78" customWidth="1"/>
    <col min="12036" max="12036" width="15.42578125" style="78" customWidth="1"/>
    <col min="12037" max="12037" width="15.28515625" style="78" customWidth="1"/>
    <col min="12038" max="12038" width="15.42578125" style="78" customWidth="1"/>
    <col min="12039" max="12288" width="9.140625" style="78"/>
    <col min="12289" max="12289" width="57.85546875" style="78" customWidth="1"/>
    <col min="12290" max="12290" width="10.85546875" style="78" customWidth="1"/>
    <col min="12291" max="12291" width="15.28515625" style="78" customWidth="1"/>
    <col min="12292" max="12292" width="15.42578125" style="78" customWidth="1"/>
    <col min="12293" max="12293" width="15.28515625" style="78" customWidth="1"/>
    <col min="12294" max="12294" width="15.42578125" style="78" customWidth="1"/>
    <col min="12295" max="12544" width="9.140625" style="78"/>
    <col min="12545" max="12545" width="57.85546875" style="78" customWidth="1"/>
    <col min="12546" max="12546" width="10.85546875" style="78" customWidth="1"/>
    <col min="12547" max="12547" width="15.28515625" style="78" customWidth="1"/>
    <col min="12548" max="12548" width="15.42578125" style="78" customWidth="1"/>
    <col min="12549" max="12549" width="15.28515625" style="78" customWidth="1"/>
    <col min="12550" max="12550" width="15.42578125" style="78" customWidth="1"/>
    <col min="12551" max="12800" width="9.140625" style="78"/>
    <col min="12801" max="12801" width="57.85546875" style="78" customWidth="1"/>
    <col min="12802" max="12802" width="10.85546875" style="78" customWidth="1"/>
    <col min="12803" max="12803" width="15.28515625" style="78" customWidth="1"/>
    <col min="12804" max="12804" width="15.42578125" style="78" customWidth="1"/>
    <col min="12805" max="12805" width="15.28515625" style="78" customWidth="1"/>
    <col min="12806" max="12806" width="15.42578125" style="78" customWidth="1"/>
    <col min="12807" max="13056" width="9.140625" style="78"/>
    <col min="13057" max="13057" width="57.85546875" style="78" customWidth="1"/>
    <col min="13058" max="13058" width="10.85546875" style="78" customWidth="1"/>
    <col min="13059" max="13059" width="15.28515625" style="78" customWidth="1"/>
    <col min="13060" max="13060" width="15.42578125" style="78" customWidth="1"/>
    <col min="13061" max="13061" width="15.28515625" style="78" customWidth="1"/>
    <col min="13062" max="13062" width="15.42578125" style="78" customWidth="1"/>
    <col min="13063" max="13312" width="9.140625" style="78"/>
    <col min="13313" max="13313" width="57.85546875" style="78" customWidth="1"/>
    <col min="13314" max="13314" width="10.85546875" style="78" customWidth="1"/>
    <col min="13315" max="13315" width="15.28515625" style="78" customWidth="1"/>
    <col min="13316" max="13316" width="15.42578125" style="78" customWidth="1"/>
    <col min="13317" max="13317" width="15.28515625" style="78" customWidth="1"/>
    <col min="13318" max="13318" width="15.42578125" style="78" customWidth="1"/>
    <col min="13319" max="13568" width="9.140625" style="78"/>
    <col min="13569" max="13569" width="57.85546875" style="78" customWidth="1"/>
    <col min="13570" max="13570" width="10.85546875" style="78" customWidth="1"/>
    <col min="13571" max="13571" width="15.28515625" style="78" customWidth="1"/>
    <col min="13572" max="13572" width="15.42578125" style="78" customWidth="1"/>
    <col min="13573" max="13573" width="15.28515625" style="78" customWidth="1"/>
    <col min="13574" max="13574" width="15.42578125" style="78" customWidth="1"/>
    <col min="13575" max="13824" width="9.140625" style="78"/>
    <col min="13825" max="13825" width="57.85546875" style="78" customWidth="1"/>
    <col min="13826" max="13826" width="10.85546875" style="78" customWidth="1"/>
    <col min="13827" max="13827" width="15.28515625" style="78" customWidth="1"/>
    <col min="13828" max="13828" width="15.42578125" style="78" customWidth="1"/>
    <col min="13829" max="13829" width="15.28515625" style="78" customWidth="1"/>
    <col min="13830" max="13830" width="15.42578125" style="78" customWidth="1"/>
    <col min="13831" max="14080" width="9.140625" style="78"/>
    <col min="14081" max="14081" width="57.85546875" style="78" customWidth="1"/>
    <col min="14082" max="14082" width="10.85546875" style="78" customWidth="1"/>
    <col min="14083" max="14083" width="15.28515625" style="78" customWidth="1"/>
    <col min="14084" max="14084" width="15.42578125" style="78" customWidth="1"/>
    <col min="14085" max="14085" width="15.28515625" style="78" customWidth="1"/>
    <col min="14086" max="14086" width="15.42578125" style="78" customWidth="1"/>
    <col min="14087" max="14336" width="9.140625" style="78"/>
    <col min="14337" max="14337" width="57.85546875" style="78" customWidth="1"/>
    <col min="14338" max="14338" width="10.85546875" style="78" customWidth="1"/>
    <col min="14339" max="14339" width="15.28515625" style="78" customWidth="1"/>
    <col min="14340" max="14340" width="15.42578125" style="78" customWidth="1"/>
    <col min="14341" max="14341" width="15.28515625" style="78" customWidth="1"/>
    <col min="14342" max="14342" width="15.42578125" style="78" customWidth="1"/>
    <col min="14343" max="14592" width="9.140625" style="78"/>
    <col min="14593" max="14593" width="57.85546875" style="78" customWidth="1"/>
    <col min="14594" max="14594" width="10.85546875" style="78" customWidth="1"/>
    <col min="14595" max="14595" width="15.28515625" style="78" customWidth="1"/>
    <col min="14596" max="14596" width="15.42578125" style="78" customWidth="1"/>
    <col min="14597" max="14597" width="15.28515625" style="78" customWidth="1"/>
    <col min="14598" max="14598" width="15.42578125" style="78" customWidth="1"/>
    <col min="14599" max="14848" width="9.140625" style="78"/>
    <col min="14849" max="14849" width="57.85546875" style="78" customWidth="1"/>
    <col min="14850" max="14850" width="10.85546875" style="78" customWidth="1"/>
    <col min="14851" max="14851" width="15.28515625" style="78" customWidth="1"/>
    <col min="14852" max="14852" width="15.42578125" style="78" customWidth="1"/>
    <col min="14853" max="14853" width="15.28515625" style="78" customWidth="1"/>
    <col min="14854" max="14854" width="15.42578125" style="78" customWidth="1"/>
    <col min="14855" max="15104" width="9.140625" style="78"/>
    <col min="15105" max="15105" width="57.85546875" style="78" customWidth="1"/>
    <col min="15106" max="15106" width="10.85546875" style="78" customWidth="1"/>
    <col min="15107" max="15107" width="15.28515625" style="78" customWidth="1"/>
    <col min="15108" max="15108" width="15.42578125" style="78" customWidth="1"/>
    <col min="15109" max="15109" width="15.28515625" style="78" customWidth="1"/>
    <col min="15110" max="15110" width="15.42578125" style="78" customWidth="1"/>
    <col min="15111" max="15360" width="9.140625" style="78"/>
    <col min="15361" max="15361" width="57.85546875" style="78" customWidth="1"/>
    <col min="15362" max="15362" width="10.85546875" style="78" customWidth="1"/>
    <col min="15363" max="15363" width="15.28515625" style="78" customWidth="1"/>
    <col min="15364" max="15364" width="15.42578125" style="78" customWidth="1"/>
    <col min="15365" max="15365" width="15.28515625" style="78" customWidth="1"/>
    <col min="15366" max="15366" width="15.42578125" style="78" customWidth="1"/>
    <col min="15367" max="15616" width="9.140625" style="78"/>
    <col min="15617" max="15617" width="57.85546875" style="78" customWidth="1"/>
    <col min="15618" max="15618" width="10.85546875" style="78" customWidth="1"/>
    <col min="15619" max="15619" width="15.28515625" style="78" customWidth="1"/>
    <col min="15620" max="15620" width="15.42578125" style="78" customWidth="1"/>
    <col min="15621" max="15621" width="15.28515625" style="78" customWidth="1"/>
    <col min="15622" max="15622" width="15.42578125" style="78" customWidth="1"/>
    <col min="15623" max="15872" width="9.140625" style="78"/>
    <col min="15873" max="15873" width="57.85546875" style="78" customWidth="1"/>
    <col min="15874" max="15874" width="10.85546875" style="78" customWidth="1"/>
    <col min="15875" max="15875" width="15.28515625" style="78" customWidth="1"/>
    <col min="15876" max="15876" width="15.42578125" style="78" customWidth="1"/>
    <col min="15877" max="15877" width="15.28515625" style="78" customWidth="1"/>
    <col min="15878" max="15878" width="15.42578125" style="78" customWidth="1"/>
    <col min="15879" max="16128" width="9.140625" style="78"/>
    <col min="16129" max="16129" width="57.85546875" style="78" customWidth="1"/>
    <col min="16130" max="16130" width="10.85546875" style="78" customWidth="1"/>
    <col min="16131" max="16131" width="15.28515625" style="78" customWidth="1"/>
    <col min="16132" max="16132" width="15.42578125" style="78" customWidth="1"/>
    <col min="16133" max="16133" width="15.28515625" style="78" customWidth="1"/>
    <col min="16134" max="16134" width="15.42578125" style="78" customWidth="1"/>
    <col min="16135" max="16384" width="9.140625" style="78"/>
  </cols>
  <sheetData>
    <row r="1" spans="1:13" ht="51" customHeight="1" x14ac:dyDescent="0.2">
      <c r="A1" s="1"/>
      <c r="B1" s="1"/>
      <c r="C1" s="1"/>
      <c r="D1" s="93" t="s">
        <v>114</v>
      </c>
      <c r="E1" s="93"/>
      <c r="F1" s="93"/>
    </row>
    <row r="2" spans="1:13" x14ac:dyDescent="0.2">
      <c r="A2" s="1"/>
      <c r="B2" s="1"/>
      <c r="C2" s="1"/>
      <c r="D2" s="1"/>
      <c r="E2" s="98"/>
      <c r="F2" s="39" t="s">
        <v>115</v>
      </c>
    </row>
    <row r="3" spans="1:13" x14ac:dyDescent="0.2">
      <c r="A3" s="94" t="s">
        <v>80</v>
      </c>
      <c r="B3" s="94"/>
      <c r="C3" s="94"/>
      <c r="D3" s="94"/>
      <c r="E3" s="94"/>
      <c r="F3" s="94"/>
    </row>
    <row r="4" spans="1:13" x14ac:dyDescent="0.2">
      <c r="A4" s="95" t="s">
        <v>83</v>
      </c>
      <c r="B4" s="95"/>
      <c r="C4" s="95"/>
      <c r="D4" s="95"/>
      <c r="E4" s="95"/>
      <c r="F4" s="95"/>
    </row>
    <row r="5" spans="1:13" x14ac:dyDescent="0.2">
      <c r="A5" s="96" t="s">
        <v>84</v>
      </c>
      <c r="B5" s="96"/>
      <c r="C5" s="96"/>
      <c r="D5" s="96"/>
      <c r="E5" s="96"/>
      <c r="F5" s="96"/>
    </row>
    <row r="6" spans="1:13" x14ac:dyDescent="0.2">
      <c r="A6" s="97" t="str">
        <f>[1]ф1!A6</f>
        <v xml:space="preserve"> по состоянию на "01" апреля 2016 года</v>
      </c>
      <c r="B6" s="97"/>
      <c r="C6" s="97"/>
      <c r="D6" s="97"/>
      <c r="E6" s="97"/>
      <c r="F6" s="97"/>
    </row>
    <row r="7" spans="1:13" s="9" customFormat="1" ht="3" customHeight="1" x14ac:dyDescent="0.2">
      <c r="A7" s="40"/>
      <c r="B7" s="40"/>
      <c r="C7" s="40"/>
      <c r="D7" s="40"/>
      <c r="E7" s="40"/>
      <c r="F7" s="40"/>
    </row>
    <row r="8" spans="1:13" s="9" customFormat="1" hidden="1" x14ac:dyDescent="0.2">
      <c r="A8" s="41"/>
      <c r="B8" s="41"/>
      <c r="C8" s="41"/>
      <c r="D8" s="42"/>
      <c r="E8" s="41"/>
      <c r="F8" s="42"/>
    </row>
    <row r="9" spans="1:13" ht="76.5" x14ac:dyDescent="0.2">
      <c r="A9" s="43" t="s">
        <v>0</v>
      </c>
      <c r="B9" s="43" t="s">
        <v>1</v>
      </c>
      <c r="C9" s="43" t="s">
        <v>175</v>
      </c>
      <c r="D9" s="43" t="s">
        <v>37</v>
      </c>
      <c r="E9" s="43" t="s">
        <v>176</v>
      </c>
      <c r="F9" s="43" t="s">
        <v>38</v>
      </c>
    </row>
    <row r="10" spans="1:13" x14ac:dyDescent="0.2">
      <c r="A10" s="44">
        <v>1</v>
      </c>
      <c r="B10" s="44">
        <v>2</v>
      </c>
      <c r="C10" s="44">
        <v>3</v>
      </c>
      <c r="D10" s="44">
        <v>4</v>
      </c>
      <c r="E10" s="44">
        <v>5</v>
      </c>
      <c r="F10" s="44">
        <v>6</v>
      </c>
    </row>
    <row r="11" spans="1:13" x14ac:dyDescent="0.2">
      <c r="A11" s="45" t="s">
        <v>39</v>
      </c>
      <c r="B11" s="46">
        <v>1</v>
      </c>
      <c r="C11" s="47">
        <f>SUM(C13:C19)</f>
        <v>153949</v>
      </c>
      <c r="D11" s="47">
        <f>SUM(D13:D19)</f>
        <v>153949</v>
      </c>
      <c r="E11" s="47">
        <f>SUM(E13:E19)</f>
        <v>46111</v>
      </c>
      <c r="F11" s="47">
        <f>SUM(F13:F19)</f>
        <v>46111</v>
      </c>
    </row>
    <row r="12" spans="1:13" x14ac:dyDescent="0.2">
      <c r="A12" s="48" t="s">
        <v>34</v>
      </c>
      <c r="B12" s="49"/>
      <c r="C12" s="47"/>
      <c r="D12" s="47"/>
      <c r="E12" s="52"/>
      <c r="F12" s="52"/>
    </row>
    <row r="13" spans="1:13" x14ac:dyDescent="0.2">
      <c r="A13" s="50" t="s">
        <v>40</v>
      </c>
      <c r="B13" s="49" t="s">
        <v>123</v>
      </c>
      <c r="C13" s="51">
        <v>4</v>
      </c>
      <c r="D13" s="52">
        <v>4</v>
      </c>
      <c r="E13" s="59">
        <f>F13</f>
        <v>5</v>
      </c>
      <c r="F13" s="59">
        <v>5</v>
      </c>
    </row>
    <row r="14" spans="1:13" ht="25.5" x14ac:dyDescent="0.2">
      <c r="A14" s="50" t="s">
        <v>41</v>
      </c>
      <c r="B14" s="49" t="s">
        <v>124</v>
      </c>
      <c r="C14" s="51">
        <f>D14</f>
        <v>6344</v>
      </c>
      <c r="D14" s="52">
        <f>233+6111</f>
        <v>6344</v>
      </c>
      <c r="E14" s="59"/>
      <c r="F14" s="59"/>
      <c r="J14" s="99" t="s">
        <v>177</v>
      </c>
      <c r="K14" s="100" t="s">
        <v>178</v>
      </c>
      <c r="L14" s="100" t="s">
        <v>179</v>
      </c>
      <c r="M14" s="100" t="s">
        <v>180</v>
      </c>
    </row>
    <row r="15" spans="1:13" ht="22.5" x14ac:dyDescent="0.2">
      <c r="A15" s="50" t="s">
        <v>116</v>
      </c>
      <c r="B15" s="49" t="s">
        <v>125</v>
      </c>
      <c r="C15" s="51"/>
      <c r="D15" s="52"/>
      <c r="E15" s="59"/>
      <c r="F15" s="59"/>
      <c r="J15" s="101">
        <v>5610</v>
      </c>
      <c r="K15" s="102" t="s">
        <v>181</v>
      </c>
      <c r="L15" s="103"/>
      <c r="M15" s="104">
        <v>63853872.619999997</v>
      </c>
    </row>
    <row r="16" spans="1:13" x14ac:dyDescent="0.2">
      <c r="A16" s="50" t="s">
        <v>42</v>
      </c>
      <c r="B16" s="49" t="s">
        <v>126</v>
      </c>
      <c r="C16" s="51"/>
      <c r="D16" s="52"/>
      <c r="E16" s="59"/>
      <c r="F16" s="59"/>
      <c r="J16" s="105"/>
      <c r="K16" s="106" t="s">
        <v>182</v>
      </c>
      <c r="L16" s="107"/>
      <c r="M16" s="108">
        <v>27200224.780000001</v>
      </c>
    </row>
    <row r="17" spans="1:14" x14ac:dyDescent="0.2">
      <c r="A17" s="48" t="s">
        <v>43</v>
      </c>
      <c r="B17" s="49" t="s">
        <v>127</v>
      </c>
      <c r="C17" s="53">
        <f>D17</f>
        <v>85958</v>
      </c>
      <c r="D17" s="52">
        <f>31632+54326</f>
        <v>85958</v>
      </c>
      <c r="E17" s="53">
        <f>F17</f>
        <v>20242</v>
      </c>
      <c r="F17" s="53">
        <v>20242</v>
      </c>
      <c r="J17" s="105"/>
      <c r="K17" s="106" t="s">
        <v>183</v>
      </c>
      <c r="L17" s="107"/>
      <c r="M17" s="108">
        <v>5237901.17</v>
      </c>
      <c r="N17" s="109">
        <f>M47-M15</f>
        <v>73809729.099999994</v>
      </c>
    </row>
    <row r="18" spans="1:14" x14ac:dyDescent="0.2">
      <c r="A18" s="50" t="s">
        <v>44</v>
      </c>
      <c r="B18" s="49" t="s">
        <v>128</v>
      </c>
      <c r="C18" s="51">
        <f>D18</f>
        <v>1230</v>
      </c>
      <c r="D18" s="52">
        <f>283+947</f>
        <v>1230</v>
      </c>
      <c r="E18" s="59">
        <f>F18</f>
        <v>4437</v>
      </c>
      <c r="F18" s="59">
        <v>4437</v>
      </c>
      <c r="J18" s="105"/>
      <c r="K18" s="106" t="s">
        <v>184</v>
      </c>
      <c r="L18" s="107"/>
      <c r="M18" s="108">
        <v>282771.69</v>
      </c>
    </row>
    <row r="19" spans="1:14" x14ac:dyDescent="0.2">
      <c r="A19" s="50" t="s">
        <v>141</v>
      </c>
      <c r="B19" s="49" t="s">
        <v>132</v>
      </c>
      <c r="C19" s="51">
        <f>D19</f>
        <v>60413</v>
      </c>
      <c r="D19" s="52">
        <f>48454+11959</f>
        <v>60413</v>
      </c>
      <c r="E19" s="59">
        <f>F19</f>
        <v>21427</v>
      </c>
      <c r="F19" s="59">
        <v>21427</v>
      </c>
      <c r="J19" s="105"/>
      <c r="K19" s="106" t="s">
        <v>185</v>
      </c>
      <c r="L19" s="107"/>
      <c r="M19" s="110">
        <v>359.17</v>
      </c>
    </row>
    <row r="20" spans="1:14" x14ac:dyDescent="0.2">
      <c r="A20" s="50" t="s">
        <v>10</v>
      </c>
      <c r="B20" s="49">
        <v>2</v>
      </c>
      <c r="C20" s="51"/>
      <c r="D20" s="52"/>
      <c r="E20" s="59"/>
      <c r="F20" s="59"/>
      <c r="J20" s="105"/>
      <c r="K20" s="106" t="s">
        <v>186</v>
      </c>
      <c r="L20" s="107"/>
      <c r="M20" s="108">
        <v>233036.07</v>
      </c>
    </row>
    <row r="21" spans="1:14" x14ac:dyDescent="0.2">
      <c r="A21" s="50" t="s">
        <v>34</v>
      </c>
      <c r="B21" s="49"/>
      <c r="C21" s="111"/>
      <c r="D21" s="52"/>
      <c r="E21" s="76"/>
      <c r="F21" s="76"/>
      <c r="J21" s="105"/>
      <c r="K21" s="106" t="s">
        <v>187</v>
      </c>
      <c r="L21" s="107"/>
      <c r="M21" s="108">
        <v>3157636.1</v>
      </c>
    </row>
    <row r="22" spans="1:14" x14ac:dyDescent="0.2">
      <c r="A22" s="48" t="s">
        <v>45</v>
      </c>
      <c r="B22" s="49" t="s">
        <v>133</v>
      </c>
      <c r="C22" s="47"/>
      <c r="D22" s="52"/>
      <c r="E22" s="52"/>
      <c r="F22" s="52"/>
      <c r="J22" s="105"/>
      <c r="K22" s="106" t="s">
        <v>188</v>
      </c>
      <c r="L22" s="107"/>
      <c r="M22" s="108">
        <v>43864914.140000001</v>
      </c>
    </row>
    <row r="23" spans="1:14" x14ac:dyDescent="0.2">
      <c r="A23" s="50" t="s">
        <v>117</v>
      </c>
      <c r="B23" s="49" t="s">
        <v>134</v>
      </c>
      <c r="C23" s="51"/>
      <c r="D23" s="52"/>
      <c r="E23" s="59"/>
      <c r="F23" s="59"/>
      <c r="J23" s="105"/>
      <c r="K23" s="112">
        <v>6120</v>
      </c>
      <c r="L23" s="113"/>
      <c r="M23" s="114">
        <v>959397.91</v>
      </c>
    </row>
    <row r="24" spans="1:14" ht="25.5" x14ac:dyDescent="0.2">
      <c r="A24" s="48" t="s">
        <v>46</v>
      </c>
      <c r="B24" s="49">
        <v>3</v>
      </c>
      <c r="C24" s="47"/>
      <c r="D24" s="52"/>
      <c r="E24" s="52"/>
      <c r="F24" s="52"/>
      <c r="J24" s="105"/>
      <c r="K24" s="115" t="s">
        <v>189</v>
      </c>
      <c r="L24" s="113"/>
      <c r="M24" s="114">
        <v>75832834.200000003</v>
      </c>
    </row>
    <row r="25" spans="1:14" x14ac:dyDescent="0.2">
      <c r="A25" s="50" t="s">
        <v>34</v>
      </c>
      <c r="B25" s="49"/>
      <c r="C25" s="51"/>
      <c r="D25" s="52"/>
      <c r="E25" s="59"/>
      <c r="F25" s="59"/>
      <c r="J25" s="105"/>
      <c r="K25" s="115" t="s">
        <v>190</v>
      </c>
      <c r="L25" s="113"/>
      <c r="M25" s="114">
        <v>17982317.09</v>
      </c>
    </row>
    <row r="26" spans="1:14" x14ac:dyDescent="0.2">
      <c r="A26" s="50" t="s">
        <v>47</v>
      </c>
      <c r="B26" s="49" t="s">
        <v>135</v>
      </c>
      <c r="C26" s="51"/>
      <c r="D26" s="52"/>
      <c r="E26" s="59"/>
      <c r="F26" s="59"/>
      <c r="J26" s="105"/>
      <c r="K26" s="115" t="s">
        <v>191</v>
      </c>
      <c r="L26" s="113"/>
      <c r="M26" s="114">
        <v>16995.86</v>
      </c>
    </row>
    <row r="27" spans="1:14" x14ac:dyDescent="0.2">
      <c r="A27" s="50" t="s">
        <v>48</v>
      </c>
      <c r="B27" s="49" t="s">
        <v>136</v>
      </c>
      <c r="C27" s="51"/>
      <c r="D27" s="52"/>
      <c r="E27" s="59"/>
      <c r="F27" s="59"/>
      <c r="J27" s="105"/>
      <c r="K27" s="115" t="s">
        <v>192</v>
      </c>
      <c r="L27" s="113"/>
      <c r="M27" s="114">
        <v>133225790.09</v>
      </c>
    </row>
    <row r="28" spans="1:14" x14ac:dyDescent="0.2">
      <c r="A28" s="54" t="s">
        <v>49</v>
      </c>
      <c r="B28" s="49" t="s">
        <v>137</v>
      </c>
      <c r="C28" s="116"/>
      <c r="D28" s="52"/>
      <c r="E28" s="34"/>
      <c r="F28" s="34"/>
      <c r="J28" s="105"/>
      <c r="K28" s="117">
        <v>6260</v>
      </c>
      <c r="L28" s="118"/>
      <c r="M28" s="119">
        <v>372321.43</v>
      </c>
    </row>
    <row r="29" spans="1:14" x14ac:dyDescent="0.2">
      <c r="A29" s="50" t="s">
        <v>50</v>
      </c>
      <c r="B29" s="49" t="s">
        <v>138</v>
      </c>
      <c r="C29" s="51"/>
      <c r="D29" s="52"/>
      <c r="E29" s="59"/>
      <c r="F29" s="59"/>
      <c r="J29" s="105"/>
      <c r="K29" s="106" t="s">
        <v>193</v>
      </c>
      <c r="L29" s="107"/>
      <c r="M29" s="108">
        <v>1430974</v>
      </c>
    </row>
    <row r="30" spans="1:14" x14ac:dyDescent="0.2">
      <c r="A30" s="50" t="s">
        <v>51</v>
      </c>
      <c r="B30" s="49" t="s">
        <v>139</v>
      </c>
      <c r="C30" s="51"/>
      <c r="D30" s="52"/>
      <c r="E30" s="59"/>
      <c r="F30" s="59"/>
      <c r="J30" s="105"/>
      <c r="K30" s="115" t="s">
        <v>194</v>
      </c>
      <c r="L30" s="113"/>
      <c r="M30" s="114">
        <v>1927674.97</v>
      </c>
    </row>
    <row r="31" spans="1:14" ht="25.5" x14ac:dyDescent="0.2">
      <c r="A31" s="50" t="s">
        <v>142</v>
      </c>
      <c r="B31" s="49" t="s">
        <v>140</v>
      </c>
      <c r="C31" s="51"/>
      <c r="D31" s="52"/>
      <c r="E31" s="59"/>
      <c r="F31" s="59"/>
      <c r="J31" s="120"/>
      <c r="K31" s="121" t="s">
        <v>195</v>
      </c>
      <c r="L31" s="122"/>
      <c r="M31" s="123">
        <v>56116.65</v>
      </c>
      <c r="N31" s="109">
        <f>M31-L41</f>
        <v>-2357616.36</v>
      </c>
    </row>
    <row r="32" spans="1:14" x14ac:dyDescent="0.2">
      <c r="A32" s="50" t="s">
        <v>52</v>
      </c>
      <c r="B32" s="49">
        <v>4</v>
      </c>
      <c r="C32" s="51">
        <f>SUM(C34:C35)</f>
        <v>11428</v>
      </c>
      <c r="D32" s="51">
        <f>SUM(D34:D35)</f>
        <v>11428</v>
      </c>
      <c r="E32" s="51">
        <f>SUM(E34:E35)</f>
        <v>-13026</v>
      </c>
      <c r="F32" s="51">
        <f>SUM(F34:F35)</f>
        <v>-13026</v>
      </c>
      <c r="J32" s="105"/>
      <c r="K32" s="112">
        <v>7210</v>
      </c>
      <c r="L32" s="114">
        <v>18314899.699999999</v>
      </c>
      <c r="M32" s="113"/>
    </row>
    <row r="33" spans="1:13" x14ac:dyDescent="0.2">
      <c r="A33" s="50" t="s">
        <v>118</v>
      </c>
      <c r="B33" s="49"/>
      <c r="C33" s="51"/>
      <c r="D33" s="52"/>
      <c r="E33" s="59"/>
      <c r="F33" s="59"/>
      <c r="J33" s="105"/>
      <c r="K33" s="115" t="s">
        <v>196</v>
      </c>
      <c r="L33" s="114">
        <v>1068478.1399999999</v>
      </c>
      <c r="M33" s="113"/>
    </row>
    <row r="34" spans="1:13" x14ac:dyDescent="0.2">
      <c r="A34" s="50" t="s">
        <v>119</v>
      </c>
      <c r="B34" s="49" t="s">
        <v>143</v>
      </c>
      <c r="C34" s="51">
        <f>D34</f>
        <v>-2135</v>
      </c>
      <c r="D34" s="52">
        <f>223-2358</f>
        <v>-2135</v>
      </c>
      <c r="E34" s="59">
        <f>F34</f>
        <v>-2850</v>
      </c>
      <c r="F34" s="59">
        <v>-2850</v>
      </c>
      <c r="J34" s="105"/>
      <c r="K34" s="115" t="s">
        <v>197</v>
      </c>
      <c r="L34" s="114">
        <v>2026537.7</v>
      </c>
      <c r="M34" s="113"/>
    </row>
    <row r="35" spans="1:13" ht="38.25" x14ac:dyDescent="0.2">
      <c r="A35" s="48" t="s">
        <v>120</v>
      </c>
      <c r="B35" s="49" t="s">
        <v>144</v>
      </c>
      <c r="C35" s="47">
        <f>D35</f>
        <v>13563</v>
      </c>
      <c r="D35" s="52">
        <f>72453-58890</f>
        <v>13563</v>
      </c>
      <c r="E35" s="52">
        <f>F35</f>
        <v>-10176</v>
      </c>
      <c r="F35" s="52">
        <v>-10176</v>
      </c>
      <c r="J35" s="124" t="s">
        <v>198</v>
      </c>
      <c r="K35" s="106" t="s">
        <v>199</v>
      </c>
      <c r="L35" s="108">
        <v>806483.61</v>
      </c>
      <c r="M35" s="107"/>
    </row>
    <row r="36" spans="1:13" ht="22.5" x14ac:dyDescent="0.2">
      <c r="A36" s="54" t="s">
        <v>53</v>
      </c>
      <c r="B36" s="49">
        <v>5</v>
      </c>
      <c r="C36" s="51">
        <f>D36</f>
        <v>45978</v>
      </c>
      <c r="D36" s="52">
        <f>-58821+104799</f>
        <v>45978</v>
      </c>
      <c r="E36" s="59">
        <f>F36</f>
        <v>33154</v>
      </c>
      <c r="F36" s="59">
        <v>33154</v>
      </c>
      <c r="J36" s="125" t="s">
        <v>200</v>
      </c>
      <c r="K36" s="126" t="s">
        <v>201</v>
      </c>
      <c r="L36" s="119">
        <v>192047011.97</v>
      </c>
      <c r="M36" s="113"/>
    </row>
    <row r="37" spans="1:13" ht="33.75" x14ac:dyDescent="0.2">
      <c r="A37" s="54" t="s">
        <v>54</v>
      </c>
      <c r="B37" s="49">
        <v>6</v>
      </c>
      <c r="C37" s="51">
        <f>D37</f>
        <v>4598</v>
      </c>
      <c r="D37" s="52">
        <f>959+3639</f>
        <v>4598</v>
      </c>
      <c r="E37" s="59">
        <f>F37</f>
        <v>6562</v>
      </c>
      <c r="F37" s="59">
        <v>6562</v>
      </c>
      <c r="J37" s="124" t="s">
        <v>202</v>
      </c>
      <c r="K37" s="115" t="s">
        <v>203</v>
      </c>
      <c r="L37" s="114">
        <v>83989.73</v>
      </c>
      <c r="M37" s="113"/>
    </row>
    <row r="38" spans="1:13" x14ac:dyDescent="0.2">
      <c r="A38" s="54" t="s">
        <v>55</v>
      </c>
      <c r="B38" s="49">
        <v>7</v>
      </c>
      <c r="C38" s="51"/>
      <c r="D38" s="52"/>
      <c r="E38" s="59"/>
      <c r="F38" s="59"/>
      <c r="J38" s="105"/>
      <c r="K38" s="112">
        <v>7450</v>
      </c>
      <c r="L38" s="114">
        <v>1982017.86</v>
      </c>
      <c r="M38" s="113"/>
    </row>
    <row r="39" spans="1:13" x14ac:dyDescent="0.2">
      <c r="A39" s="54" t="s">
        <v>56</v>
      </c>
      <c r="B39" s="49">
        <v>8</v>
      </c>
      <c r="C39" s="51">
        <v>0</v>
      </c>
      <c r="D39" s="52">
        <v>0</v>
      </c>
      <c r="E39" s="59"/>
      <c r="F39" s="59"/>
      <c r="J39" s="124" t="s">
        <v>204</v>
      </c>
      <c r="K39" s="115" t="s">
        <v>205</v>
      </c>
      <c r="L39" s="114">
        <v>12205.59</v>
      </c>
      <c r="M39" s="113"/>
    </row>
    <row r="40" spans="1:13" ht="45" x14ac:dyDescent="0.2">
      <c r="A40" s="50" t="s">
        <v>57</v>
      </c>
      <c r="B40" s="49">
        <v>9</v>
      </c>
      <c r="C40" s="51">
        <f>D40</f>
        <v>2492</v>
      </c>
      <c r="D40" s="52">
        <f>2317+175</f>
        <v>2492</v>
      </c>
      <c r="E40" s="59">
        <f>F40</f>
        <v>373</v>
      </c>
      <c r="F40" s="59">
        <v>373</v>
      </c>
      <c r="J40" s="125" t="s">
        <v>206</v>
      </c>
      <c r="K40" s="126" t="s">
        <v>207</v>
      </c>
      <c r="L40" s="119">
        <v>21362247.68</v>
      </c>
      <c r="M40" s="113"/>
    </row>
    <row r="41" spans="1:13" ht="22.5" x14ac:dyDescent="0.2">
      <c r="A41" s="55" t="s">
        <v>164</v>
      </c>
      <c r="B41" s="82">
        <v>10</v>
      </c>
      <c r="C41" s="56">
        <f>C11+C32+C36+C37+C40+C39</f>
        <v>218445</v>
      </c>
      <c r="D41" s="56">
        <f>D11+D32+D36+D37+D40+D39</f>
        <v>218445</v>
      </c>
      <c r="E41" s="56">
        <f>E11+E32+E36+E37+E40</f>
        <v>73174</v>
      </c>
      <c r="F41" s="56">
        <f>F11+F32+F36+F37+F40</f>
        <v>73174</v>
      </c>
      <c r="J41" s="127" t="s">
        <v>208</v>
      </c>
      <c r="K41" s="121" t="s">
        <v>209</v>
      </c>
      <c r="L41" s="123">
        <v>2413733.0099999998</v>
      </c>
      <c r="M41" s="122"/>
    </row>
    <row r="42" spans="1:13" x14ac:dyDescent="0.2">
      <c r="A42" s="58"/>
      <c r="B42" s="49"/>
      <c r="C42" s="47"/>
      <c r="D42" s="52"/>
      <c r="E42" s="52"/>
      <c r="F42" s="52"/>
      <c r="J42" s="105"/>
      <c r="K42" s="115" t="s">
        <v>210</v>
      </c>
      <c r="L42" s="114">
        <v>97971.64</v>
      </c>
      <c r="M42" s="113"/>
    </row>
    <row r="43" spans="1:13" x14ac:dyDescent="0.2">
      <c r="A43" s="50" t="s">
        <v>58</v>
      </c>
      <c r="B43" s="49">
        <v>11</v>
      </c>
      <c r="C43" s="51">
        <v>0</v>
      </c>
      <c r="D43" s="59"/>
      <c r="E43" s="59">
        <v>0</v>
      </c>
      <c r="F43" s="59"/>
      <c r="J43" s="105"/>
      <c r="K43" s="115" t="s">
        <v>211</v>
      </c>
      <c r="L43" s="114">
        <v>426475.69</v>
      </c>
      <c r="M43" s="113"/>
    </row>
    <row r="44" spans="1:13" x14ac:dyDescent="0.2">
      <c r="A44" s="50" t="s">
        <v>34</v>
      </c>
      <c r="B44" s="49"/>
      <c r="C44" s="51"/>
      <c r="D44" s="59"/>
      <c r="E44" s="59"/>
      <c r="F44" s="59"/>
      <c r="J44" s="105"/>
      <c r="K44" s="115" t="s">
        <v>212</v>
      </c>
      <c r="L44" s="114">
        <v>1259151.8999999999</v>
      </c>
      <c r="M44" s="113"/>
    </row>
    <row r="45" spans="1:13" x14ac:dyDescent="0.2">
      <c r="A45" s="50" t="s">
        <v>59</v>
      </c>
      <c r="B45" s="60" t="s">
        <v>146</v>
      </c>
      <c r="C45" s="128"/>
      <c r="D45" s="53"/>
      <c r="E45" s="53"/>
      <c r="F45" s="53"/>
      <c r="J45" s="105"/>
      <c r="K45" s="112">
        <v>7710</v>
      </c>
      <c r="L45" s="129">
        <v>-3929668</v>
      </c>
      <c r="M45" s="113"/>
    </row>
    <row r="46" spans="1:13" x14ac:dyDescent="0.2">
      <c r="A46" s="50" t="s">
        <v>60</v>
      </c>
      <c r="B46" s="60" t="s">
        <v>147</v>
      </c>
      <c r="C46" s="51"/>
      <c r="D46" s="59"/>
      <c r="E46" s="59"/>
      <c r="F46" s="59"/>
      <c r="J46" s="130"/>
      <c r="K46" s="102" t="s">
        <v>213</v>
      </c>
      <c r="L46" s="104">
        <v>237971536.22</v>
      </c>
      <c r="M46" s="104">
        <v>311781265.31999999</v>
      </c>
    </row>
    <row r="47" spans="1:13" ht="22.5" x14ac:dyDescent="0.2">
      <c r="A47" s="61" t="s">
        <v>61</v>
      </c>
      <c r="B47" s="46" t="s">
        <v>148</v>
      </c>
      <c r="C47" s="51"/>
      <c r="D47" s="59"/>
      <c r="E47" s="59"/>
      <c r="F47" s="59"/>
      <c r="J47" s="130"/>
      <c r="K47" s="102" t="s">
        <v>214</v>
      </c>
      <c r="L47" s="103"/>
      <c r="M47" s="104">
        <v>137663601.72</v>
      </c>
    </row>
    <row r="48" spans="1:13" x14ac:dyDescent="0.2">
      <c r="A48" s="48" t="s">
        <v>62</v>
      </c>
      <c r="B48" s="49" t="s">
        <v>149</v>
      </c>
      <c r="C48" s="128"/>
      <c r="D48" s="53"/>
      <c r="E48" s="53"/>
      <c r="F48" s="53"/>
      <c r="J48" s="131"/>
      <c r="K48" s="131"/>
      <c r="L48" s="131"/>
      <c r="M48" s="131"/>
    </row>
    <row r="49" spans="1:14" x14ac:dyDescent="0.2">
      <c r="A49" s="50" t="s">
        <v>63</v>
      </c>
      <c r="B49" s="62" t="s">
        <v>150</v>
      </c>
      <c r="C49" s="59"/>
      <c r="D49" s="59"/>
      <c r="E49" s="59"/>
      <c r="F49" s="59"/>
      <c r="J49" s="131"/>
      <c r="K49" s="131"/>
      <c r="L49" s="131"/>
      <c r="M49" s="131"/>
    </row>
    <row r="50" spans="1:14" x14ac:dyDescent="0.2">
      <c r="A50" s="45" t="s">
        <v>145</v>
      </c>
      <c r="B50" s="63" t="s">
        <v>151</v>
      </c>
      <c r="C50" s="53"/>
      <c r="D50" s="53"/>
      <c r="E50" s="53"/>
      <c r="F50" s="53"/>
    </row>
    <row r="51" spans="1:14" ht="25.5" x14ac:dyDescent="0.2">
      <c r="A51" s="45" t="s">
        <v>64</v>
      </c>
      <c r="B51" s="64">
        <v>12</v>
      </c>
      <c r="C51" s="51">
        <f>D51</f>
        <v>7952</v>
      </c>
      <c r="D51" s="51">
        <f>2216+5736</f>
        <v>7952</v>
      </c>
      <c r="E51" s="59">
        <f>F51</f>
        <v>11236</v>
      </c>
      <c r="F51" s="59">
        <v>11236</v>
      </c>
      <c r="G51" s="132"/>
      <c r="J51" s="99" t="s">
        <v>177</v>
      </c>
      <c r="K51" s="100" t="s">
        <v>178</v>
      </c>
      <c r="L51" s="100" t="s">
        <v>179</v>
      </c>
      <c r="M51" s="100" t="s">
        <v>180</v>
      </c>
    </row>
    <row r="52" spans="1:14" ht="22.5" x14ac:dyDescent="0.2">
      <c r="A52" s="45" t="s">
        <v>34</v>
      </c>
      <c r="B52" s="64"/>
      <c r="C52" s="65"/>
      <c r="D52" s="65"/>
      <c r="E52" s="65"/>
      <c r="F52" s="65"/>
      <c r="J52" s="101">
        <v>5610</v>
      </c>
      <c r="K52" s="102" t="s">
        <v>181</v>
      </c>
      <c r="L52" s="103"/>
      <c r="M52" s="104">
        <v>153840875.77000001</v>
      </c>
    </row>
    <row r="53" spans="1:14" x14ac:dyDescent="0.2">
      <c r="A53" s="45" t="s">
        <v>65</v>
      </c>
      <c r="B53" s="64" t="s">
        <v>152</v>
      </c>
      <c r="C53" s="65"/>
      <c r="D53" s="65"/>
      <c r="E53" s="65"/>
      <c r="F53" s="65"/>
      <c r="J53" s="105"/>
      <c r="K53" s="115" t="s">
        <v>182</v>
      </c>
      <c r="L53" s="113"/>
      <c r="M53" s="114">
        <v>26593017.809999999</v>
      </c>
    </row>
    <row r="54" spans="1:14" x14ac:dyDescent="0.2">
      <c r="A54" s="45" t="s">
        <v>66</v>
      </c>
      <c r="B54" s="64" t="s">
        <v>153</v>
      </c>
      <c r="C54" s="65"/>
      <c r="D54" s="65"/>
      <c r="E54" s="65"/>
      <c r="F54" s="65"/>
      <c r="J54" s="105"/>
      <c r="K54" s="115" t="s">
        <v>183</v>
      </c>
      <c r="L54" s="113"/>
      <c r="M54" s="114">
        <v>3917238.15</v>
      </c>
    </row>
    <row r="55" spans="1:14" ht="25.5" x14ac:dyDescent="0.2">
      <c r="A55" s="45" t="s">
        <v>67</v>
      </c>
      <c r="B55" s="64">
        <v>13</v>
      </c>
      <c r="C55" s="65"/>
      <c r="D55" s="65"/>
      <c r="E55" s="65"/>
      <c r="F55" s="65"/>
      <c r="J55" s="105"/>
      <c r="K55" s="115" t="s">
        <v>185</v>
      </c>
      <c r="L55" s="113"/>
      <c r="M55" s="133">
        <v>82.62</v>
      </c>
    </row>
    <row r="56" spans="1:14" x14ac:dyDescent="0.2">
      <c r="A56" s="45" t="s">
        <v>34</v>
      </c>
      <c r="B56" s="67"/>
      <c r="C56" s="65"/>
      <c r="D56" s="65"/>
      <c r="E56" s="65"/>
      <c r="F56" s="65"/>
      <c r="J56" s="105"/>
      <c r="K56" s="115" t="s">
        <v>186</v>
      </c>
      <c r="L56" s="113"/>
      <c r="M56" s="114">
        <v>809320.53</v>
      </c>
    </row>
    <row r="57" spans="1:14" x14ac:dyDescent="0.2">
      <c r="A57" s="45" t="s">
        <v>68</v>
      </c>
      <c r="B57" s="83" t="s">
        <v>154</v>
      </c>
      <c r="C57" s="65"/>
      <c r="D57" s="65"/>
      <c r="E57" s="65"/>
      <c r="F57" s="65"/>
      <c r="J57" s="105"/>
      <c r="K57" s="115" t="s">
        <v>187</v>
      </c>
      <c r="L57" s="113"/>
      <c r="M57" s="114">
        <v>3014040.66</v>
      </c>
    </row>
    <row r="58" spans="1:14" x14ac:dyDescent="0.2">
      <c r="A58" s="45" t="s">
        <v>69</v>
      </c>
      <c r="B58" s="64" t="s">
        <v>155</v>
      </c>
      <c r="C58" s="65"/>
      <c r="D58" s="65"/>
      <c r="E58" s="65"/>
      <c r="F58" s="65"/>
      <c r="J58" s="105"/>
      <c r="K58" s="115" t="s">
        <v>188</v>
      </c>
      <c r="L58" s="113"/>
      <c r="M58" s="114">
        <v>1700660.54</v>
      </c>
    </row>
    <row r="59" spans="1:14" x14ac:dyDescent="0.2">
      <c r="A59" s="45" t="s">
        <v>70</v>
      </c>
      <c r="B59" s="64" t="s">
        <v>156</v>
      </c>
      <c r="C59" s="65"/>
      <c r="D59" s="65"/>
      <c r="E59" s="65"/>
      <c r="F59" s="65"/>
      <c r="J59" s="105"/>
      <c r="K59" s="112">
        <v>6120</v>
      </c>
      <c r="L59" s="113"/>
      <c r="M59" s="114">
        <v>998181.26</v>
      </c>
    </row>
    <row r="60" spans="1:14" x14ac:dyDescent="0.2">
      <c r="A60" s="45" t="s">
        <v>71</v>
      </c>
      <c r="B60" s="64" t="s">
        <v>157</v>
      </c>
      <c r="C60" s="65"/>
      <c r="D60" s="65"/>
      <c r="E60" s="65"/>
      <c r="F60" s="65"/>
      <c r="J60" s="105"/>
      <c r="K60" s="115" t="s">
        <v>189</v>
      </c>
      <c r="L60" s="113"/>
      <c r="M60" s="114">
        <v>127011955.81</v>
      </c>
    </row>
    <row r="61" spans="1:14" x14ac:dyDescent="0.2">
      <c r="A61" s="45" t="s">
        <v>72</v>
      </c>
      <c r="B61" s="64" t="s">
        <v>158</v>
      </c>
      <c r="C61" s="65"/>
      <c r="D61" s="65"/>
      <c r="E61" s="65"/>
      <c r="F61" s="65"/>
      <c r="J61" s="105"/>
      <c r="K61" s="115" t="s">
        <v>191</v>
      </c>
      <c r="L61" s="113"/>
      <c r="M61" s="133">
        <v>500</v>
      </c>
    </row>
    <row r="62" spans="1:14" x14ac:dyDescent="0.2">
      <c r="A62" s="45" t="s">
        <v>73</v>
      </c>
      <c r="B62" s="64">
        <v>14</v>
      </c>
      <c r="C62" s="51">
        <f>D62</f>
        <v>48334</v>
      </c>
      <c r="D62" s="51">
        <f>22960+25374</f>
        <v>48334</v>
      </c>
      <c r="E62" s="51">
        <f>F62</f>
        <v>37093</v>
      </c>
      <c r="F62" s="51">
        <v>37093</v>
      </c>
      <c r="J62" s="105"/>
      <c r="K62" s="115" t="s">
        <v>192</v>
      </c>
      <c r="L62" s="113"/>
      <c r="M62" s="114">
        <v>421002722.66000003</v>
      </c>
      <c r="N62" s="109"/>
    </row>
    <row r="63" spans="1:14" x14ac:dyDescent="0.2">
      <c r="A63" s="45" t="s">
        <v>34</v>
      </c>
      <c r="B63" s="64"/>
      <c r="C63" s="68"/>
      <c r="D63" s="68"/>
      <c r="E63" s="51"/>
      <c r="F63" s="51"/>
      <c r="J63" s="105"/>
      <c r="K63" s="115" t="s">
        <v>195</v>
      </c>
      <c r="L63" s="113"/>
      <c r="M63" s="114">
        <v>2778377.66</v>
      </c>
    </row>
    <row r="64" spans="1:14" x14ac:dyDescent="0.2">
      <c r="A64" s="45" t="s">
        <v>74</v>
      </c>
      <c r="B64" s="64" t="s">
        <v>159</v>
      </c>
      <c r="C64" s="51">
        <f>D64</f>
        <v>34277</v>
      </c>
      <c r="D64" s="51">
        <v>34277</v>
      </c>
      <c r="E64" s="51">
        <f>F64</f>
        <v>25392</v>
      </c>
      <c r="F64" s="51">
        <v>25392</v>
      </c>
      <c r="J64" s="105"/>
      <c r="K64" s="112">
        <v>7210</v>
      </c>
      <c r="L64" s="114">
        <v>11231261.380000001</v>
      </c>
      <c r="M64" s="113"/>
    </row>
    <row r="65" spans="1:13" x14ac:dyDescent="0.2">
      <c r="A65" s="45" t="s">
        <v>75</v>
      </c>
      <c r="B65" s="64" t="s">
        <v>160</v>
      </c>
      <c r="C65" s="51">
        <f>D65</f>
        <v>1044</v>
      </c>
      <c r="D65" s="51">
        <v>1044</v>
      </c>
      <c r="E65" s="51">
        <f>F65</f>
        <v>864</v>
      </c>
      <c r="F65" s="51">
        <v>864</v>
      </c>
      <c r="J65" s="105"/>
      <c r="K65" s="115" t="s">
        <v>196</v>
      </c>
      <c r="L65" s="114">
        <v>925084.62</v>
      </c>
      <c r="M65" s="113"/>
    </row>
    <row r="66" spans="1:13" x14ac:dyDescent="0.2">
      <c r="A66" s="45" t="s">
        <v>76</v>
      </c>
      <c r="B66" s="64" t="s">
        <v>161</v>
      </c>
      <c r="C66" s="51">
        <f>D66</f>
        <v>312</v>
      </c>
      <c r="D66" s="51">
        <v>312</v>
      </c>
      <c r="E66" s="51">
        <f>F66</f>
        <v>286</v>
      </c>
      <c r="F66" s="51">
        <v>286</v>
      </c>
      <c r="J66" s="105"/>
      <c r="K66" s="115" t="s">
        <v>215</v>
      </c>
      <c r="L66" s="133">
        <v>261</v>
      </c>
      <c r="M66" s="113"/>
    </row>
    <row r="67" spans="1:13" ht="25.5" x14ac:dyDescent="0.2">
      <c r="A67" s="45" t="s">
        <v>121</v>
      </c>
      <c r="B67" s="64" t="s">
        <v>162</v>
      </c>
      <c r="C67" s="134">
        <f>D67</f>
        <v>-80</v>
      </c>
      <c r="D67" s="51">
        <v>-80</v>
      </c>
      <c r="E67" s="51">
        <f>F67</f>
        <v>1084</v>
      </c>
      <c r="F67" s="51">
        <v>1084</v>
      </c>
      <c r="J67" s="105"/>
      <c r="K67" s="115" t="s">
        <v>216</v>
      </c>
      <c r="L67" s="114">
        <v>177263</v>
      </c>
      <c r="M67" s="113"/>
    </row>
    <row r="68" spans="1:13" x14ac:dyDescent="0.2">
      <c r="A68" s="45" t="s">
        <v>77</v>
      </c>
      <c r="B68" s="64">
        <v>15</v>
      </c>
      <c r="C68" s="65"/>
      <c r="D68" s="65"/>
      <c r="E68" s="51"/>
      <c r="F68" s="51"/>
      <c r="J68" s="105"/>
      <c r="K68" s="115" t="s">
        <v>197</v>
      </c>
      <c r="L68" s="129">
        <v>-2284187.65</v>
      </c>
      <c r="M68" s="113"/>
    </row>
    <row r="69" spans="1:13" x14ac:dyDescent="0.2">
      <c r="A69" s="45" t="s">
        <v>78</v>
      </c>
      <c r="B69" s="64">
        <v>16</v>
      </c>
      <c r="C69" s="134">
        <f>D69</f>
        <v>447</v>
      </c>
      <c r="D69" s="51">
        <f>96+351</f>
        <v>447</v>
      </c>
      <c r="E69" s="51">
        <v>1092</v>
      </c>
      <c r="F69" s="51">
        <v>1092</v>
      </c>
      <c r="J69" s="105"/>
      <c r="K69" s="115" t="s">
        <v>199</v>
      </c>
      <c r="L69" s="114">
        <v>726186.02</v>
      </c>
      <c r="M69" s="113"/>
    </row>
    <row r="70" spans="1:13" x14ac:dyDescent="0.2">
      <c r="A70" s="69" t="s">
        <v>163</v>
      </c>
      <c r="B70" s="64">
        <v>17</v>
      </c>
      <c r="C70" s="57">
        <f>C62+C51+C69</f>
        <v>56733</v>
      </c>
      <c r="D70" s="57">
        <f>D62+D51+D69</f>
        <v>56733</v>
      </c>
      <c r="E70" s="57">
        <f>E62+E51+E69</f>
        <v>49421</v>
      </c>
      <c r="F70" s="57">
        <f>F62+F51+F69</f>
        <v>49421</v>
      </c>
      <c r="J70" s="105"/>
      <c r="K70" s="115" t="s">
        <v>201</v>
      </c>
      <c r="L70" s="114">
        <v>614118978.63</v>
      </c>
      <c r="M70" s="113"/>
    </row>
    <row r="71" spans="1:13" x14ac:dyDescent="0.2">
      <c r="A71" s="45"/>
      <c r="B71" s="64"/>
      <c r="C71" s="65"/>
      <c r="D71" s="65"/>
      <c r="E71" s="65"/>
      <c r="F71" s="65"/>
      <c r="J71" s="105"/>
      <c r="K71" s="115" t="s">
        <v>203</v>
      </c>
      <c r="L71" s="114">
        <v>11264.98</v>
      </c>
      <c r="M71" s="113"/>
    </row>
    <row r="72" spans="1:13" ht="25.5" x14ac:dyDescent="0.2">
      <c r="A72" s="45" t="s">
        <v>165</v>
      </c>
      <c r="B72" s="70">
        <v>18</v>
      </c>
      <c r="C72" s="56">
        <f>C41-C70</f>
        <v>161712</v>
      </c>
      <c r="D72" s="56">
        <f>D41-D70</f>
        <v>161712</v>
      </c>
      <c r="E72" s="56">
        <f>E41-E70</f>
        <v>23753</v>
      </c>
      <c r="F72" s="56">
        <f>F41-F70</f>
        <v>23753</v>
      </c>
      <c r="J72" s="105"/>
      <c r="K72" s="112">
        <v>7450</v>
      </c>
      <c r="L72" s="114">
        <v>1942017.86</v>
      </c>
      <c r="M72" s="113"/>
    </row>
    <row r="73" spans="1:13" ht="25.5" x14ac:dyDescent="0.2">
      <c r="A73" s="45" t="s">
        <v>166</v>
      </c>
      <c r="B73" s="70">
        <v>19</v>
      </c>
      <c r="C73" s="56"/>
      <c r="D73" s="56"/>
      <c r="E73" s="56"/>
      <c r="F73" s="56"/>
      <c r="J73" s="105"/>
      <c r="K73" s="115" t="s">
        <v>217</v>
      </c>
      <c r="L73" s="114">
        <v>319200</v>
      </c>
      <c r="M73" s="113"/>
    </row>
    <row r="74" spans="1:13" x14ac:dyDescent="0.2">
      <c r="A74" s="69"/>
      <c r="B74" s="70"/>
      <c r="C74" s="56"/>
      <c r="D74" s="56"/>
      <c r="E74" s="56"/>
      <c r="F74" s="56"/>
      <c r="J74" s="105"/>
      <c r="K74" s="115" t="s">
        <v>207</v>
      </c>
      <c r="L74" s="114">
        <v>72549144.920000002</v>
      </c>
      <c r="M74" s="113"/>
    </row>
    <row r="75" spans="1:13" ht="25.5" x14ac:dyDescent="0.2">
      <c r="A75" s="69" t="s">
        <v>167</v>
      </c>
      <c r="B75" s="71">
        <v>20</v>
      </c>
      <c r="C75" s="56">
        <f>C72</f>
        <v>161712</v>
      </c>
      <c r="D75" s="56">
        <f>D72</f>
        <v>161712</v>
      </c>
      <c r="E75" s="56">
        <f>E72</f>
        <v>23753</v>
      </c>
      <c r="F75" s="56">
        <f>F72</f>
        <v>23753</v>
      </c>
      <c r="J75" s="105"/>
      <c r="K75" s="115" t="s">
        <v>218</v>
      </c>
      <c r="L75" s="114">
        <v>5705968.46</v>
      </c>
      <c r="M75" s="113"/>
    </row>
    <row r="76" spans="1:13" x14ac:dyDescent="0.2">
      <c r="A76" s="69"/>
      <c r="B76" s="71"/>
      <c r="C76" s="66"/>
      <c r="D76" s="66"/>
      <c r="E76" s="65"/>
      <c r="F76" s="65"/>
      <c r="J76" s="105"/>
      <c r="K76" s="115" t="s">
        <v>209</v>
      </c>
      <c r="L76" s="114">
        <v>2333825</v>
      </c>
      <c r="M76" s="113"/>
    </row>
    <row r="77" spans="1:13" x14ac:dyDescent="0.2">
      <c r="A77" s="45" t="s">
        <v>168</v>
      </c>
      <c r="B77" s="70">
        <v>21</v>
      </c>
      <c r="C77" s="51">
        <f>D77</f>
        <v>24048</v>
      </c>
      <c r="D77" s="51">
        <v>24048</v>
      </c>
      <c r="E77" s="51">
        <v>-614</v>
      </c>
      <c r="F77" s="51">
        <v>-614</v>
      </c>
      <c r="J77" s="105"/>
      <c r="K77" s="115" t="s">
        <v>210</v>
      </c>
      <c r="L77" s="114">
        <v>88550.1</v>
      </c>
      <c r="M77" s="113"/>
    </row>
    <row r="78" spans="1:13" x14ac:dyDescent="0.2">
      <c r="A78" s="45"/>
      <c r="B78" s="70"/>
      <c r="C78" s="66"/>
      <c r="D78" s="66"/>
      <c r="E78" s="65"/>
      <c r="F78" s="65"/>
      <c r="J78" s="105"/>
      <c r="K78" s="115" t="s">
        <v>211</v>
      </c>
      <c r="L78" s="114">
        <v>464420.7</v>
      </c>
      <c r="M78" s="113"/>
    </row>
    <row r="79" spans="1:13" ht="25.5" x14ac:dyDescent="0.2">
      <c r="A79" s="69" t="s">
        <v>169</v>
      </c>
      <c r="B79" s="71">
        <v>22</v>
      </c>
      <c r="C79" s="56">
        <f>C72-C77</f>
        <v>137664</v>
      </c>
      <c r="D79" s="56">
        <f>D72-D77</f>
        <v>137664</v>
      </c>
      <c r="E79" s="56">
        <f>E72-E77</f>
        <v>24367</v>
      </c>
      <c r="F79" s="56">
        <f>F72-F77</f>
        <v>24367</v>
      </c>
      <c r="J79" s="105"/>
      <c r="K79" s="115" t="s">
        <v>212</v>
      </c>
      <c r="L79" s="114">
        <v>517298.83</v>
      </c>
      <c r="M79" s="113"/>
    </row>
    <row r="80" spans="1:13" x14ac:dyDescent="0.2">
      <c r="A80" s="45" t="s">
        <v>79</v>
      </c>
      <c r="B80" s="70">
        <v>23</v>
      </c>
      <c r="C80" s="66"/>
      <c r="D80" s="66"/>
      <c r="E80" s="65"/>
      <c r="F80" s="65"/>
      <c r="J80" s="105"/>
      <c r="K80" s="112">
        <v>7710</v>
      </c>
      <c r="L80" s="129">
        <v>-31013437</v>
      </c>
      <c r="M80" s="113"/>
    </row>
    <row r="81" spans="1:13" x14ac:dyDescent="0.2">
      <c r="A81" s="45"/>
      <c r="B81" s="70"/>
      <c r="C81" s="66"/>
      <c r="D81" s="66"/>
      <c r="E81" s="65"/>
      <c r="F81" s="65"/>
      <c r="J81" s="130"/>
      <c r="K81" s="102" t="s">
        <v>213</v>
      </c>
      <c r="L81" s="104">
        <v>677813100.85000002</v>
      </c>
      <c r="M81" s="104">
        <v>587826097.70000005</v>
      </c>
    </row>
    <row r="82" spans="1:13" ht="22.5" x14ac:dyDescent="0.2">
      <c r="A82" s="45" t="s">
        <v>35</v>
      </c>
      <c r="B82" s="70">
        <v>24</v>
      </c>
      <c r="C82" s="66"/>
      <c r="D82" s="66"/>
      <c r="E82" s="65"/>
      <c r="F82" s="65"/>
      <c r="J82" s="130"/>
      <c r="K82" s="102" t="s">
        <v>214</v>
      </c>
      <c r="L82" s="103"/>
      <c r="M82" s="104">
        <v>63853872.619999997</v>
      </c>
    </row>
    <row r="83" spans="1:13" x14ac:dyDescent="0.2">
      <c r="A83" s="45"/>
      <c r="B83" s="70"/>
      <c r="C83" s="66"/>
      <c r="D83" s="66"/>
      <c r="E83" s="65"/>
      <c r="F83" s="65"/>
      <c r="J83" s="131"/>
      <c r="K83" s="131"/>
      <c r="L83" s="131"/>
      <c r="M83" s="131"/>
    </row>
    <row r="84" spans="1:13" x14ac:dyDescent="0.2">
      <c r="A84" s="69" t="s">
        <v>170</v>
      </c>
      <c r="B84" s="71">
        <v>25</v>
      </c>
      <c r="C84" s="56">
        <f>C79</f>
        <v>137664</v>
      </c>
      <c r="D84" s="56">
        <f>D79</f>
        <v>137664</v>
      </c>
      <c r="E84" s="56">
        <f>E79</f>
        <v>24367</v>
      </c>
      <c r="F84" s="56">
        <f>F79</f>
        <v>24367</v>
      </c>
      <c r="I84" s="132">
        <f>D84-[1]ф1!C67</f>
        <v>0</v>
      </c>
      <c r="J84" s="131"/>
      <c r="K84" s="131"/>
      <c r="L84" s="131"/>
      <c r="M84" s="135">
        <f>M15-M47</f>
        <v>-73809729.099999994</v>
      </c>
    </row>
    <row r="85" spans="1:13" x14ac:dyDescent="0.2">
      <c r="A85" s="1"/>
      <c r="B85" s="72"/>
      <c r="C85" s="136"/>
      <c r="D85" s="73"/>
      <c r="E85" s="136"/>
      <c r="F85" s="73"/>
    </row>
    <row r="86" spans="1:13" x14ac:dyDescent="0.2">
      <c r="A86" s="92"/>
      <c r="B86" s="92"/>
      <c r="C86" s="92"/>
      <c r="D86" s="92"/>
      <c r="E86" s="92"/>
      <c r="F86" s="92"/>
    </row>
    <row r="87" spans="1:13" x14ac:dyDescent="0.2">
      <c r="D87" s="79"/>
      <c r="E87" s="73"/>
      <c r="F87" s="73"/>
    </row>
    <row r="88" spans="1:13" x14ac:dyDescent="0.2">
      <c r="A88" s="37" t="s">
        <v>172</v>
      </c>
      <c r="D88" s="79"/>
    </row>
    <row r="89" spans="1:13" x14ac:dyDescent="0.2">
      <c r="A89" s="37"/>
      <c r="B89" s="1"/>
      <c r="C89" s="77"/>
      <c r="D89" s="77"/>
      <c r="E89" s="78"/>
      <c r="F89" s="78"/>
    </row>
    <row r="90" spans="1:13" x14ac:dyDescent="0.2">
      <c r="A90" s="38" t="s">
        <v>173</v>
      </c>
      <c r="B90" s="1"/>
      <c r="C90" s="77"/>
      <c r="D90" s="1"/>
      <c r="E90" s="78"/>
      <c r="F90" s="78"/>
    </row>
    <row r="91" spans="1:13" x14ac:dyDescent="0.2">
      <c r="A91" s="37"/>
      <c r="B91" s="1"/>
      <c r="C91" s="1"/>
      <c r="D91" s="1"/>
      <c r="E91" s="78"/>
      <c r="F91" s="78"/>
    </row>
    <row r="92" spans="1:13" x14ac:dyDescent="0.2">
      <c r="A92" s="37" t="s">
        <v>174</v>
      </c>
      <c r="B92" s="1"/>
      <c r="C92" s="1"/>
      <c r="D92" s="1"/>
      <c r="E92" s="78"/>
      <c r="F92" s="78"/>
    </row>
    <row r="93" spans="1:13" x14ac:dyDescent="0.2">
      <c r="A93" s="37"/>
      <c r="B93" s="1"/>
      <c r="C93" s="1"/>
      <c r="D93" s="1"/>
      <c r="E93" s="78"/>
      <c r="F93" s="78"/>
    </row>
    <row r="94" spans="1:13" x14ac:dyDescent="0.2">
      <c r="A94" s="34" t="s">
        <v>122</v>
      </c>
      <c r="B94" s="1"/>
      <c r="C94" s="1"/>
      <c r="D94" s="1"/>
    </row>
    <row r="95" spans="1:13" x14ac:dyDescent="0.2">
      <c r="A95" s="37" t="s">
        <v>113</v>
      </c>
      <c r="B95" s="1"/>
      <c r="C95" s="1"/>
      <c r="D95" s="1"/>
    </row>
    <row r="96" spans="1:13" x14ac:dyDescent="0.2">
      <c r="A96" s="37"/>
      <c r="B96" s="1"/>
      <c r="C96" s="1"/>
      <c r="D96" s="1"/>
    </row>
    <row r="97" spans="1:4" s="78" customFormat="1" x14ac:dyDescent="0.2">
      <c r="A97" s="137"/>
      <c r="B97" s="1"/>
      <c r="C97" s="1"/>
      <c r="D97" s="1"/>
    </row>
    <row r="98" spans="1:4" s="78" customFormat="1" x14ac:dyDescent="0.2">
      <c r="A98" s="137"/>
      <c r="B98" s="1"/>
      <c r="C98" s="1"/>
      <c r="D98" s="1"/>
    </row>
    <row r="99" spans="1:4" s="78" customFormat="1" x14ac:dyDescent="0.2">
      <c r="A99" s="137"/>
      <c r="D99" s="75"/>
    </row>
    <row r="100" spans="1:4" s="78" customFormat="1" x14ac:dyDescent="0.2">
      <c r="A100" s="137"/>
      <c r="D100" s="75"/>
    </row>
  </sheetData>
  <mergeCells count="6">
    <mergeCell ref="A86:F86"/>
    <mergeCell ref="D1:F1"/>
    <mergeCell ref="A3:F3"/>
    <mergeCell ref="A4:F4"/>
    <mergeCell ref="A5:F5"/>
    <mergeCell ref="A6:F6"/>
  </mergeCells>
  <pageMargins left="0.47244094488188981" right="0.35433070866141736" top="0.39370078740157483" bottom="0.39370078740157483" header="0.31496062992125984" footer="0.35433070866141736"/>
  <pageSetup paperSize="9" scale="72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ф1</vt:lpstr>
      <vt:lpstr>ф2</vt:lpstr>
      <vt:lpstr>ф1!Область_печати</vt:lpstr>
      <vt:lpstr>ф2!Область_печати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2016-04-13T06:21:55Z</dcterms:modified>
</cp:coreProperties>
</file>