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3\"/>
    </mc:Choice>
  </mc:AlternateContent>
  <bookViews>
    <workbookView xWindow="0" yWindow="0" windowWidth="28800" windowHeight="11835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E11" i="10" l="1"/>
  <c r="E17" i="10" s="1"/>
  <c r="E22" i="10" s="1"/>
  <c r="E25" i="10" s="1"/>
  <c r="E27" i="10" s="1"/>
  <c r="E29" i="10" s="1"/>
  <c r="G20" i="12" l="1"/>
  <c r="E54" i="9" l="1"/>
  <c r="E55" i="9" s="1"/>
  <c r="E44" i="9"/>
  <c r="E37" i="9"/>
  <c r="E29" i="9"/>
  <c r="E18" i="9"/>
  <c r="E30" i="9" l="1"/>
  <c r="F21" i="12" l="1"/>
  <c r="G18" i="12"/>
  <c r="D51" i="11"/>
  <c r="D45" i="11"/>
  <c r="D20" i="11"/>
  <c r="D34" i="11" s="1"/>
  <c r="D39" i="11" s="1"/>
  <c r="D52" i="11" l="1"/>
  <c r="G21" i="12"/>
  <c r="F23" i="12"/>
  <c r="G23" i="12" s="1"/>
  <c r="D56" i="11" l="1"/>
  <c r="D11" i="10"/>
  <c r="D17" i="10" s="1"/>
  <c r="D22" i="10" s="1"/>
  <c r="D25" i="10" s="1"/>
  <c r="D27" i="10" s="1"/>
  <c r="D29" i="10" s="1"/>
  <c r="D54" i="9"/>
  <c r="D18" i="9"/>
  <c r="D29" i="9" l="1"/>
  <c r="D30" i="9" s="1"/>
  <c r="D37" i="9"/>
  <c r="D44" i="9"/>
  <c r="D55" i="9" l="1"/>
</calcChain>
</file>

<file path=xl/sharedStrings.xml><?xml version="1.0" encoding="utf-8"?>
<sst xmlns="http://schemas.openxmlformats.org/spreadsheetml/2006/main" count="200" uniqueCount="122">
  <si>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</si>
  <si>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</si>
  <si>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</si>
  <si>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</si>
  <si>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</si>
  <si>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</si>
  <si>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Прим.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</si>
  <si>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</si>
  <si>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</si>
  <si>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</si>
  <si>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</si>
  <si>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</si>
  <si>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</si>
  <si>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</si>
  <si>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</si>
  <si>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</si>
  <si>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</si>
  <si>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</si>
  <si>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</si>
  <si>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</si>
  <si>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</si>
  <si>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</si>
  <si>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</si>
  <si>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</si>
  <si>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</si>
  <si>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</si>
  <si>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</si>
  <si>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</si>
  <si>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</si>
  <si>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</si>
  <si>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</si>
  <si>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</si>
  <si>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</si>
  <si>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</si>
  <si>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</si>
  <si>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</si>
  <si>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</si>
  <si>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</si>
  <si>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</si>
  <si>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</si>
  <si>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</si>
  <si>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</si>
  <si>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</si>
  <si>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</si>
  <si>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</si>
  <si>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</si>
  <si>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</si>
  <si>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</si>
  <si>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</si>
  <si>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</si>
  <si>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</si>
  <si>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</si>
  <si>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</si>
  <si>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</si>
  <si>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</si>
  <si>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</si>
  <si>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</si>
  <si>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</si>
  <si>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</si>
  <si>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</si>
  <si>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</si>
  <si>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</si>
  <si>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</si>
  <si>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</si>
  <si>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</si>
  <si>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</si>
  <si>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</si>
  <si>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</si>
  <si>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</si>
  <si>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</si>
  <si>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</si>
  <si>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</si>
  <si>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</si>
  <si>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</si>
  <si>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</si>
  <si>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</si>
  <si>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</si>
  <si>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</si>
  <si>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</si>
  <si>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</si>
  <si>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</si>
  <si>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</si>
  <si>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</si>
  <si>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</si>
  <si>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</si>
  <si>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</si>
  <si>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</si>
  <si>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</si>
  <si>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</si>
  <si>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</si>
  <si>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</si>
  <si>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</si>
  <si>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</si>
  <si>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</si>
  <si>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</si>
  <si>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</si>
  <si>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</si>
  <si>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</si>
  <si>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</si>
  <si>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</si>
  <si>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</si>
  <si>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</si>
  <si>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</si>
  <si>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</si>
  <si>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</si>
  <si>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>АО "Кристалл Менеджмент"</t>
  </si>
  <si>
    <t>2022 года               (неаудировано)</t>
  </si>
  <si>
    <t xml:space="preserve">На 1 января 2022 года </t>
  </si>
  <si>
    <t>Промежуточная сокращенная консолидированная финансовая отчетность</t>
  </si>
  <si>
    <t>ПРОМЕЖУТОЧНЫЙ КОНСОЛИДИРОВАННЫЙ ОТЧЕТ О СОВОКУПНОМ ДОХОДЕ</t>
  </si>
  <si>
    <t>ПРОМЕЖУТОЧНЫЙ КОНСОЛИДИРОВАННЫЙ ОТЧЕТ О ФИНАНСОВОМ ПОЛОЖЕНИИ</t>
  </si>
  <si>
    <t>ПРОМЕЖУТОЧНЫЙ КОНСОЛИДИРОВАННЫЙ ОТЧЕТ О ДВИЖЕНИИ ДЕНЕЖНЫХ СРЕДСТВ</t>
  </si>
  <si>
    <t>ПРОМЕЖУТОЧНЫЙ КОНСОЛИДИРОВАННЫЙ ОТЧЕТ ОБ ИЗМЕНЕНИЯХ В СОБСТВЕННОМ КАПИТАЛЕ</t>
  </si>
  <si>
    <t>2023 года               (неаудировано)</t>
  </si>
  <si>
    <t xml:space="preserve">На 1 января 2023 года </t>
  </si>
  <si>
    <t>31 декабря           2022 года (аудировано)</t>
  </si>
  <si>
    <t>30 июня            2023 года (неаудировано)</t>
  </si>
  <si>
    <t>на 30 июня 2023 года</t>
  </si>
  <si>
    <t>за 6 месяцев, закончившихся 30 июня 2023 года</t>
  </si>
  <si>
    <t>За шестимесячный период, закончившийся 30 июня</t>
  </si>
  <si>
    <t>На 30 июня 2022 года</t>
  </si>
  <si>
    <t>На 30 июня 2023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</si>
</sst>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30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/>
    <xf numFmtId="168" fontId="0" fillId="0" borderId="1" xfId="0" applyNumberFormat="1" applyFont="1" applyBorder="1"/>
    <xf numFmtId="3" fontId="9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vertical="center" wrapText="1"/>
    </xf>
    <xf numFmtId="166" fontId="2" fillId="0" borderId="4" xfId="0" applyNumberFormat="1" applyFont="1" applyBorder="1"/>
    <xf numFmtId="0" fontId="17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166" fontId="2" fillId="0" borderId="3" xfId="0" applyNumberFormat="1" applyFont="1" applyBorder="1"/>
    <xf numFmtId="3" fontId="17" fillId="0" borderId="8" xfId="0" applyNumberFormat="1" applyFont="1" applyBorder="1" applyAlignment="1">
      <alignment vertical="center" wrapText="1"/>
    </xf>
    <xf numFmtId="166" fontId="23" fillId="0" borderId="4" xfId="0" applyNumberFormat="1" applyFont="1" applyBorder="1"/>
    <xf numFmtId="166" fontId="23" fillId="0" borderId="3" xfId="0" applyNumberFormat="1" applyFont="1" applyBorder="1"/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0"/>
  <sheetViews>
    <sheetView tabSelected="1" workbookViewId="0">
      <selection activeCell="D10" sqref="D10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20" t="s">
        <v>105</v>
      </c>
      <c r="C1" s="16"/>
      <c r="D1" s="16"/>
      <c r="E1" s="17" t="s">
        <v>108</v>
      </c>
    </row>
    <row r="3" spans="2:5" ht="18.75" x14ac:dyDescent="0.3">
      <c r="B3" s="19" t="s">
        <v>110</v>
      </c>
    </row>
    <row r="4" spans="2:5" ht="18.75" x14ac:dyDescent="0.3">
      <c r="B4" s="19"/>
    </row>
    <row r="5" spans="2:5" ht="15.75" x14ac:dyDescent="0.25">
      <c r="B5" s="20" t="s">
        <v>117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7</v>
      </c>
      <c r="C7" s="11" t="s">
        <v>6</v>
      </c>
      <c r="D7" s="49" t="s">
        <v>116</v>
      </c>
      <c r="E7" s="49" t="s">
        <v>115</v>
      </c>
    </row>
    <row r="8" spans="2:5" x14ac:dyDescent="0.25">
      <c r="B8" s="35" t="s">
        <v>0</v>
      </c>
      <c r="C8" s="21"/>
      <c r="D8" s="3"/>
      <c r="E8" s="36"/>
    </row>
    <row r="9" spans="2:5" x14ac:dyDescent="0.25">
      <c r="B9" s="35" t="s">
        <v>8</v>
      </c>
      <c r="C9" s="21"/>
      <c r="D9" s="3"/>
      <c r="E9" s="36"/>
    </row>
    <row r="10" spans="2:5" x14ac:dyDescent="0.25">
      <c r="B10" s="36" t="s">
        <v>9</v>
      </c>
      <c r="C10" s="94">
        <v>5</v>
      </c>
      <c r="D10" s="40">
        <v>86657</v>
      </c>
      <c r="E10" s="42">
        <v>86657</v>
      </c>
    </row>
    <row r="11" spans="2:5" x14ac:dyDescent="0.25">
      <c r="B11" s="36" t="s">
        <v>10</v>
      </c>
      <c r="C11" s="95">
        <v>6</v>
      </c>
      <c r="D11" s="40">
        <v>17651855</v>
      </c>
      <c r="E11" s="42">
        <v>18055225</v>
      </c>
    </row>
    <row r="12" spans="2:5" x14ac:dyDescent="0.25">
      <c r="B12" s="36" t="s">
        <v>11</v>
      </c>
      <c r="C12" s="95">
        <v>7</v>
      </c>
      <c r="D12" s="40">
        <v>29711994</v>
      </c>
      <c r="E12" s="42">
        <v>28673711</v>
      </c>
    </row>
    <row r="13" spans="2:5" x14ac:dyDescent="0.25">
      <c r="B13" s="36" t="s">
        <v>12</v>
      </c>
      <c r="C13" s="22"/>
      <c r="D13" s="47" t="s">
        <v>42</v>
      </c>
      <c r="E13" s="102">
        <v>559208</v>
      </c>
    </row>
    <row r="14" spans="2:5" x14ac:dyDescent="0.25">
      <c r="B14" s="36" t="s">
        <v>13</v>
      </c>
      <c r="C14" s="22"/>
      <c r="D14" s="40">
        <v>352876</v>
      </c>
      <c r="E14" s="42">
        <v>352876</v>
      </c>
    </row>
    <row r="15" spans="2:5" x14ac:dyDescent="0.25">
      <c r="B15" s="36" t="s">
        <v>14</v>
      </c>
      <c r="C15" s="23"/>
      <c r="D15" s="40">
        <v>2106478</v>
      </c>
      <c r="E15" s="42">
        <v>2106478</v>
      </c>
    </row>
    <row r="16" spans="2:5" x14ac:dyDescent="0.25">
      <c r="B16" s="36" t="s">
        <v>15</v>
      </c>
      <c r="C16" s="23"/>
      <c r="D16" s="40">
        <v>109881</v>
      </c>
      <c r="E16" s="42">
        <v>128264</v>
      </c>
    </row>
    <row r="17" spans="2:5" x14ac:dyDescent="0.25">
      <c r="B17" s="36" t="s">
        <v>16</v>
      </c>
      <c r="C17" s="22"/>
      <c r="D17" s="47" t="s">
        <v>42</v>
      </c>
      <c r="E17" s="45" t="s">
        <v>42</v>
      </c>
    </row>
    <row r="18" spans="2:5" x14ac:dyDescent="0.25">
      <c r="B18" s="37"/>
      <c r="C18" s="24"/>
      <c r="D18" s="41">
        <f>SUM(D10:D17)</f>
        <v>50019741</v>
      </c>
      <c r="E18" s="43">
        <f>SUM(E10:E17)</f>
        <v>49962419</v>
      </c>
    </row>
    <row r="19" spans="2:5" x14ac:dyDescent="0.25">
      <c r="B19" s="35" t="s">
        <v>17</v>
      </c>
      <c r="C19" s="25"/>
      <c r="D19" s="40"/>
      <c r="E19" s="36"/>
    </row>
    <row r="20" spans="2:5" x14ac:dyDescent="0.25">
      <c r="B20" s="35" t="s">
        <v>18</v>
      </c>
      <c r="C20" s="21"/>
      <c r="D20" s="40"/>
      <c r="E20" s="36"/>
    </row>
    <row r="21" spans="2:5" x14ac:dyDescent="0.25">
      <c r="B21" s="36" t="s">
        <v>19</v>
      </c>
      <c r="C21" s="95">
        <v>8</v>
      </c>
      <c r="D21" s="40">
        <v>1346592</v>
      </c>
      <c r="E21" s="42">
        <v>335072</v>
      </c>
    </row>
    <row r="22" spans="2:5" x14ac:dyDescent="0.25">
      <c r="B22" s="36" t="s">
        <v>20</v>
      </c>
      <c r="C22" s="22"/>
      <c r="D22" s="40">
        <v>528883</v>
      </c>
      <c r="E22" s="42">
        <v>279172</v>
      </c>
    </row>
    <row r="23" spans="2:5" x14ac:dyDescent="0.25">
      <c r="B23" s="36" t="s">
        <v>21</v>
      </c>
      <c r="C23" s="22"/>
      <c r="D23" s="40">
        <v>269881</v>
      </c>
      <c r="E23" s="42">
        <v>47494</v>
      </c>
    </row>
    <row r="24" spans="2:5" x14ac:dyDescent="0.25">
      <c r="B24" s="36" t="s">
        <v>22</v>
      </c>
      <c r="C24" s="22"/>
      <c r="D24" s="40">
        <v>196973</v>
      </c>
      <c r="E24" s="42">
        <v>41203</v>
      </c>
    </row>
    <row r="25" spans="2:5" x14ac:dyDescent="0.25">
      <c r="B25" s="36" t="s">
        <v>23</v>
      </c>
      <c r="C25" s="22"/>
      <c r="D25" s="40">
        <v>187125</v>
      </c>
      <c r="E25" s="42">
        <v>117953</v>
      </c>
    </row>
    <row r="26" spans="2:5" x14ac:dyDescent="0.25">
      <c r="B26" s="36" t="s">
        <v>4</v>
      </c>
      <c r="C26" s="22"/>
      <c r="D26" s="40">
        <v>1981</v>
      </c>
      <c r="E26" s="42">
        <v>4477</v>
      </c>
    </row>
    <row r="27" spans="2:5" x14ac:dyDescent="0.25">
      <c r="B27" s="36" t="s">
        <v>24</v>
      </c>
      <c r="C27" s="22"/>
      <c r="D27" s="40">
        <v>15258</v>
      </c>
      <c r="E27" s="42">
        <v>9741</v>
      </c>
    </row>
    <row r="28" spans="2:5" x14ac:dyDescent="0.25">
      <c r="B28" s="36" t="s">
        <v>25</v>
      </c>
      <c r="C28" s="95">
        <v>9</v>
      </c>
      <c r="D28" s="40">
        <v>154740</v>
      </c>
      <c r="E28" s="42">
        <v>382265</v>
      </c>
    </row>
    <row r="29" spans="2:5" x14ac:dyDescent="0.25">
      <c r="B29" s="37"/>
      <c r="C29" s="24"/>
      <c r="D29" s="41">
        <f>SUM(D21:D28)</f>
        <v>2701433</v>
      </c>
      <c r="E29" s="43">
        <f>SUM(E21:E28)</f>
        <v>1217377</v>
      </c>
    </row>
    <row r="30" spans="2:5" x14ac:dyDescent="0.25">
      <c r="B30" s="38" t="s">
        <v>26</v>
      </c>
      <c r="C30" s="24"/>
      <c r="D30" s="41">
        <f>SUM(D18,D29)</f>
        <v>52721174</v>
      </c>
      <c r="E30" s="43">
        <f>SUM(E18,E29)</f>
        <v>51179796</v>
      </c>
    </row>
    <row r="31" spans="2:5" x14ac:dyDescent="0.25">
      <c r="B31" s="35" t="s">
        <v>17</v>
      </c>
      <c r="C31" s="25"/>
      <c r="D31" s="40"/>
      <c r="E31" s="36"/>
    </row>
    <row r="32" spans="2:5" x14ac:dyDescent="0.25">
      <c r="B32" s="35" t="s">
        <v>27</v>
      </c>
      <c r="C32" s="21"/>
      <c r="D32" s="40"/>
      <c r="E32" s="36"/>
    </row>
    <row r="33" spans="2:7" x14ac:dyDescent="0.25">
      <c r="B33" s="35" t="s">
        <v>28</v>
      </c>
      <c r="C33" s="22"/>
      <c r="D33" s="40"/>
      <c r="E33" s="36"/>
    </row>
    <row r="34" spans="2:7" x14ac:dyDescent="0.25">
      <c r="B34" s="36" t="s">
        <v>29</v>
      </c>
      <c r="C34" s="95">
        <v>10</v>
      </c>
      <c r="D34" s="40">
        <v>35670200</v>
      </c>
      <c r="E34" s="42">
        <v>35670200</v>
      </c>
    </row>
    <row r="35" spans="2:7" x14ac:dyDescent="0.25">
      <c r="B35" s="36" t="s">
        <v>2</v>
      </c>
      <c r="C35" s="22"/>
      <c r="D35" s="40">
        <v>1617749</v>
      </c>
      <c r="E35" s="42">
        <v>1617749</v>
      </c>
    </row>
    <row r="36" spans="2:7" x14ac:dyDescent="0.25">
      <c r="B36" s="39" t="s">
        <v>30</v>
      </c>
      <c r="C36" s="22"/>
      <c r="D36" s="40">
        <v>-11583502</v>
      </c>
      <c r="E36" s="44">
        <v>-10643506</v>
      </c>
      <c r="G36" s="100"/>
    </row>
    <row r="37" spans="2:7" x14ac:dyDescent="0.25">
      <c r="B37" s="38" t="s">
        <v>1</v>
      </c>
      <c r="C37" s="26"/>
      <c r="D37" s="41">
        <f>SUM(D33:D36)</f>
        <v>25704447</v>
      </c>
      <c r="E37" s="43">
        <f>SUM(E33:E36)</f>
        <v>26644443</v>
      </c>
    </row>
    <row r="38" spans="2:7" x14ac:dyDescent="0.25">
      <c r="B38" s="35" t="s">
        <v>17</v>
      </c>
      <c r="C38" s="27"/>
      <c r="D38" s="40"/>
      <c r="E38" s="36"/>
    </row>
    <row r="39" spans="2:7" x14ac:dyDescent="0.25">
      <c r="B39" s="35" t="s">
        <v>31</v>
      </c>
      <c r="C39" s="21"/>
      <c r="D39" s="40"/>
      <c r="E39" s="36"/>
    </row>
    <row r="40" spans="2:7" x14ac:dyDescent="0.25">
      <c r="B40" s="36" t="s">
        <v>32</v>
      </c>
      <c r="C40" s="97">
        <v>11</v>
      </c>
      <c r="D40" s="40">
        <v>1185943</v>
      </c>
      <c r="E40" s="42">
        <v>1470892</v>
      </c>
    </row>
    <row r="41" spans="2:7" x14ac:dyDescent="0.25">
      <c r="B41" s="36" t="s">
        <v>5</v>
      </c>
      <c r="C41" s="28"/>
      <c r="D41" s="40">
        <v>97969</v>
      </c>
      <c r="E41" s="42">
        <v>90053</v>
      </c>
    </row>
    <row r="42" spans="2:7" ht="25.5" x14ac:dyDescent="0.25">
      <c r="B42" s="36" t="s">
        <v>33</v>
      </c>
      <c r="C42" s="97">
        <v>12</v>
      </c>
      <c r="D42" s="40">
        <v>619009</v>
      </c>
      <c r="E42" s="42">
        <v>619009</v>
      </c>
    </row>
    <row r="43" spans="2:7" x14ac:dyDescent="0.25">
      <c r="B43" s="36" t="s">
        <v>34</v>
      </c>
      <c r="C43" s="28"/>
      <c r="D43" s="40">
        <v>2503670</v>
      </c>
      <c r="E43" s="42">
        <v>2503670</v>
      </c>
    </row>
    <row r="44" spans="2:7" x14ac:dyDescent="0.25">
      <c r="B44" s="37"/>
      <c r="C44" s="29"/>
      <c r="D44" s="41">
        <f>SUM(D40:D43)</f>
        <v>4406591</v>
      </c>
      <c r="E44" s="43">
        <f>SUM(E40:E43)</f>
        <v>4683624</v>
      </c>
    </row>
    <row r="45" spans="2:7" x14ac:dyDescent="0.25">
      <c r="B45" s="35" t="s">
        <v>17</v>
      </c>
      <c r="C45" s="30"/>
      <c r="D45" s="40"/>
      <c r="E45" s="36"/>
    </row>
    <row r="46" spans="2:7" x14ac:dyDescent="0.25">
      <c r="B46" s="35" t="s">
        <v>35</v>
      </c>
      <c r="C46" s="21"/>
      <c r="D46" s="40"/>
      <c r="E46" s="36"/>
    </row>
    <row r="47" spans="2:7" x14ac:dyDescent="0.25">
      <c r="B47" s="36" t="s">
        <v>32</v>
      </c>
      <c r="C47" s="95">
        <v>11</v>
      </c>
      <c r="D47" s="40">
        <v>19382537</v>
      </c>
      <c r="E47" s="42">
        <v>18721691</v>
      </c>
    </row>
    <row r="48" spans="2:7" x14ac:dyDescent="0.25">
      <c r="B48" s="36" t="s">
        <v>36</v>
      </c>
      <c r="C48" s="22"/>
      <c r="D48" s="40">
        <v>3062463</v>
      </c>
      <c r="E48" s="42">
        <v>788436</v>
      </c>
    </row>
    <row r="49" spans="2:5" ht="25.5" x14ac:dyDescent="0.25">
      <c r="B49" s="36" t="s">
        <v>37</v>
      </c>
      <c r="C49" s="22"/>
      <c r="D49" s="40">
        <v>16725</v>
      </c>
      <c r="E49" s="42">
        <v>108477</v>
      </c>
    </row>
    <row r="50" spans="2:5" x14ac:dyDescent="0.25">
      <c r="B50" s="36" t="s">
        <v>38</v>
      </c>
      <c r="C50" s="22"/>
      <c r="D50" s="40">
        <v>4766</v>
      </c>
      <c r="E50" s="42">
        <v>139202</v>
      </c>
    </row>
    <row r="51" spans="2:5" ht="25.5" x14ac:dyDescent="0.25">
      <c r="B51" s="36" t="s">
        <v>43</v>
      </c>
      <c r="C51" s="22"/>
      <c r="D51" s="48" t="s">
        <v>44</v>
      </c>
      <c r="E51" s="45" t="s">
        <v>44</v>
      </c>
    </row>
    <row r="52" spans="2:5" x14ac:dyDescent="0.25">
      <c r="B52" s="36" t="s">
        <v>39</v>
      </c>
      <c r="C52" s="28"/>
      <c r="D52" s="40">
        <v>26303</v>
      </c>
      <c r="E52" s="42">
        <v>51075</v>
      </c>
    </row>
    <row r="53" spans="2:5" x14ac:dyDescent="0.25">
      <c r="B53" s="36" t="s">
        <v>40</v>
      </c>
      <c r="C53" s="22"/>
      <c r="D53" s="40">
        <v>117342</v>
      </c>
      <c r="E53" s="42">
        <v>42848</v>
      </c>
    </row>
    <row r="54" spans="2:5" x14ac:dyDescent="0.25">
      <c r="B54" s="37"/>
      <c r="C54" s="31"/>
      <c r="D54" s="41">
        <f>SUM(D47:D53)</f>
        <v>22610136</v>
      </c>
      <c r="E54" s="43">
        <f>SUM(E47:E53)</f>
        <v>19851729</v>
      </c>
    </row>
    <row r="55" spans="2:5" x14ac:dyDescent="0.25">
      <c r="B55" s="38" t="s">
        <v>41</v>
      </c>
      <c r="C55" s="26"/>
      <c r="D55" s="41">
        <f>SUM(D37,D44,D54)</f>
        <v>52721174</v>
      </c>
      <c r="E55" s="43">
        <f>SUM(E37,E44,E54)</f>
        <v>51179796</v>
      </c>
    </row>
    <row r="56" spans="2:5" x14ac:dyDescent="0.25">
      <c r="B56" s="4"/>
      <c r="C56" s="4"/>
      <c r="D56" s="9"/>
    </row>
    <row r="57" spans="2:5" x14ac:dyDescent="0.25">
      <c r="B57" s="4"/>
      <c r="C57" s="4"/>
      <c r="D57" s="9"/>
      <c r="E57" s="10"/>
    </row>
    <row r="58" spans="2:5" x14ac:dyDescent="0.25">
      <c r="B58" s="4" t="s">
        <v>45</v>
      </c>
      <c r="C58" s="4" t="s">
        <v>46</v>
      </c>
      <c r="D58" s="2"/>
      <c r="E58" s="46" t="s">
        <v>48</v>
      </c>
    </row>
    <row r="60" spans="2:5" x14ac:dyDescent="0.25">
      <c r="B60" s="4" t="s">
        <v>47</v>
      </c>
      <c r="C60" t="s">
        <v>46</v>
      </c>
      <c r="E60" s="46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9" sqref="D9:E29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5.85546875" customWidth="1"/>
  </cols>
  <sheetData>
    <row r="1" spans="2:5" ht="15.75" x14ac:dyDescent="0.25">
      <c r="B1" s="20" t="s">
        <v>105</v>
      </c>
      <c r="C1" s="20"/>
      <c r="D1" s="16"/>
      <c r="E1" s="17" t="s">
        <v>108</v>
      </c>
    </row>
    <row r="3" spans="2:5" ht="18.75" x14ac:dyDescent="0.3">
      <c r="B3" s="19" t="s">
        <v>109</v>
      </c>
      <c r="C3" s="19"/>
    </row>
    <row r="4" spans="2:5" ht="18.75" x14ac:dyDescent="0.3">
      <c r="B4" s="19"/>
      <c r="C4" s="19"/>
    </row>
    <row r="5" spans="2:5" ht="18.75" x14ac:dyDescent="0.3">
      <c r="B5" s="20" t="s">
        <v>118</v>
      </c>
      <c r="C5" s="19"/>
    </row>
    <row r="7" spans="2:5" ht="30" customHeight="1" x14ac:dyDescent="0.25">
      <c r="B7" s="120" t="s">
        <v>7</v>
      </c>
      <c r="C7" s="122" t="s">
        <v>6</v>
      </c>
      <c r="D7" s="119" t="s">
        <v>119</v>
      </c>
      <c r="E7" s="119"/>
    </row>
    <row r="8" spans="2:5" ht="26.25" x14ac:dyDescent="0.25">
      <c r="B8" s="121"/>
      <c r="C8" s="123"/>
      <c r="D8" s="49" t="s">
        <v>113</v>
      </c>
      <c r="E8" s="50" t="s">
        <v>106</v>
      </c>
    </row>
    <row r="9" spans="2:5" x14ac:dyDescent="0.25">
      <c r="B9" s="32" t="s">
        <v>49</v>
      </c>
      <c r="C9" s="98">
        <v>13</v>
      </c>
      <c r="D9" s="7">
        <v>4681941</v>
      </c>
      <c r="E9" s="57">
        <v>4078219</v>
      </c>
    </row>
    <row r="10" spans="2:5" x14ac:dyDescent="0.25">
      <c r="B10" s="52" t="s">
        <v>50</v>
      </c>
      <c r="C10" s="99">
        <v>14</v>
      </c>
      <c r="D10" s="53">
        <v>-3102040</v>
      </c>
      <c r="E10" s="58">
        <v>-2702128</v>
      </c>
    </row>
    <row r="11" spans="2:5" x14ac:dyDescent="0.25">
      <c r="B11" s="33" t="s">
        <v>51</v>
      </c>
      <c r="C11" s="14"/>
      <c r="D11" s="7">
        <f>D9+D10</f>
        <v>1579901</v>
      </c>
      <c r="E11" s="57">
        <f>E9+E10</f>
        <v>1376091</v>
      </c>
    </row>
    <row r="12" spans="2:5" x14ac:dyDescent="0.25">
      <c r="B12" s="32" t="s">
        <v>17</v>
      </c>
      <c r="C12" s="15"/>
      <c r="D12" s="7"/>
      <c r="E12" s="57"/>
    </row>
    <row r="13" spans="2:5" x14ac:dyDescent="0.25">
      <c r="B13" s="32" t="s">
        <v>52</v>
      </c>
      <c r="C13" s="98">
        <v>15</v>
      </c>
      <c r="D13" s="7">
        <v>-422333</v>
      </c>
      <c r="E13" s="57">
        <v>-502854</v>
      </c>
    </row>
    <row r="14" spans="2:5" x14ac:dyDescent="0.25">
      <c r="B14" s="32" t="s">
        <v>53</v>
      </c>
      <c r="C14" s="98">
        <v>16</v>
      </c>
      <c r="D14" s="7">
        <v>-230353</v>
      </c>
      <c r="E14" s="57">
        <v>-234740</v>
      </c>
    </row>
    <row r="15" spans="2:5" x14ac:dyDescent="0.25">
      <c r="B15" s="32" t="s">
        <v>54</v>
      </c>
      <c r="C15" s="15"/>
      <c r="D15" s="7">
        <v>11691</v>
      </c>
      <c r="E15" s="57">
        <v>22219</v>
      </c>
    </row>
    <row r="16" spans="2:5" x14ac:dyDescent="0.25">
      <c r="B16" s="52" t="s">
        <v>55</v>
      </c>
      <c r="C16" s="13"/>
      <c r="D16" s="53">
        <v>-26377</v>
      </c>
      <c r="E16" s="58">
        <v>-185470</v>
      </c>
    </row>
    <row r="17" spans="2:5" x14ac:dyDescent="0.25">
      <c r="B17" s="33" t="s">
        <v>56</v>
      </c>
      <c r="C17" s="14"/>
      <c r="D17" s="7">
        <f>SUM(D11:D16)</f>
        <v>912529</v>
      </c>
      <c r="E17" s="57">
        <f>SUM(E11:E16)</f>
        <v>475246</v>
      </c>
    </row>
    <row r="18" spans="2:5" x14ac:dyDescent="0.25">
      <c r="B18" s="32" t="s">
        <v>17</v>
      </c>
      <c r="C18" s="15"/>
      <c r="D18" s="8"/>
      <c r="E18" s="8"/>
    </row>
    <row r="19" spans="2:5" x14ac:dyDescent="0.25">
      <c r="B19" s="32" t="s">
        <v>57</v>
      </c>
      <c r="C19" s="15"/>
      <c r="D19" s="7">
        <v>35923</v>
      </c>
      <c r="E19" s="57">
        <v>59407</v>
      </c>
    </row>
    <row r="20" spans="2:5" x14ac:dyDescent="0.25">
      <c r="B20" s="32" t="s">
        <v>58</v>
      </c>
      <c r="C20" s="15"/>
      <c r="D20" s="7">
        <v>-1889083</v>
      </c>
      <c r="E20" s="57">
        <v>-1170147</v>
      </c>
    </row>
    <row r="21" spans="2:5" x14ac:dyDescent="0.25">
      <c r="B21" s="52" t="s">
        <v>59</v>
      </c>
      <c r="C21" s="55"/>
      <c r="D21" s="53">
        <v>635</v>
      </c>
      <c r="E21" s="58">
        <v>-55750</v>
      </c>
    </row>
    <row r="22" spans="2:5" x14ac:dyDescent="0.25">
      <c r="B22" s="54" t="s">
        <v>60</v>
      </c>
      <c r="C22" s="15"/>
      <c r="D22" s="7">
        <f>SUM(D17:D21)</f>
        <v>-939996</v>
      </c>
      <c r="E22" s="57">
        <f>SUM(E17:E21)</f>
        <v>-691244</v>
      </c>
    </row>
    <row r="23" spans="2:5" x14ac:dyDescent="0.25">
      <c r="B23" s="32" t="s">
        <v>17</v>
      </c>
      <c r="C23" s="14"/>
      <c r="D23" s="7"/>
      <c r="E23" s="57"/>
    </row>
    <row r="24" spans="2:5" x14ac:dyDescent="0.25">
      <c r="B24" s="52" t="s">
        <v>61</v>
      </c>
      <c r="C24" s="56"/>
      <c r="D24" s="58">
        <v>0</v>
      </c>
      <c r="E24" s="58">
        <v>0</v>
      </c>
    </row>
    <row r="25" spans="2:5" x14ac:dyDescent="0.25">
      <c r="B25" s="33" t="s">
        <v>63</v>
      </c>
      <c r="C25" s="15"/>
      <c r="D25" s="7">
        <f>SUM(D22:D24)</f>
        <v>-939996</v>
      </c>
      <c r="E25" s="57">
        <f>SUM(E22:E24)</f>
        <v>-691244</v>
      </c>
    </row>
    <row r="26" spans="2:5" x14ac:dyDescent="0.25">
      <c r="B26" s="52"/>
      <c r="C26" s="56"/>
      <c r="D26" s="53"/>
      <c r="E26" s="58"/>
    </row>
    <row r="27" spans="2:5" ht="24" x14ac:dyDescent="0.25">
      <c r="B27" s="34" t="s">
        <v>62</v>
      </c>
      <c r="C27" s="12"/>
      <c r="D27" s="5">
        <f>D25</f>
        <v>-939996</v>
      </c>
      <c r="E27" s="6">
        <f>E25</f>
        <v>-691244</v>
      </c>
    </row>
    <row r="28" spans="2:5" x14ac:dyDescent="0.25">
      <c r="E28" s="105"/>
    </row>
    <row r="29" spans="2:5" x14ac:dyDescent="0.25">
      <c r="B29" s="59" t="s">
        <v>64</v>
      </c>
      <c r="C29" s="96">
        <v>10</v>
      </c>
      <c r="D29" s="60">
        <f>D27/35670200</f>
        <v>-2.635241742406827E-2</v>
      </c>
      <c r="E29" s="106">
        <f>E27/35670200</f>
        <v>-1.9378753132867212E-2</v>
      </c>
    </row>
    <row r="32" spans="2:5" x14ac:dyDescent="0.25">
      <c r="B32" s="4" t="s">
        <v>45</v>
      </c>
      <c r="C32" s="4" t="s">
        <v>46</v>
      </c>
      <c r="D32" s="2"/>
      <c r="E32" s="46" t="s">
        <v>48</v>
      </c>
    </row>
    <row r="34" spans="2:5" x14ac:dyDescent="0.25">
      <c r="B34" s="4" t="s">
        <v>47</v>
      </c>
      <c r="C34" t="s">
        <v>46</v>
      </c>
      <c r="E34" s="46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D11" sqref="D11:E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20" t="s">
        <v>105</v>
      </c>
      <c r="C1" s="20"/>
      <c r="D1" s="16"/>
      <c r="E1" s="17" t="s">
        <v>108</v>
      </c>
    </row>
    <row r="3" spans="2:5" ht="18.75" x14ac:dyDescent="0.3">
      <c r="B3" s="19" t="s">
        <v>111</v>
      </c>
      <c r="C3" s="19"/>
    </row>
    <row r="4" spans="2:5" ht="18.75" x14ac:dyDescent="0.3">
      <c r="B4" s="19"/>
      <c r="C4" s="19"/>
    </row>
    <row r="5" spans="2:5" ht="18.75" x14ac:dyDescent="0.3">
      <c r="B5" s="20" t="s">
        <v>118</v>
      </c>
      <c r="C5" s="19"/>
    </row>
    <row r="7" spans="2:5" ht="27.75" customHeight="1" x14ac:dyDescent="0.25">
      <c r="B7" s="120" t="s">
        <v>7</v>
      </c>
      <c r="C7" s="122" t="s">
        <v>6</v>
      </c>
      <c r="D7" s="119" t="s">
        <v>119</v>
      </c>
      <c r="E7" s="119"/>
    </row>
    <row r="8" spans="2:5" ht="26.25" x14ac:dyDescent="0.25">
      <c r="B8" s="121"/>
      <c r="C8" s="123"/>
      <c r="D8" s="49" t="s">
        <v>113</v>
      </c>
      <c r="E8" s="50" t="s">
        <v>106</v>
      </c>
    </row>
    <row r="9" spans="2:5" x14ac:dyDescent="0.25">
      <c r="B9" s="35" t="s">
        <v>17</v>
      </c>
      <c r="C9" s="74"/>
      <c r="D9" s="35"/>
      <c r="E9" s="36"/>
    </row>
    <row r="10" spans="2:5" ht="25.5" x14ac:dyDescent="0.25">
      <c r="B10" s="35" t="s">
        <v>65</v>
      </c>
      <c r="C10" s="74"/>
      <c r="D10" s="36"/>
      <c r="E10" s="36"/>
    </row>
    <row r="11" spans="2:5" x14ac:dyDescent="0.25">
      <c r="B11" s="36" t="s">
        <v>60</v>
      </c>
      <c r="C11" s="74"/>
      <c r="D11" s="7">
        <v>-939996</v>
      </c>
      <c r="E11" s="7">
        <v>-691244</v>
      </c>
    </row>
    <row r="12" spans="2:5" x14ac:dyDescent="0.25">
      <c r="B12" s="35" t="s">
        <v>17</v>
      </c>
      <c r="C12" s="74"/>
      <c r="D12" s="36"/>
      <c r="E12" s="36"/>
    </row>
    <row r="13" spans="2:5" x14ac:dyDescent="0.25">
      <c r="B13" s="35" t="s">
        <v>66</v>
      </c>
      <c r="C13" s="74"/>
      <c r="D13" s="36"/>
      <c r="E13" s="36"/>
    </row>
    <row r="14" spans="2:5" x14ac:dyDescent="0.25">
      <c r="B14" s="36" t="s">
        <v>67</v>
      </c>
      <c r="C14" s="75">
        <v>6</v>
      </c>
      <c r="D14" s="40">
        <v>1101966</v>
      </c>
      <c r="E14" s="40">
        <v>1213246</v>
      </c>
    </row>
    <row r="15" spans="2:5" x14ac:dyDescent="0.25">
      <c r="B15" s="36" t="s">
        <v>68</v>
      </c>
      <c r="C15" s="75"/>
      <c r="D15" s="40">
        <v>36305</v>
      </c>
      <c r="E15" s="40">
        <v>32347</v>
      </c>
    </row>
    <row r="16" spans="2:5" ht="25.5" x14ac:dyDescent="0.25">
      <c r="B16" s="36" t="s">
        <v>69</v>
      </c>
      <c r="C16" s="75"/>
      <c r="D16" s="86">
        <v>-635</v>
      </c>
      <c r="E16" s="40">
        <v>55775</v>
      </c>
    </row>
    <row r="17" spans="2:5" x14ac:dyDescent="0.25">
      <c r="B17" s="36" t="s">
        <v>70</v>
      </c>
      <c r="C17" s="75"/>
      <c r="D17" s="7">
        <v>10989</v>
      </c>
      <c r="E17" s="40">
        <v>0</v>
      </c>
    </row>
    <row r="18" spans="2:5" x14ac:dyDescent="0.25">
      <c r="B18" s="36" t="s">
        <v>57</v>
      </c>
      <c r="C18" s="75"/>
      <c r="D18" s="7">
        <v>-35923</v>
      </c>
      <c r="E18" s="7">
        <v>-59407</v>
      </c>
    </row>
    <row r="19" spans="2:5" ht="15.75" thickBot="1" x14ac:dyDescent="0.3">
      <c r="B19" s="36" t="s">
        <v>58</v>
      </c>
      <c r="C19" s="75"/>
      <c r="D19" s="40">
        <v>1889083</v>
      </c>
      <c r="E19" s="40">
        <v>1170148</v>
      </c>
    </row>
    <row r="20" spans="2:5" ht="38.25" x14ac:dyDescent="0.25">
      <c r="B20" s="76" t="s">
        <v>71</v>
      </c>
      <c r="C20" s="77"/>
      <c r="D20" s="78">
        <f>SUM(D11:D19)</f>
        <v>2061789</v>
      </c>
      <c r="E20" s="78">
        <v>1720865</v>
      </c>
    </row>
    <row r="21" spans="2:5" x14ac:dyDescent="0.25">
      <c r="B21" s="35"/>
      <c r="C21" s="75"/>
      <c r="D21" s="36"/>
      <c r="E21" s="36"/>
    </row>
    <row r="22" spans="2:5" ht="25.5" x14ac:dyDescent="0.25">
      <c r="B22" s="35" t="s">
        <v>72</v>
      </c>
      <c r="C22" s="75"/>
      <c r="D22" s="36"/>
      <c r="E22" s="36"/>
    </row>
    <row r="23" spans="2:5" x14ac:dyDescent="0.25">
      <c r="B23" s="36" t="s">
        <v>19</v>
      </c>
      <c r="C23" s="75"/>
      <c r="D23" s="7">
        <v>-1011520</v>
      </c>
      <c r="E23" s="7">
        <v>-24327</v>
      </c>
    </row>
    <row r="24" spans="2:5" ht="25.5" x14ac:dyDescent="0.25">
      <c r="B24" s="36" t="s">
        <v>20</v>
      </c>
      <c r="C24" s="75"/>
      <c r="D24" s="7">
        <v>-274483</v>
      </c>
      <c r="E24" s="7">
        <v>-87119</v>
      </c>
    </row>
    <row r="25" spans="2:5" x14ac:dyDescent="0.25">
      <c r="B25" s="36" t="s">
        <v>21</v>
      </c>
      <c r="C25" s="75"/>
      <c r="D25" s="7">
        <v>-222387</v>
      </c>
      <c r="E25" s="7">
        <v>127689</v>
      </c>
    </row>
    <row r="26" spans="2:5" x14ac:dyDescent="0.25">
      <c r="B26" s="36" t="s">
        <v>23</v>
      </c>
      <c r="C26" s="75"/>
      <c r="D26" s="7">
        <v>-61559</v>
      </c>
      <c r="E26" s="7">
        <v>-123771</v>
      </c>
    </row>
    <row r="27" spans="2:5" x14ac:dyDescent="0.25">
      <c r="B27" s="36" t="s">
        <v>73</v>
      </c>
      <c r="C27" s="75"/>
      <c r="D27" s="7">
        <v>-5515</v>
      </c>
      <c r="E27" s="7">
        <v>23894</v>
      </c>
    </row>
    <row r="28" spans="2:5" x14ac:dyDescent="0.25">
      <c r="B28" s="79" t="s">
        <v>17</v>
      </c>
      <c r="C28" s="75"/>
      <c r="D28" s="36"/>
      <c r="E28" s="36"/>
    </row>
    <row r="29" spans="2:5" ht="25.5" x14ac:dyDescent="0.25">
      <c r="B29" s="35" t="s">
        <v>74</v>
      </c>
      <c r="C29" s="75"/>
      <c r="D29" s="36"/>
      <c r="E29" s="36"/>
    </row>
    <row r="30" spans="2:5" ht="25.5" x14ac:dyDescent="0.25">
      <c r="B30" s="36" t="s">
        <v>75</v>
      </c>
      <c r="C30" s="75"/>
      <c r="D30" s="86">
        <v>2859057</v>
      </c>
      <c r="E30" s="86">
        <v>-28436</v>
      </c>
    </row>
    <row r="31" spans="2:5" ht="25.5" x14ac:dyDescent="0.25">
      <c r="B31" s="36" t="s">
        <v>76</v>
      </c>
      <c r="C31" s="75"/>
      <c r="D31" s="86">
        <v>-676752</v>
      </c>
      <c r="E31" s="86">
        <v>-192679</v>
      </c>
    </row>
    <row r="32" spans="2:5" x14ac:dyDescent="0.25">
      <c r="B32" s="36" t="s">
        <v>38</v>
      </c>
      <c r="C32" s="75"/>
      <c r="D32" s="86">
        <v>-287015</v>
      </c>
      <c r="E32" s="86">
        <v>111154</v>
      </c>
    </row>
    <row r="33" spans="1:6" ht="15.75" thickBot="1" x14ac:dyDescent="0.3">
      <c r="B33" s="80" t="s">
        <v>77</v>
      </c>
      <c r="C33" s="81"/>
      <c r="D33" s="88">
        <v>38189</v>
      </c>
      <c r="E33" s="88">
        <v>35093</v>
      </c>
    </row>
    <row r="34" spans="1:6" ht="25.5" x14ac:dyDescent="0.25">
      <c r="B34" s="35" t="s">
        <v>78</v>
      </c>
      <c r="C34" s="75"/>
      <c r="D34" s="40">
        <f>SUM(D20:D33)</f>
        <v>2419804</v>
      </c>
      <c r="E34" s="40">
        <v>1562363</v>
      </c>
    </row>
    <row r="35" spans="1:6" x14ac:dyDescent="0.25">
      <c r="B35" s="36" t="s">
        <v>17</v>
      </c>
      <c r="C35" s="75"/>
      <c r="D35" s="36"/>
      <c r="E35" s="36"/>
    </row>
    <row r="36" spans="1:6" x14ac:dyDescent="0.25">
      <c r="B36" s="36" t="s">
        <v>79</v>
      </c>
      <c r="C36" s="75"/>
      <c r="D36" s="40">
        <v>27615</v>
      </c>
      <c r="E36" s="40">
        <v>50837</v>
      </c>
    </row>
    <row r="37" spans="1:6" x14ac:dyDescent="0.25">
      <c r="B37" s="39" t="s">
        <v>80</v>
      </c>
      <c r="C37" s="85"/>
      <c r="D37" s="7">
        <v>-1987707</v>
      </c>
      <c r="E37" s="7">
        <v>-1208889</v>
      </c>
    </row>
    <row r="38" spans="1:6" ht="15.75" thickBot="1" x14ac:dyDescent="0.3">
      <c r="B38" s="39" t="s">
        <v>103</v>
      </c>
      <c r="C38" s="85"/>
      <c r="D38" s="107">
        <v>0</v>
      </c>
      <c r="E38" s="82">
        <v>0</v>
      </c>
    </row>
    <row r="39" spans="1:6" ht="39" thickBot="1" x14ac:dyDescent="0.3">
      <c r="A39" s="108"/>
      <c r="B39" s="83" t="s">
        <v>81</v>
      </c>
      <c r="C39" s="84"/>
      <c r="D39" s="87">
        <f>SUM(D34:D38)</f>
        <v>459712</v>
      </c>
      <c r="E39" s="82">
        <v>404311</v>
      </c>
      <c r="F39" s="108"/>
    </row>
    <row r="40" spans="1:6" x14ac:dyDescent="0.25">
      <c r="B40" s="35" t="s">
        <v>17</v>
      </c>
      <c r="C40" s="75"/>
      <c r="D40" s="35"/>
      <c r="E40" s="35"/>
    </row>
    <row r="41" spans="1:6" ht="25.5" x14ac:dyDescent="0.25">
      <c r="B41" s="35" t="s">
        <v>82</v>
      </c>
      <c r="C41" s="75"/>
      <c r="D41" s="35"/>
      <c r="E41" s="35"/>
    </row>
    <row r="42" spans="1:6" x14ac:dyDescent="0.25">
      <c r="B42" s="36" t="s">
        <v>83</v>
      </c>
      <c r="C42" s="75"/>
      <c r="D42" s="7">
        <v>-139345</v>
      </c>
      <c r="E42" s="7">
        <v>-601215</v>
      </c>
    </row>
    <row r="43" spans="1:6" ht="25.5" x14ac:dyDescent="0.25">
      <c r="B43" s="36" t="s">
        <v>84</v>
      </c>
      <c r="C43" s="75"/>
      <c r="D43" s="86">
        <v>-1030932</v>
      </c>
      <c r="E43" s="86">
        <v>-411494</v>
      </c>
    </row>
    <row r="44" spans="1:6" ht="15.75" thickBot="1" x14ac:dyDescent="0.3">
      <c r="B44" s="36" t="s">
        <v>104</v>
      </c>
      <c r="C44" s="75"/>
      <c r="D44" s="82">
        <v>0</v>
      </c>
      <c r="E44" s="82">
        <v>780633</v>
      </c>
    </row>
    <row r="45" spans="1:6" ht="39" thickBot="1" x14ac:dyDescent="0.3">
      <c r="B45" s="83" t="s">
        <v>85</v>
      </c>
      <c r="C45" s="84"/>
      <c r="D45" s="87">
        <f>SUM(D42:D44)</f>
        <v>-1170277</v>
      </c>
      <c r="E45" s="87">
        <v>-232076</v>
      </c>
    </row>
    <row r="46" spans="1:6" x14ac:dyDescent="0.25">
      <c r="B46" s="35" t="s">
        <v>17</v>
      </c>
      <c r="C46" s="75"/>
      <c r="D46" s="35"/>
      <c r="E46" s="35"/>
    </row>
    <row r="47" spans="1:6" ht="25.5" x14ac:dyDescent="0.25">
      <c r="B47" s="35" t="s">
        <v>86</v>
      </c>
      <c r="C47" s="75"/>
      <c r="D47" s="35"/>
      <c r="E47" s="35"/>
    </row>
    <row r="48" spans="1:6" x14ac:dyDescent="0.25">
      <c r="B48" s="36" t="s">
        <v>87</v>
      </c>
      <c r="C48" s="75"/>
      <c r="D48" s="47" t="s">
        <v>42</v>
      </c>
      <c r="E48" s="47" t="s">
        <v>42</v>
      </c>
    </row>
    <row r="49" spans="1:7" x14ac:dyDescent="0.25">
      <c r="B49" s="36" t="s">
        <v>88</v>
      </c>
      <c r="C49" s="75"/>
      <c r="D49" s="86">
        <v>1000000</v>
      </c>
      <c r="E49" s="86">
        <v>16940000</v>
      </c>
    </row>
    <row r="50" spans="1:7" ht="15.75" thickBot="1" x14ac:dyDescent="0.3">
      <c r="B50" s="36" t="s">
        <v>89</v>
      </c>
      <c r="C50" s="75"/>
      <c r="D50" s="88">
        <v>-517563</v>
      </c>
      <c r="E50" s="88">
        <v>-17272632</v>
      </c>
    </row>
    <row r="51" spans="1:7" ht="39" thickBot="1" x14ac:dyDescent="0.3">
      <c r="B51" s="83" t="s">
        <v>90</v>
      </c>
      <c r="C51" s="84"/>
      <c r="D51" s="87">
        <f>SUM(D48:D50)</f>
        <v>482437</v>
      </c>
      <c r="E51" s="87">
        <v>-332632</v>
      </c>
    </row>
    <row r="52" spans="1:7" ht="25.5" x14ac:dyDescent="0.25">
      <c r="B52" s="35" t="s">
        <v>91</v>
      </c>
      <c r="C52" s="75"/>
      <c r="D52" s="103">
        <f>D39+D45+D51</f>
        <v>-228128</v>
      </c>
      <c r="E52" s="103">
        <v>-160397</v>
      </c>
    </row>
    <row r="53" spans="1:7" x14ac:dyDescent="0.25">
      <c r="B53" s="35" t="s">
        <v>17</v>
      </c>
      <c r="C53" s="74"/>
      <c r="D53" s="104"/>
      <c r="E53" s="104"/>
    </row>
    <row r="54" spans="1:7" ht="38.25" x14ac:dyDescent="0.25">
      <c r="B54" s="36" t="s">
        <v>92</v>
      </c>
      <c r="C54" s="75"/>
      <c r="D54" s="86">
        <v>603</v>
      </c>
      <c r="E54" s="86">
        <v>4566</v>
      </c>
    </row>
    <row r="55" spans="1:7" ht="26.25" thickBot="1" x14ac:dyDescent="0.3">
      <c r="B55" s="39" t="s">
        <v>93</v>
      </c>
      <c r="C55" s="85"/>
      <c r="D55" s="107">
        <v>382265</v>
      </c>
      <c r="E55" s="107">
        <v>1300613</v>
      </c>
      <c r="G55" s="101"/>
    </row>
    <row r="56" spans="1:7" ht="26.25" thickBot="1" x14ac:dyDescent="0.3">
      <c r="A56" s="108"/>
      <c r="B56" s="83" t="s">
        <v>102</v>
      </c>
      <c r="C56" s="84"/>
      <c r="D56" s="87">
        <f>D55+D54+D52</f>
        <v>154740</v>
      </c>
      <c r="E56" s="87">
        <v>1144782</v>
      </c>
      <c r="F56" s="108"/>
    </row>
    <row r="57" spans="1:7" x14ac:dyDescent="0.25">
      <c r="D57" s="101"/>
    </row>
    <row r="58" spans="1:7" x14ac:dyDescent="0.25">
      <c r="D58" s="101"/>
    </row>
    <row r="59" spans="1:7" x14ac:dyDescent="0.25">
      <c r="B59" s="4" t="s">
        <v>45</v>
      </c>
      <c r="C59" s="4" t="s">
        <v>46</v>
      </c>
      <c r="D59" s="2"/>
      <c r="E59" s="46" t="s">
        <v>48</v>
      </c>
    </row>
    <row r="61" spans="1:7" x14ac:dyDescent="0.25">
      <c r="B61" s="4" t="s">
        <v>47</v>
      </c>
      <c r="C61" t="s">
        <v>46</v>
      </c>
      <c r="E61" s="46" t="s">
        <v>3</v>
      </c>
    </row>
    <row r="63" spans="1:7" x14ac:dyDescent="0.25">
      <c r="D63" s="100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D11" sqref="D11:G23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0" t="s">
        <v>105</v>
      </c>
      <c r="C1" s="20"/>
      <c r="D1" s="16"/>
      <c r="G1" s="17" t="s">
        <v>108</v>
      </c>
    </row>
    <row r="3" spans="2:7" ht="18.75" x14ac:dyDescent="0.3">
      <c r="B3" s="19" t="s">
        <v>112</v>
      </c>
      <c r="C3" s="19"/>
    </row>
    <row r="4" spans="2:7" ht="18.75" x14ac:dyDescent="0.3">
      <c r="B4" s="19"/>
      <c r="C4" s="19"/>
    </row>
    <row r="5" spans="2:7" ht="18.75" x14ac:dyDescent="0.3">
      <c r="B5" s="20" t="s">
        <v>118</v>
      </c>
      <c r="C5" s="19"/>
    </row>
    <row r="7" spans="2:7" x14ac:dyDescent="0.25">
      <c r="B7" s="124" t="s">
        <v>7</v>
      </c>
      <c r="C7" s="61"/>
      <c r="D7" s="61" t="s">
        <v>94</v>
      </c>
      <c r="E7" s="126" t="s">
        <v>96</v>
      </c>
      <c r="F7" s="61" t="s">
        <v>97</v>
      </c>
      <c r="G7" s="128" t="s">
        <v>99</v>
      </c>
    </row>
    <row r="8" spans="2:7" x14ac:dyDescent="0.25">
      <c r="B8" s="124"/>
      <c r="C8" s="61"/>
      <c r="D8" s="61" t="s">
        <v>95</v>
      </c>
      <c r="E8" s="126"/>
      <c r="F8" s="61" t="s">
        <v>98</v>
      </c>
      <c r="G8" s="128"/>
    </row>
    <row r="9" spans="2:7" ht="15.75" thickBot="1" x14ac:dyDescent="0.3">
      <c r="B9" s="125"/>
      <c r="C9" s="63" t="s">
        <v>6</v>
      </c>
      <c r="D9" s="64"/>
      <c r="E9" s="127"/>
      <c r="F9" s="64"/>
      <c r="G9" s="129"/>
    </row>
    <row r="10" spans="2:7" x14ac:dyDescent="0.25">
      <c r="B10" s="65" t="s">
        <v>17</v>
      </c>
      <c r="C10" s="32"/>
      <c r="D10" s="32"/>
      <c r="E10" s="32"/>
      <c r="F10" s="32"/>
      <c r="G10" s="32"/>
    </row>
    <row r="11" spans="2:7" ht="15.75" thickBot="1" x14ac:dyDescent="0.3">
      <c r="B11" s="66" t="s">
        <v>107</v>
      </c>
      <c r="C11" s="67"/>
      <c r="D11" s="111">
        <v>35670200</v>
      </c>
      <c r="E11" s="111">
        <v>1617749</v>
      </c>
      <c r="F11" s="112">
        <v>-9166576</v>
      </c>
      <c r="G11" s="111">
        <v>28121373</v>
      </c>
    </row>
    <row r="12" spans="2:7" x14ac:dyDescent="0.25">
      <c r="B12" s="68" t="s">
        <v>17</v>
      </c>
      <c r="C12" s="69"/>
      <c r="D12" s="32"/>
      <c r="E12" s="32"/>
      <c r="F12" s="32"/>
      <c r="G12" s="32"/>
    </row>
    <row r="13" spans="2:7" ht="15.75" thickBot="1" x14ac:dyDescent="0.3">
      <c r="B13" s="68" t="s">
        <v>100</v>
      </c>
      <c r="C13" s="69"/>
      <c r="D13" s="32" t="s">
        <v>42</v>
      </c>
      <c r="E13" s="32" t="s">
        <v>42</v>
      </c>
      <c r="F13" s="112">
        <v>-691244</v>
      </c>
      <c r="G13" s="112">
        <v>-691244</v>
      </c>
    </row>
    <row r="14" spans="2:7" ht="15.75" thickBot="1" x14ac:dyDescent="0.3">
      <c r="B14" s="70" t="s">
        <v>101</v>
      </c>
      <c r="C14" s="71"/>
      <c r="D14" s="113" t="s">
        <v>42</v>
      </c>
      <c r="E14" s="113" t="s">
        <v>42</v>
      </c>
      <c r="F14" s="112">
        <v>-691244</v>
      </c>
      <c r="G14" s="112">
        <v>-691244</v>
      </c>
    </row>
    <row r="15" spans="2:7" ht="15.75" thickBot="1" x14ac:dyDescent="0.3">
      <c r="B15" s="68" t="s">
        <v>17</v>
      </c>
      <c r="C15" s="69"/>
      <c r="D15" s="32"/>
      <c r="E15" s="32"/>
      <c r="F15" s="32"/>
      <c r="G15" s="32"/>
    </row>
    <row r="16" spans="2:7" ht="15.75" thickBot="1" x14ac:dyDescent="0.3">
      <c r="B16" s="70" t="s">
        <v>120</v>
      </c>
      <c r="C16" s="71"/>
      <c r="D16" s="114">
        <v>35670200</v>
      </c>
      <c r="E16" s="114">
        <v>1617749</v>
      </c>
      <c r="F16" s="115">
        <v>-9857820</v>
      </c>
      <c r="G16" s="116">
        <v>27430129</v>
      </c>
    </row>
    <row r="17" spans="1:8" x14ac:dyDescent="0.25">
      <c r="B17" s="89"/>
      <c r="C17" s="90"/>
      <c r="D17" s="91"/>
      <c r="E17" s="91"/>
      <c r="F17" s="91"/>
      <c r="G17" s="91"/>
    </row>
    <row r="18" spans="1:8" ht="15.75" thickBot="1" x14ac:dyDescent="0.3">
      <c r="B18" s="66" t="s">
        <v>114</v>
      </c>
      <c r="C18" s="67"/>
      <c r="D18" s="92">
        <v>35670200</v>
      </c>
      <c r="E18" s="92">
        <v>1617749</v>
      </c>
      <c r="F18" s="117">
        <v>-10643506</v>
      </c>
      <c r="G18" s="92">
        <f>SUM(D18:F18)</f>
        <v>26644443</v>
      </c>
    </row>
    <row r="19" spans="1:8" x14ac:dyDescent="0.25">
      <c r="B19" s="68" t="s">
        <v>17</v>
      </c>
      <c r="C19" s="62"/>
      <c r="D19" s="33"/>
      <c r="E19" s="33"/>
      <c r="F19" s="33"/>
      <c r="G19" s="33"/>
    </row>
    <row r="20" spans="1:8" ht="15.75" thickBot="1" x14ac:dyDescent="0.3">
      <c r="B20" s="109" t="s">
        <v>100</v>
      </c>
      <c r="C20" s="110"/>
      <c r="D20" s="54" t="s">
        <v>42</v>
      </c>
      <c r="E20" s="54" t="s">
        <v>42</v>
      </c>
      <c r="F20" s="117">
        <v>-939996</v>
      </c>
      <c r="G20" s="117">
        <f>F20</f>
        <v>-939996</v>
      </c>
    </row>
    <row r="21" spans="1:8" ht="15.75" thickBot="1" x14ac:dyDescent="0.3">
      <c r="A21" s="108"/>
      <c r="B21" s="70" t="s">
        <v>101</v>
      </c>
      <c r="C21" s="72"/>
      <c r="D21" s="51" t="s">
        <v>42</v>
      </c>
      <c r="E21" s="51" t="s">
        <v>42</v>
      </c>
      <c r="F21" s="118">
        <f>SUM(F20:F20)</f>
        <v>-939996</v>
      </c>
      <c r="G21" s="118">
        <f>SUM(D21:F21)</f>
        <v>-939996</v>
      </c>
      <c r="H21" s="108"/>
    </row>
    <row r="22" spans="1:8" ht="15.75" thickBot="1" x14ac:dyDescent="0.3">
      <c r="B22" s="68" t="s">
        <v>17</v>
      </c>
      <c r="C22" s="62"/>
      <c r="D22" s="33"/>
      <c r="E22" s="33"/>
      <c r="F22" s="33"/>
      <c r="G22" s="33"/>
    </row>
    <row r="23" spans="1:8" ht="15.75" thickBot="1" x14ac:dyDescent="0.3">
      <c r="B23" s="93" t="s">
        <v>121</v>
      </c>
      <c r="C23" s="72"/>
      <c r="D23" s="73">
        <v>35670200</v>
      </c>
      <c r="E23" s="73">
        <v>1617749</v>
      </c>
      <c r="F23" s="118">
        <f>F18+F21</f>
        <v>-11583502</v>
      </c>
      <c r="G23" s="118">
        <f>SUM(D23:F23)</f>
        <v>25704447</v>
      </c>
    </row>
    <row r="26" spans="1:8" x14ac:dyDescent="0.25">
      <c r="B26" s="4" t="s">
        <v>45</v>
      </c>
      <c r="C26" s="4" t="s">
        <v>46</v>
      </c>
      <c r="D26" s="2"/>
      <c r="E26" s="46" t="s">
        <v>48</v>
      </c>
    </row>
    <row r="28" spans="1:8" x14ac:dyDescent="0.25">
      <c r="B28" s="4" t="s">
        <v>47</v>
      </c>
      <c r="C28" t="s">
        <v>46</v>
      </c>
      <c r="E28" s="46" t="s">
        <v>3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2023-08-09T11:38:10Z</cp:lastPrinted>
  <dcterms:created xsi:type="dcterms:W3CDTF">2018-04-28T08:45:52Z</dcterms:created>
  <dcterms:modified xsi:type="dcterms:W3CDTF">2023-08-10T09:47:17Z</dcterms:modified>
</cp:coreProperties>
</file>