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та КМ\Работа КМ\БИРЖА KASE\2022\"/>
    </mc:Choice>
  </mc:AlternateContent>
  <bookViews>
    <workbookView xWindow="0" yWindow="0" windowWidth="28800" windowHeight="11835"/>
  </bookViews>
  <sheets>
    <sheet name="ОФП" sheetId="9" r:id="rId1"/>
    <sheet name="ОСУ" sheetId="10" r:id="rId2"/>
    <sheet name="ОДДС" sheetId="11" r:id="rId3"/>
    <sheet name="ОДК" sheetId="12" r:id="rId4"/>
  </sheets>
  <calcPr calcId="152511"/>
</workbook>
</file>

<file path=xl/calcChain.xml><?xml version="1.0" encoding="utf-8"?>
<calcChain xmlns="http://schemas.openxmlformats.org/spreadsheetml/2006/main">
  <c r="E51" i="11" l="1"/>
  <c r="E45" i="11"/>
  <c r="E34" i="11"/>
  <c r="E39" i="11" s="1"/>
  <c r="E52" i="11" s="1"/>
  <c r="E20" i="11"/>
  <c r="E11" i="10"/>
  <c r="E17" i="10" s="1"/>
  <c r="E22" i="10" s="1"/>
  <c r="E25" i="10" s="1"/>
  <c r="E27" i="10" s="1"/>
  <c r="E29" i="10" s="1"/>
  <c r="F24" i="12" l="1"/>
  <c r="G24" i="12" s="1"/>
  <c r="G17" i="12"/>
  <c r="E50" i="9" l="1"/>
  <c r="G22" i="12" l="1"/>
  <c r="G21" i="12"/>
  <c r="G19" i="12"/>
  <c r="D51" i="11" l="1"/>
  <c r="D45" i="11"/>
  <c r="D20" i="11"/>
  <c r="D34" i="11" s="1"/>
  <c r="D39" i="11" s="1"/>
  <c r="D52" i="11" l="1"/>
  <c r="D11" i="10"/>
  <c r="D17" i="10" s="1"/>
  <c r="D22" i="10" s="1"/>
  <c r="D25" i="10" s="1"/>
  <c r="D27" i="10" s="1"/>
  <c r="D29" i="10" s="1"/>
  <c r="D54" i="9"/>
  <c r="D18" i="9"/>
  <c r="D29" i="9" l="1"/>
  <c r="D30" i="9" s="1"/>
  <c r="D37" i="9"/>
  <c r="D44" i="9"/>
  <c r="D55" i="9" l="1"/>
</calcChain>
</file>

<file path=xl/sharedStrings.xml><?xml version="1.0" encoding="utf-8"?>
<sst xmlns="http://schemas.openxmlformats.org/spreadsheetml/2006/main" count="201" uniqueCount="122">
  <si>
    <t>Активы</t>
  </si>
  <si>
    <t>Итого капитал</t>
  </si>
  <si>
    <t>Дополнительно оплаченный капитал</t>
  </si>
  <si>
    <t>Род А.И.</t>
  </si>
  <si>
    <t>Вознаграждения к получению</t>
  </si>
  <si>
    <t>Обязательства по аренде</t>
  </si>
  <si>
    <t>АО "Кристалл Менеджмент</t>
  </si>
  <si>
    <t>Промежуточная сокращенная финансовая отчетность</t>
  </si>
  <si>
    <t>Прим.</t>
  </si>
  <si>
    <t>ПРОМЕЖУТОЧНЫЙ ОТЧЕТ О ФИНАНСОВОМ ПОЛОЖЕНИИ</t>
  </si>
  <si>
    <t>В тысячах тенге</t>
  </si>
  <si>
    <t>Внеоборотные активы</t>
  </si>
  <si>
    <t>Нематериальные активы</t>
  </si>
  <si>
    <t>Основные средства</t>
  </si>
  <si>
    <t>Разведочные и оценочные активы</t>
  </si>
  <si>
    <t>Авансы, выданные за долгосрочные активы</t>
  </si>
  <si>
    <t>Денежные средства, ограниченные в использовании</t>
  </si>
  <si>
    <t>Активы по отложенному подоходному налогу</t>
  </si>
  <si>
    <t>Активы в форме права пользования</t>
  </si>
  <si>
    <t>Долгосрочный НДС к возмещению</t>
  </si>
  <si>
    <t xml:space="preserve"> </t>
  </si>
  <si>
    <t>Оборотные активы</t>
  </si>
  <si>
    <t>Товарно-материальные запасы</t>
  </si>
  <si>
    <t>Торговая и прочая дебиторская задолженность</t>
  </si>
  <si>
    <t>Авансы выданные</t>
  </si>
  <si>
    <t>НДС к возмещению</t>
  </si>
  <si>
    <t>Прочие налоги к возмещению</t>
  </si>
  <si>
    <t>Прочие оборотные нефинансовые активы</t>
  </si>
  <si>
    <t>Денежные средства и их эквиваленты</t>
  </si>
  <si>
    <t>Итого активы</t>
  </si>
  <si>
    <t>Капитал и обязательства</t>
  </si>
  <si>
    <t>Капитал</t>
  </si>
  <si>
    <t>Акционерный капитал</t>
  </si>
  <si>
    <t>Накопленный убыток</t>
  </si>
  <si>
    <t>Долгосрочные обязательства</t>
  </si>
  <si>
    <t>Процентные займы</t>
  </si>
  <si>
    <t xml:space="preserve">Оценочные обязательства по Контракту, долгосрочная часть </t>
  </si>
  <si>
    <t>Обязательства по отложенному подоходному налогу</t>
  </si>
  <si>
    <t>Текущие обязательства</t>
  </si>
  <si>
    <t>Торговая кредиторская задолженность</t>
  </si>
  <si>
    <t>Обязательства по договорам c покупателями за электроэнергию и тестовую нефть</t>
  </si>
  <si>
    <t xml:space="preserve">Прочие налоги к уплате </t>
  </si>
  <si>
    <t>Текущая часть обязательств по аренде</t>
  </si>
  <si>
    <t>Прочие текущие обязательства</t>
  </si>
  <si>
    <t>Итого капитал и обязательства</t>
  </si>
  <si>
    <t>–</t>
  </si>
  <si>
    <r>
      <t xml:space="preserve">Оценочные обязательства по Контракту, </t>
    </r>
    <r>
      <rPr>
        <sz val="10"/>
        <color rgb="FF000000"/>
        <rFont val="Arial"/>
        <family val="2"/>
        <charset val="204"/>
      </rPr>
      <t>краткосрочная часть</t>
    </r>
  </si>
  <si>
    <t>-</t>
  </si>
  <si>
    <t>Генеральный директор</t>
  </si>
  <si>
    <t>________________________</t>
  </si>
  <si>
    <t>Главный бухгалтер</t>
  </si>
  <si>
    <t>Сайзинұлы Д.</t>
  </si>
  <si>
    <t>ПРОМЕЖУТОЧНЫЙ ОТЧЕТ О СОВОКУПНОМ ДОХОДЕ</t>
  </si>
  <si>
    <t>2021 года               (неаудировано)</t>
  </si>
  <si>
    <t>Выручка по договорам с покупателями</t>
  </si>
  <si>
    <t>Себестоимость реализации</t>
  </si>
  <si>
    <t>Валовая прибыль</t>
  </si>
  <si>
    <t>Общие и административные расходы</t>
  </si>
  <si>
    <t>Расходы по реализации</t>
  </si>
  <si>
    <t>Прочие доходы</t>
  </si>
  <si>
    <t>Прочие расходы</t>
  </si>
  <si>
    <t xml:space="preserve">Убыток от операционной деятельности </t>
  </si>
  <si>
    <t>Финансовые доходы</t>
  </si>
  <si>
    <t>Финансовые затраты</t>
  </si>
  <si>
    <t>Курсовая разница, нетто</t>
  </si>
  <si>
    <t>Убыток до налогообложения</t>
  </si>
  <si>
    <t>Экономия по подоходному налогу</t>
  </si>
  <si>
    <t>Итого совокупный убыток за год, за вычетом подоходного налога</t>
  </si>
  <si>
    <t>Чистый убыток за период</t>
  </si>
  <si>
    <t>Прибыль/убыток на акцию</t>
  </si>
  <si>
    <t>Денежные потоки от операционной деятельности</t>
  </si>
  <si>
    <t>Корректировки на:</t>
  </si>
  <si>
    <t>Износ и амортизацию</t>
  </si>
  <si>
    <t xml:space="preserve">Резерв по неиспользованным отпускам </t>
  </si>
  <si>
    <t>Нереализованную курсовую разницу, нетто</t>
  </si>
  <si>
    <t>Убыток от выбытия основных средств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</si>
  <si>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</si>
  <si>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</t>
  </si>
  <si>
    <t>Прочие краткосрочные активы</t>
  </si>
  <si>
    <t>Увеличение/(уменьшение) операционных обязательств</t>
  </si>
  <si>
    <t>Торговая и прочая кредиторская задолженность</t>
  </si>
  <si>
    <t xml:space="preserve">Обязательства по договорам с покупателями </t>
  </si>
  <si>
    <t xml:space="preserve">Прочие текущие обязательства </t>
  </si>
  <si>
    <t>Денежные средства, полученные от операционной деятельности</t>
  </si>
  <si>
    <t xml:space="preserve">Проценты полученные </t>
  </si>
  <si>
    <t xml:space="preserve">Проценты уплаченные </t>
  </si>
  <si>
    <t>Чистые денежные потоки, полученные от операционной деятельности</t>
  </si>
  <si>
    <t>Денежные потоки от инвестиционной деятельности</t>
  </si>
  <si>
    <t>Приобретение основных средств</t>
  </si>
  <si>
    <t xml:space="preserve">Приобретение активов по разведке и оценке 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</si>
  <si>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</si>
  <si>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</si>
  <si>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Взносы в уставный капитал</t>
  </si>
  <si>
    <t>Получение займов</t>
  </si>
  <si>
    <t>Погашение займов</t>
  </si>
  <si>
    <t>Чистые денежные потоки, полученные/(использованные в) от финансовой деятельности</t>
  </si>
  <si>
    <t>Чистое изменение денежных средств и их эквивалентах</t>
  </si>
  <si>
    <t>Влияние изменений в обменных курсах по денежным средствам и их эквивалентам</t>
  </si>
  <si>
    <t>Денежные средства и их эквиваленты на 1 января</t>
  </si>
  <si>
    <t>Акционер-ный</t>
  </si>
  <si>
    <t>капитал</t>
  </si>
  <si>
    <t>Дополни-тельно оплаченный капитал</t>
  </si>
  <si>
    <t>Накоплен-ный</t>
  </si>
  <si>
    <t>убыток</t>
  </si>
  <si>
    <t>Итого</t>
  </si>
  <si>
    <t xml:space="preserve">Чистый убыток за год </t>
  </si>
  <si>
    <t>Итого совокупный убыток за год</t>
  </si>
  <si>
    <t>ПРОМЕЖУТОЧНЫЙ ОТЧЕТ О ДВИЖЕНИИ ДЕНЕЖНЫХ СРЕДСТВ</t>
  </si>
  <si>
    <t>Денежные средства и их эквиваленты на конец периода</t>
  </si>
  <si>
    <t>Налоги уплаченные</t>
  </si>
  <si>
    <t>Поступление от/(Размещение)</t>
  </si>
  <si>
    <t xml:space="preserve">На 1 января 2021 года </t>
  </si>
  <si>
    <t>АО "Кристалл Менеджмент"</t>
  </si>
  <si>
    <t>31 декабря           2021 года (аудировано)</t>
  </si>
  <si>
    <t>2022 года               (неаудировано)</t>
  </si>
  <si>
    <t xml:space="preserve">На 1 января 2022 года </t>
  </si>
  <si>
    <t>на 30 июня 2022 года</t>
  </si>
  <si>
    <t>30 июня            2022 года (неаудировано)</t>
  </si>
  <si>
    <t>за 6 месяцев, закончившихся 30 июня 2022 года</t>
  </si>
  <si>
    <t>За шестимесячный период, закончившийся 30 июня</t>
  </si>
  <si>
    <t>На 30 июня 2021 года</t>
  </si>
  <si>
    <t>На 30 июня 2022 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</si>
</sst>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_(* #,##0_);_(* \(#,##0\);_(* &quot;-&quot;_);_(@_)"/>
    <numFmt numFmtId="167" formatCode="_(* #,##0_);_(* \(#,##0\);_(* &quot;-&quot;??_);_(@_)"/>
    <numFmt numFmtId="168" formatCode="_(* #,##0.000_);_(* \(#,##0.000\);_(* &quot;-&quot;_);_(@_)"/>
    <numFmt numFmtId="169" formatCode="_-* #,##0.00_-;\-* #,##0.00_-;_-* &quot;-&quot;??_-;_-@_-"/>
    <numFmt numFmtId="170" formatCode="* #,##0_);* \(#,##0\);&quot;-&quot;??_);@"/>
  </numFmts>
  <fonts count="2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horizontal="left"/>
    </xf>
    <xf numFmtId="16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170" fontId="21" fillId="0" borderId="0" applyFill="0" applyBorder="0" applyProtection="0"/>
    <xf numFmtId="169" fontId="22" fillId="0" borderId="0" applyFont="0" applyFill="0" applyBorder="0" applyAlignment="0" applyProtection="0"/>
  </cellStyleXfs>
  <cellXfs count="125">
    <xf numFmtId="0" fontId="0" fillId="0" borderId="0" xfId="0"/>
    <xf numFmtId="37" fontId="7" fillId="0" borderId="0" xfId="3" applyNumberFormat="1" applyFont="1" applyFill="1" applyAlignment="1">
      <alignment horizontal="left"/>
    </xf>
    <xf numFmtId="0" fontId="8" fillId="0" borderId="0" xfId="0" applyNumberFormat="1" applyFont="1" applyAlignment="1">
      <alignment horizontal="center"/>
    </xf>
    <xf numFmtId="0" fontId="2" fillId="0" borderId="0" xfId="0" applyFont="1"/>
    <xf numFmtId="0" fontId="6" fillId="0" borderId="0" xfId="0" applyFont="1"/>
    <xf numFmtId="166" fontId="3" fillId="0" borderId="2" xfId="0" applyNumberFormat="1" applyFont="1" applyBorder="1"/>
    <xf numFmtId="166" fontId="2" fillId="0" borderId="2" xfId="0" applyNumberFormat="1" applyFont="1" applyBorder="1"/>
    <xf numFmtId="166" fontId="3" fillId="0" borderId="0" xfId="0" applyNumberFormat="1" applyFont="1" applyBorder="1"/>
    <xf numFmtId="0" fontId="2" fillId="0" borderId="0" xfId="0" applyFont="1" applyBorder="1"/>
    <xf numFmtId="166" fontId="12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5" fontId="9" fillId="2" borderId="2" xfId="0" applyNumberFormat="1" applyFont="1" applyFill="1" applyBorder="1" applyAlignment="1">
      <alignment horizontal="center"/>
    </xf>
    <xf numFmtId="0" fontId="9" fillId="0" borderId="2" xfId="0" applyFont="1" applyBorder="1"/>
    <xf numFmtId="0" fontId="6" fillId="0" borderId="1" xfId="0" applyFont="1" applyBorder="1"/>
    <xf numFmtId="0" fontId="9" fillId="0" borderId="0" xfId="0" applyFont="1" applyBorder="1"/>
    <xf numFmtId="0" fontId="6" fillId="0" borderId="0" xfId="0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15" fontId="14" fillId="2" borderId="2" xfId="0" applyNumberFormat="1" applyFont="1" applyFill="1" applyBorder="1" applyAlignment="1">
      <alignment horizontal="left"/>
    </xf>
    <xf numFmtId="15" fontId="9" fillId="2" borderId="2" xfId="0" applyNumberFormat="1" applyFont="1" applyFill="1" applyBorder="1" applyAlignment="1">
      <alignment horizontal="right" wrapText="1"/>
    </xf>
    <xf numFmtId="0" fontId="15" fillId="0" borderId="0" xfId="0" applyFont="1"/>
    <xf numFmtId="0" fontId="16" fillId="0" borderId="0" xfId="0" applyFont="1"/>
    <xf numFmtId="0" fontId="9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Border="1"/>
    <xf numFmtId="167" fontId="9" fillId="0" borderId="2" xfId="2" applyNumberFormat="1" applyFont="1" applyFill="1" applyBorder="1"/>
    <xf numFmtId="167" fontId="9" fillId="0" borderId="0" xfId="2" applyNumberFormat="1" applyFont="1" applyFill="1" applyBorder="1"/>
    <xf numFmtId="167" fontId="9" fillId="0" borderId="2" xfId="0" applyNumberFormat="1" applyFont="1" applyFill="1" applyBorder="1"/>
    <xf numFmtId="167" fontId="9" fillId="0" borderId="0" xfId="0" applyNumberFormat="1" applyFont="1" applyFill="1" applyBorder="1"/>
    <xf numFmtId="0" fontId="6" fillId="0" borderId="0" xfId="4" applyNumberFormat="1" applyFont="1" applyFill="1"/>
    <xf numFmtId="167" fontId="9" fillId="0" borderId="2" xfId="4" applyNumberFormat="1" applyFont="1" applyFill="1" applyBorder="1"/>
    <xf numFmtId="167" fontId="9" fillId="0" borderId="0" xfId="4" applyNumberFormat="1" applyFont="1" applyFill="1" applyBorder="1"/>
    <xf numFmtId="0" fontId="6" fillId="0" borderId="2" xfId="0" applyFont="1" applyFill="1" applyBorder="1"/>
    <xf numFmtId="0" fontId="17" fillId="0" borderId="0" xfId="0" applyFont="1" applyAlignment="1">
      <alignment vertical="center" wrapText="1"/>
    </xf>
    <xf numFmtId="166" fontId="3" fillId="0" borderId="4" xfId="0" applyNumberFormat="1" applyFont="1" applyBorder="1"/>
    <xf numFmtId="0" fontId="18" fillId="0" borderId="0" xfId="0" applyFont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2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2" fillId="0" borderId="0" xfId="0" applyNumberFormat="1" applyFont="1" applyAlignment="1">
      <alignment horizontal="right"/>
    </xf>
    <xf numFmtId="0" fontId="9" fillId="0" borderId="0" xfId="0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15" fontId="9" fillId="2" borderId="2" xfId="0" applyNumberFormat="1" applyFont="1" applyFill="1" applyBorder="1" applyAlignment="1">
      <alignment horizontal="center" wrapText="1"/>
    </xf>
    <xf numFmtId="15" fontId="6" fillId="2" borderId="2" xfId="0" applyNumberFormat="1" applyFont="1" applyFill="1" applyBorder="1" applyAlignment="1">
      <alignment horizontal="center" wrapText="1"/>
    </xf>
    <xf numFmtId="0" fontId="18" fillId="0" borderId="3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66" fontId="3" fillId="0" borderId="1" xfId="0" applyNumberFormat="1" applyFont="1" applyBorder="1"/>
    <xf numFmtId="0" fontId="18" fillId="0" borderId="0" xfId="0" applyFont="1" applyBorder="1" applyAlignment="1">
      <alignment vertical="center" wrapText="1"/>
    </xf>
    <xf numFmtId="0" fontId="2" fillId="0" borderId="1" xfId="0" applyNumberFormat="1" applyFont="1" applyBorder="1"/>
    <xf numFmtId="0" fontId="9" fillId="0" borderId="1" xfId="0" applyFont="1" applyBorder="1"/>
    <xf numFmtId="166" fontId="2" fillId="0" borderId="0" xfId="0" applyNumberFormat="1" applyFont="1" applyBorder="1"/>
    <xf numFmtId="166" fontId="2" fillId="0" borderId="1" xfId="0" applyNumberFormat="1" applyFont="1" applyBorder="1"/>
    <xf numFmtId="0" fontId="18" fillId="0" borderId="1" xfId="0" applyFont="1" applyBorder="1" applyAlignment="1">
      <alignment vertical="center" wrapText="1"/>
    </xf>
    <xf numFmtId="168" fontId="5" fillId="0" borderId="1" xfId="0" applyNumberFormat="1" applyFont="1" applyBorder="1"/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18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166" fontId="3" fillId="0" borderId="4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vertical="center" wrapText="1"/>
    </xf>
    <xf numFmtId="3" fontId="18" fillId="0" borderId="4" xfId="0" applyNumberFormat="1" applyFont="1" applyBorder="1" applyAlignment="1">
      <alignment vertical="center" wrapText="1"/>
    </xf>
    <xf numFmtId="0" fontId="18" fillId="0" borderId="7" xfId="0" applyFont="1" applyBorder="1" applyAlignment="1">
      <alignment vertical="center"/>
    </xf>
    <xf numFmtId="166" fontId="3" fillId="0" borderId="3" xfId="0" applyNumberFormat="1" applyFont="1" applyBorder="1"/>
    <xf numFmtId="3" fontId="18" fillId="0" borderId="8" xfId="0" applyNumberFormat="1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4" applyNumberFormat="1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0" fillId="0" borderId="0" xfId="0" applyNumberFormat="1"/>
    <xf numFmtId="166" fontId="0" fillId="0" borderId="0" xfId="0" applyNumberFormat="1"/>
    <xf numFmtId="3" fontId="6" fillId="0" borderId="0" xfId="0" applyNumberFormat="1" applyFont="1" applyAlignment="1">
      <alignment horizontal="right" vertical="center" wrapText="1"/>
    </xf>
    <xf numFmtId="166" fontId="3" fillId="0" borderId="5" xfId="0" applyNumberFormat="1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2" borderId="2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20" fillId="0" borderId="4" xfId="0" applyFont="1" applyBorder="1" applyAlignment="1">
      <alignment vertical="center"/>
    </xf>
    <xf numFmtId="0" fontId="18" fillId="0" borderId="0" xfId="0" applyFont="1" applyAlignment="1">
      <alignment horizontal="right" vertical="center" wrapText="1"/>
    </xf>
    <xf numFmtId="0" fontId="18" fillId="0" borderId="4" xfId="0" applyFont="1" applyBorder="1" applyAlignment="1">
      <alignment horizontal="right" vertical="center" wrapText="1"/>
    </xf>
    <xf numFmtId="0" fontId="0" fillId="0" borderId="0" xfId="0" applyFont="1"/>
    <xf numFmtId="168" fontId="0" fillId="0" borderId="1" xfId="0" applyNumberFormat="1" applyFont="1" applyBorder="1"/>
    <xf numFmtId="3" fontId="9" fillId="0" borderId="0" xfId="0" applyNumberFormat="1" applyFont="1" applyBorder="1" applyAlignment="1">
      <alignment vertical="center" wrapText="1"/>
    </xf>
    <xf numFmtId="0" fontId="0" fillId="0" borderId="0" xfId="0" applyBorder="1"/>
    <xf numFmtId="3" fontId="9" fillId="0" borderId="3" xfId="0" applyNumberFormat="1" applyFont="1" applyBorder="1" applyAlignment="1">
      <alignment vertical="center" wrapText="1"/>
    </xf>
  </cellXfs>
  <cellStyles count="9">
    <cellStyle name="Comma 2" xfId="4"/>
    <cellStyle name="Comma 2 11" xfId="3"/>
    <cellStyle name="Comma 28" xfId="8"/>
    <cellStyle name="Comma 3" xfId="5"/>
    <cellStyle name="Debit" xfId="7"/>
    <cellStyle name="Normal_Worksheet in 2262 Illustrative Financial Statements - Excel" xfId="6"/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0"/>
  <sheetViews>
    <sheetView tabSelected="1" workbookViewId="0">
      <selection activeCell="D54" sqref="D54"/>
    </sheetView>
  </sheetViews>
  <sheetFormatPr defaultRowHeight="15" x14ac:dyDescent="0.25"/>
  <cols>
    <col min="2" max="2" width="45.42578125" customWidth="1"/>
    <col min="3" max="3" width="12.42578125" customWidth="1"/>
    <col min="4" max="4" width="19" customWidth="1"/>
    <col min="5" max="5" width="18.5703125" customWidth="1"/>
  </cols>
  <sheetData>
    <row r="1" spans="2:5" ht="15.75" x14ac:dyDescent="0.25">
      <c r="B1" s="21" t="s">
        <v>112</v>
      </c>
      <c r="C1" s="16"/>
      <c r="D1" s="16"/>
      <c r="E1" s="17" t="s">
        <v>7</v>
      </c>
    </row>
    <row r="3" spans="2:5" ht="18.75" x14ac:dyDescent="0.3">
      <c r="B3" s="20" t="s">
        <v>9</v>
      </c>
    </row>
    <row r="4" spans="2:5" ht="18.75" x14ac:dyDescent="0.3">
      <c r="B4" s="20"/>
    </row>
    <row r="5" spans="2:5" ht="15.75" x14ac:dyDescent="0.25">
      <c r="B5" s="21" t="s">
        <v>116</v>
      </c>
    </row>
    <row r="6" spans="2:5" x14ac:dyDescent="0.25">
      <c r="B6" s="1"/>
      <c r="C6" s="1"/>
      <c r="D6" s="2"/>
      <c r="E6" s="2"/>
    </row>
    <row r="7" spans="2:5" ht="44.25" customHeight="1" x14ac:dyDescent="0.25">
      <c r="B7" s="18" t="s">
        <v>10</v>
      </c>
      <c r="C7" s="11" t="s">
        <v>8</v>
      </c>
      <c r="D7" s="19" t="s">
        <v>117</v>
      </c>
      <c r="E7" s="19" t="s">
        <v>113</v>
      </c>
    </row>
    <row r="8" spans="2:5" x14ac:dyDescent="0.25">
      <c r="B8" s="37" t="s">
        <v>0</v>
      </c>
      <c r="C8" s="22"/>
      <c r="D8" s="3"/>
      <c r="E8" s="38"/>
    </row>
    <row r="9" spans="2:5" x14ac:dyDescent="0.25">
      <c r="B9" s="37" t="s">
        <v>11</v>
      </c>
      <c r="C9" s="22"/>
      <c r="D9" s="3"/>
      <c r="E9" s="38"/>
    </row>
    <row r="10" spans="2:5" x14ac:dyDescent="0.25">
      <c r="B10" s="38" t="s">
        <v>12</v>
      </c>
      <c r="C10" s="100">
        <v>5</v>
      </c>
      <c r="D10" s="42">
        <v>86657</v>
      </c>
      <c r="E10" s="44">
        <v>86657</v>
      </c>
    </row>
    <row r="11" spans="2:5" x14ac:dyDescent="0.25">
      <c r="B11" s="38" t="s">
        <v>13</v>
      </c>
      <c r="C11" s="101">
        <v>6</v>
      </c>
      <c r="D11" s="42">
        <v>19127619</v>
      </c>
      <c r="E11" s="44">
        <v>20288121</v>
      </c>
    </row>
    <row r="12" spans="2:5" x14ac:dyDescent="0.25">
      <c r="B12" s="38" t="s">
        <v>14</v>
      </c>
      <c r="C12" s="101">
        <v>7</v>
      </c>
      <c r="D12" s="42">
        <v>28524100</v>
      </c>
      <c r="E12" s="44">
        <v>28888442</v>
      </c>
    </row>
    <row r="13" spans="2:5" x14ac:dyDescent="0.25">
      <c r="B13" s="38" t="s">
        <v>15</v>
      </c>
      <c r="C13" s="23"/>
      <c r="D13" s="42">
        <v>559208</v>
      </c>
      <c r="E13" s="108" t="s">
        <v>47</v>
      </c>
    </row>
    <row r="14" spans="2:5" ht="25.5" x14ac:dyDescent="0.25">
      <c r="B14" s="38" t="s">
        <v>16</v>
      </c>
      <c r="C14" s="23"/>
      <c r="D14" s="42">
        <v>369529</v>
      </c>
      <c r="E14" s="44">
        <v>329353</v>
      </c>
    </row>
    <row r="15" spans="2:5" x14ac:dyDescent="0.25">
      <c r="B15" s="38" t="s">
        <v>17</v>
      </c>
      <c r="C15" s="24"/>
      <c r="D15" s="42">
        <v>1572150</v>
      </c>
      <c r="E15" s="44">
        <v>1572150</v>
      </c>
    </row>
    <row r="16" spans="2:5" x14ac:dyDescent="0.25">
      <c r="B16" s="38" t="s">
        <v>18</v>
      </c>
      <c r="C16" s="24"/>
      <c r="D16" s="42">
        <v>147971</v>
      </c>
      <c r="E16" s="44">
        <v>166354</v>
      </c>
    </row>
    <row r="17" spans="2:5" x14ac:dyDescent="0.25">
      <c r="B17" s="38" t="s">
        <v>19</v>
      </c>
      <c r="C17" s="23"/>
      <c r="D17" s="49" t="s">
        <v>45</v>
      </c>
      <c r="E17" s="47" t="s">
        <v>45</v>
      </c>
    </row>
    <row r="18" spans="2:5" x14ac:dyDescent="0.25">
      <c r="B18" s="39"/>
      <c r="C18" s="25"/>
      <c r="D18" s="43">
        <f>SUM(D10:D17)</f>
        <v>50387234</v>
      </c>
      <c r="E18" s="45">
        <v>51331077</v>
      </c>
    </row>
    <row r="19" spans="2:5" x14ac:dyDescent="0.25">
      <c r="B19" s="37" t="s">
        <v>20</v>
      </c>
      <c r="C19" s="26"/>
      <c r="D19" s="42"/>
      <c r="E19" s="38"/>
    </row>
    <row r="20" spans="2:5" x14ac:dyDescent="0.25">
      <c r="B20" s="37" t="s">
        <v>21</v>
      </c>
      <c r="C20" s="22"/>
      <c r="D20" s="42"/>
      <c r="E20" s="38"/>
    </row>
    <row r="21" spans="2:5" x14ac:dyDescent="0.25">
      <c r="B21" s="38" t="s">
        <v>22</v>
      </c>
      <c r="C21" s="101">
        <v>8</v>
      </c>
      <c r="D21" s="42">
        <v>329719</v>
      </c>
      <c r="E21" s="44">
        <v>305392</v>
      </c>
    </row>
    <row r="22" spans="2:5" x14ac:dyDescent="0.25">
      <c r="B22" s="38" t="s">
        <v>23</v>
      </c>
      <c r="C22" s="23"/>
      <c r="D22" s="42">
        <v>300973</v>
      </c>
      <c r="E22" s="44">
        <v>213854</v>
      </c>
    </row>
    <row r="23" spans="2:5" x14ac:dyDescent="0.25">
      <c r="B23" s="38" t="s">
        <v>24</v>
      </c>
      <c r="C23" s="23"/>
      <c r="D23" s="42">
        <v>46992</v>
      </c>
      <c r="E23" s="44">
        <v>174681</v>
      </c>
    </row>
    <row r="24" spans="2:5" x14ac:dyDescent="0.25">
      <c r="B24" s="38" t="s">
        <v>25</v>
      </c>
      <c r="C24" s="23"/>
      <c r="D24" s="42">
        <v>0</v>
      </c>
      <c r="E24" s="44">
        <v>34116</v>
      </c>
    </row>
    <row r="25" spans="2:5" x14ac:dyDescent="0.25">
      <c r="B25" s="38" t="s">
        <v>26</v>
      </c>
      <c r="C25" s="23"/>
      <c r="D25" s="42">
        <v>172957</v>
      </c>
      <c r="E25" s="44">
        <v>15070</v>
      </c>
    </row>
    <row r="26" spans="2:5" x14ac:dyDescent="0.25">
      <c r="B26" s="38" t="s">
        <v>4</v>
      </c>
      <c r="C26" s="23"/>
      <c r="D26" s="42">
        <v>491</v>
      </c>
      <c r="E26" s="44">
        <v>867</v>
      </c>
    </row>
    <row r="27" spans="2:5" x14ac:dyDescent="0.25">
      <c r="B27" s="38" t="s">
        <v>27</v>
      </c>
      <c r="C27" s="23"/>
      <c r="D27" s="42">
        <v>25215</v>
      </c>
      <c r="E27" s="44">
        <v>40163</v>
      </c>
    </row>
    <row r="28" spans="2:5" x14ac:dyDescent="0.25">
      <c r="B28" s="38" t="s">
        <v>28</v>
      </c>
      <c r="C28" s="101">
        <v>9</v>
      </c>
      <c r="D28" s="42">
        <v>1144782</v>
      </c>
      <c r="E28" s="44">
        <v>1300613</v>
      </c>
    </row>
    <row r="29" spans="2:5" x14ac:dyDescent="0.25">
      <c r="B29" s="39"/>
      <c r="C29" s="25"/>
      <c r="D29" s="43">
        <f>SUM(D21:D28)</f>
        <v>2021129</v>
      </c>
      <c r="E29" s="45">
        <v>2084756</v>
      </c>
    </row>
    <row r="30" spans="2:5" x14ac:dyDescent="0.25">
      <c r="B30" s="40" t="s">
        <v>29</v>
      </c>
      <c r="C30" s="25"/>
      <c r="D30" s="43">
        <f>SUM(D18,D29)</f>
        <v>52408363</v>
      </c>
      <c r="E30" s="45">
        <v>53415833</v>
      </c>
    </row>
    <row r="31" spans="2:5" x14ac:dyDescent="0.25">
      <c r="B31" s="37" t="s">
        <v>20</v>
      </c>
      <c r="C31" s="26"/>
      <c r="D31" s="42"/>
      <c r="E31" s="38"/>
    </row>
    <row r="32" spans="2:5" x14ac:dyDescent="0.25">
      <c r="B32" s="37" t="s">
        <v>30</v>
      </c>
      <c r="C32" s="22"/>
      <c r="D32" s="42"/>
      <c r="E32" s="38"/>
    </row>
    <row r="33" spans="2:7" x14ac:dyDescent="0.25">
      <c r="B33" s="37" t="s">
        <v>31</v>
      </c>
      <c r="C33" s="23"/>
      <c r="D33" s="42"/>
      <c r="E33" s="38"/>
    </row>
    <row r="34" spans="2:7" x14ac:dyDescent="0.25">
      <c r="B34" s="38" t="s">
        <v>32</v>
      </c>
      <c r="C34" s="101">
        <v>10</v>
      </c>
      <c r="D34" s="42">
        <v>35670200</v>
      </c>
      <c r="E34" s="44">
        <v>35670200</v>
      </c>
    </row>
    <row r="35" spans="2:7" x14ac:dyDescent="0.25">
      <c r="B35" s="38" t="s">
        <v>2</v>
      </c>
      <c r="C35" s="23"/>
      <c r="D35" s="42">
        <v>1617749</v>
      </c>
      <c r="E35" s="44">
        <v>1617749</v>
      </c>
    </row>
    <row r="36" spans="2:7" x14ac:dyDescent="0.25">
      <c r="B36" s="41" t="s">
        <v>33</v>
      </c>
      <c r="C36" s="23"/>
      <c r="D36" s="42">
        <v>-9857820</v>
      </c>
      <c r="E36" s="46">
        <v>-9166576</v>
      </c>
      <c r="G36" s="106"/>
    </row>
    <row r="37" spans="2:7" x14ac:dyDescent="0.25">
      <c r="B37" s="40" t="s">
        <v>1</v>
      </c>
      <c r="C37" s="27"/>
      <c r="D37" s="43">
        <f>SUM(D33:D36)</f>
        <v>27430129</v>
      </c>
      <c r="E37" s="45">
        <v>28121373</v>
      </c>
    </row>
    <row r="38" spans="2:7" x14ac:dyDescent="0.25">
      <c r="B38" s="37" t="s">
        <v>20</v>
      </c>
      <c r="C38" s="28"/>
      <c r="D38" s="42"/>
      <c r="E38" s="38"/>
    </row>
    <row r="39" spans="2:7" x14ac:dyDescent="0.25">
      <c r="B39" s="37" t="s">
        <v>34</v>
      </c>
      <c r="C39" s="22"/>
      <c r="D39" s="42"/>
      <c r="E39" s="38"/>
    </row>
    <row r="40" spans="2:7" x14ac:dyDescent="0.25">
      <c r="B40" s="38" t="s">
        <v>35</v>
      </c>
      <c r="C40" s="103">
        <v>11</v>
      </c>
      <c r="D40" s="42">
        <v>10849111</v>
      </c>
      <c r="E40" s="44">
        <v>8305880</v>
      </c>
    </row>
    <row r="41" spans="2:7" x14ac:dyDescent="0.25">
      <c r="B41" s="38" t="s">
        <v>5</v>
      </c>
      <c r="C41" s="29"/>
      <c r="D41" s="42">
        <v>132282</v>
      </c>
      <c r="E41" s="44">
        <v>122464</v>
      </c>
    </row>
    <row r="42" spans="2:7" ht="25.5" x14ac:dyDescent="0.25">
      <c r="B42" s="38" t="s">
        <v>36</v>
      </c>
      <c r="C42" s="103">
        <v>12</v>
      </c>
      <c r="D42" s="42">
        <v>552913</v>
      </c>
      <c r="E42" s="44">
        <v>552913</v>
      </c>
    </row>
    <row r="43" spans="2:7" ht="25.5" x14ac:dyDescent="0.25">
      <c r="B43" s="38" t="s">
        <v>37</v>
      </c>
      <c r="C43" s="29"/>
      <c r="D43" s="42">
        <v>2725417</v>
      </c>
      <c r="E43" s="44">
        <v>2725417</v>
      </c>
    </row>
    <row r="44" spans="2:7" x14ac:dyDescent="0.25">
      <c r="B44" s="39"/>
      <c r="C44" s="30"/>
      <c r="D44" s="43">
        <f>SUM(D40:D43)</f>
        <v>14259723</v>
      </c>
      <c r="E44" s="45">
        <v>11706674</v>
      </c>
    </row>
    <row r="45" spans="2:7" x14ac:dyDescent="0.25">
      <c r="B45" s="37" t="s">
        <v>20</v>
      </c>
      <c r="C45" s="31"/>
      <c r="D45" s="42"/>
      <c r="E45" s="38"/>
    </row>
    <row r="46" spans="2:7" x14ac:dyDescent="0.25">
      <c r="B46" s="37" t="s">
        <v>38</v>
      </c>
      <c r="C46" s="22"/>
      <c r="D46" s="42"/>
      <c r="E46" s="38"/>
    </row>
    <row r="47" spans="2:7" x14ac:dyDescent="0.25">
      <c r="B47" s="38" t="s">
        <v>35</v>
      </c>
      <c r="C47" s="101">
        <v>11</v>
      </c>
      <c r="D47" s="42">
        <v>9997770</v>
      </c>
      <c r="E47" s="44">
        <v>12821961</v>
      </c>
    </row>
    <row r="48" spans="2:7" x14ac:dyDescent="0.25">
      <c r="B48" s="38" t="s">
        <v>39</v>
      </c>
      <c r="C48" s="23"/>
      <c r="D48" s="42">
        <v>220953</v>
      </c>
      <c r="E48" s="44">
        <v>227181</v>
      </c>
    </row>
    <row r="49" spans="2:5" ht="25.5" x14ac:dyDescent="0.25">
      <c r="B49" s="38" t="s">
        <v>40</v>
      </c>
      <c r="C49" s="23"/>
      <c r="D49" s="42">
        <v>55148</v>
      </c>
      <c r="E49" s="44">
        <v>247827</v>
      </c>
    </row>
    <row r="50" spans="2:5" x14ac:dyDescent="0.25">
      <c r="B50" s="38" t="s">
        <v>41</v>
      </c>
      <c r="C50" s="23"/>
      <c r="D50" s="42">
        <v>283748</v>
      </c>
      <c r="E50" s="44">
        <f>161585+11009</f>
        <v>172594</v>
      </c>
    </row>
    <row r="51" spans="2:5" ht="25.5" x14ac:dyDescent="0.25">
      <c r="B51" s="38" t="s">
        <v>46</v>
      </c>
      <c r="C51" s="23"/>
      <c r="D51" s="50" t="s">
        <v>47</v>
      </c>
      <c r="E51" s="47" t="s">
        <v>47</v>
      </c>
    </row>
    <row r="52" spans="2:5" x14ac:dyDescent="0.25">
      <c r="B52" s="38" t="s">
        <v>42</v>
      </c>
      <c r="C52" s="29"/>
      <c r="D52" s="42">
        <v>30898</v>
      </c>
      <c r="E52" s="44">
        <v>55669</v>
      </c>
    </row>
    <row r="53" spans="2:5" x14ac:dyDescent="0.25">
      <c r="B53" s="38" t="s">
        <v>43</v>
      </c>
      <c r="C53" s="23"/>
      <c r="D53" s="42">
        <v>129994</v>
      </c>
      <c r="E53" s="44">
        <v>62554</v>
      </c>
    </row>
    <row r="54" spans="2:5" x14ac:dyDescent="0.25">
      <c r="B54" s="39"/>
      <c r="C54" s="32"/>
      <c r="D54" s="43">
        <f>SUM(D47:D53)</f>
        <v>10718511</v>
      </c>
      <c r="E54" s="45">
        <v>13587786</v>
      </c>
    </row>
    <row r="55" spans="2:5" x14ac:dyDescent="0.25">
      <c r="B55" s="40" t="s">
        <v>44</v>
      </c>
      <c r="C55" s="27"/>
      <c r="D55" s="43">
        <f>SUM(D37,D44,D54)</f>
        <v>52408363</v>
      </c>
      <c r="E55" s="45">
        <v>53415833</v>
      </c>
    </row>
    <row r="56" spans="2:5" x14ac:dyDescent="0.25">
      <c r="B56" s="4"/>
      <c r="C56" s="4"/>
      <c r="D56" s="9"/>
    </row>
    <row r="57" spans="2:5" x14ac:dyDescent="0.25">
      <c r="B57" s="4"/>
      <c r="C57" s="4"/>
      <c r="D57" s="9"/>
      <c r="E57" s="10"/>
    </row>
    <row r="58" spans="2:5" x14ac:dyDescent="0.25">
      <c r="B58" s="4" t="s">
        <v>48</v>
      </c>
      <c r="C58" s="4" t="s">
        <v>49</v>
      </c>
      <c r="D58" s="2"/>
      <c r="E58" s="48" t="s">
        <v>51</v>
      </c>
    </row>
    <row r="60" spans="2:5" x14ac:dyDescent="0.25">
      <c r="B60" s="4" t="s">
        <v>50</v>
      </c>
      <c r="C60" t="s">
        <v>49</v>
      </c>
      <c r="E60" s="48" t="s">
        <v>3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4"/>
  <sheetViews>
    <sheetView workbookViewId="0">
      <selection activeCell="B5" sqref="B5"/>
    </sheetView>
  </sheetViews>
  <sheetFormatPr defaultRowHeight="15" x14ac:dyDescent="0.25"/>
  <cols>
    <col min="2" max="2" width="42.5703125" customWidth="1"/>
    <col min="3" max="3" width="13.140625" customWidth="1"/>
    <col min="4" max="4" width="19.85546875" customWidth="1"/>
    <col min="5" max="5" width="17.7109375" customWidth="1"/>
  </cols>
  <sheetData>
    <row r="1" spans="2:5" ht="15.75" x14ac:dyDescent="0.25">
      <c r="B1" s="21" t="s">
        <v>112</v>
      </c>
      <c r="C1" s="21"/>
      <c r="D1" s="16"/>
      <c r="E1" s="17" t="s">
        <v>7</v>
      </c>
    </row>
    <row r="3" spans="2:5" ht="18.75" x14ac:dyDescent="0.3">
      <c r="B3" s="20" t="s">
        <v>52</v>
      </c>
      <c r="C3" s="20"/>
    </row>
    <row r="4" spans="2:5" ht="18.75" x14ac:dyDescent="0.3">
      <c r="B4" s="20"/>
      <c r="C4" s="20"/>
    </row>
    <row r="5" spans="2:5" ht="18.75" x14ac:dyDescent="0.3">
      <c r="B5" s="21" t="s">
        <v>118</v>
      </c>
      <c r="C5" s="20"/>
    </row>
    <row r="7" spans="2:5" ht="30" customHeight="1" x14ac:dyDescent="0.25">
      <c r="B7" s="112" t="s">
        <v>10</v>
      </c>
      <c r="C7" s="114" t="s">
        <v>8</v>
      </c>
      <c r="D7" s="111" t="s">
        <v>119</v>
      </c>
      <c r="E7" s="111"/>
    </row>
    <row r="8" spans="2:5" ht="26.25" x14ac:dyDescent="0.25">
      <c r="B8" s="113"/>
      <c r="C8" s="115"/>
      <c r="D8" s="51" t="s">
        <v>114</v>
      </c>
      <c r="E8" s="52" t="s">
        <v>53</v>
      </c>
    </row>
    <row r="9" spans="2:5" x14ac:dyDescent="0.25">
      <c r="B9" s="33" t="s">
        <v>54</v>
      </c>
      <c r="C9" s="104">
        <v>13</v>
      </c>
      <c r="D9" s="7">
        <v>4078219</v>
      </c>
      <c r="E9" s="59">
        <v>3720219</v>
      </c>
    </row>
    <row r="10" spans="2:5" x14ac:dyDescent="0.25">
      <c r="B10" s="54" t="s">
        <v>55</v>
      </c>
      <c r="C10" s="105">
        <v>14</v>
      </c>
      <c r="D10" s="55">
        <v>-2702128</v>
      </c>
      <c r="E10" s="60">
        <v>-2508230</v>
      </c>
    </row>
    <row r="11" spans="2:5" x14ac:dyDescent="0.25">
      <c r="B11" s="35" t="s">
        <v>56</v>
      </c>
      <c r="C11" s="14"/>
      <c r="D11" s="7">
        <f>D9+D10</f>
        <v>1376091</v>
      </c>
      <c r="E11" s="59">
        <f>E9+E10</f>
        <v>1211989</v>
      </c>
    </row>
    <row r="12" spans="2:5" x14ac:dyDescent="0.25">
      <c r="B12" s="33" t="s">
        <v>20</v>
      </c>
      <c r="C12" s="15"/>
      <c r="D12" s="7"/>
      <c r="E12" s="59"/>
    </row>
    <row r="13" spans="2:5" x14ac:dyDescent="0.25">
      <c r="B13" s="33" t="s">
        <v>57</v>
      </c>
      <c r="C13" s="104">
        <v>15</v>
      </c>
      <c r="D13" s="7">
        <v>-502854</v>
      </c>
      <c r="E13" s="59">
        <v>-465918</v>
      </c>
    </row>
    <row r="14" spans="2:5" x14ac:dyDescent="0.25">
      <c r="B14" s="33" t="s">
        <v>58</v>
      </c>
      <c r="C14" s="104">
        <v>16</v>
      </c>
      <c r="D14" s="7">
        <v>-234740</v>
      </c>
      <c r="E14" s="59">
        <v>-201575</v>
      </c>
    </row>
    <row r="15" spans="2:5" x14ac:dyDescent="0.25">
      <c r="B15" s="33" t="s">
        <v>59</v>
      </c>
      <c r="C15" s="15"/>
      <c r="D15" s="7">
        <v>22219</v>
      </c>
      <c r="E15" s="59">
        <v>3200</v>
      </c>
    </row>
    <row r="16" spans="2:5" x14ac:dyDescent="0.25">
      <c r="B16" s="54" t="s">
        <v>60</v>
      </c>
      <c r="C16" s="13"/>
      <c r="D16" s="55">
        <v>-185470</v>
      </c>
      <c r="E16" s="60">
        <v>-18088</v>
      </c>
    </row>
    <row r="17" spans="2:5" x14ac:dyDescent="0.25">
      <c r="B17" s="35" t="s">
        <v>61</v>
      </c>
      <c r="C17" s="14"/>
      <c r="D17" s="7">
        <f>SUM(D11:D16)</f>
        <v>475246</v>
      </c>
      <c r="E17" s="59">
        <f>SUM(E11:E16)</f>
        <v>529608</v>
      </c>
    </row>
    <row r="18" spans="2:5" x14ac:dyDescent="0.25">
      <c r="B18" s="33" t="s">
        <v>20</v>
      </c>
      <c r="C18" s="15"/>
      <c r="D18" s="8"/>
      <c r="E18" s="8"/>
    </row>
    <row r="19" spans="2:5" x14ac:dyDescent="0.25">
      <c r="B19" s="33" t="s">
        <v>62</v>
      </c>
      <c r="C19" s="15"/>
      <c r="D19" s="7">
        <v>59407</v>
      </c>
      <c r="E19" s="59">
        <v>40976</v>
      </c>
    </row>
    <row r="20" spans="2:5" x14ac:dyDescent="0.25">
      <c r="B20" s="33" t="s">
        <v>63</v>
      </c>
      <c r="C20" s="15"/>
      <c r="D20" s="7">
        <v>-1170147</v>
      </c>
      <c r="E20" s="59">
        <v>-723063</v>
      </c>
    </row>
    <row r="21" spans="2:5" x14ac:dyDescent="0.25">
      <c r="B21" s="54" t="s">
        <v>64</v>
      </c>
      <c r="C21" s="57"/>
      <c r="D21" s="55">
        <v>-55750</v>
      </c>
      <c r="E21" s="60">
        <v>-262095</v>
      </c>
    </row>
    <row r="22" spans="2:5" x14ac:dyDescent="0.25">
      <c r="B22" s="56" t="s">
        <v>65</v>
      </c>
      <c r="C22" s="15"/>
      <c r="D22" s="7">
        <f>SUM(D17:D21)</f>
        <v>-691244</v>
      </c>
      <c r="E22" s="59">
        <f>SUM(E17:E21)</f>
        <v>-414574</v>
      </c>
    </row>
    <row r="23" spans="2:5" x14ac:dyDescent="0.25">
      <c r="B23" s="33" t="s">
        <v>20</v>
      </c>
      <c r="C23" s="14"/>
      <c r="D23" s="7"/>
      <c r="E23" s="59"/>
    </row>
    <row r="24" spans="2:5" x14ac:dyDescent="0.25">
      <c r="B24" s="54" t="s">
        <v>66</v>
      </c>
      <c r="C24" s="58"/>
      <c r="D24" s="60">
        <v>0</v>
      </c>
      <c r="E24" s="60">
        <v>0</v>
      </c>
    </row>
    <row r="25" spans="2:5" x14ac:dyDescent="0.25">
      <c r="B25" s="35" t="s">
        <v>68</v>
      </c>
      <c r="C25" s="15"/>
      <c r="D25" s="7">
        <f>SUM(D22:D24)</f>
        <v>-691244</v>
      </c>
      <c r="E25" s="59">
        <f>SUM(E22:E24)</f>
        <v>-414574</v>
      </c>
    </row>
    <row r="26" spans="2:5" x14ac:dyDescent="0.25">
      <c r="B26" s="54"/>
      <c r="C26" s="58"/>
      <c r="D26" s="55"/>
      <c r="E26" s="60"/>
    </row>
    <row r="27" spans="2:5" ht="24" x14ac:dyDescent="0.25">
      <c r="B27" s="36" t="s">
        <v>67</v>
      </c>
      <c r="C27" s="12"/>
      <c r="D27" s="5">
        <f>D25</f>
        <v>-691244</v>
      </c>
      <c r="E27" s="6">
        <f>E25</f>
        <v>-414574</v>
      </c>
    </row>
    <row r="28" spans="2:5" x14ac:dyDescent="0.25">
      <c r="E28" s="120"/>
    </row>
    <row r="29" spans="2:5" x14ac:dyDescent="0.25">
      <c r="B29" s="61" t="s">
        <v>69</v>
      </c>
      <c r="C29" s="102">
        <v>10</v>
      </c>
      <c r="D29" s="62">
        <f>D27/35670200</f>
        <v>-1.9378753132867212E-2</v>
      </c>
      <c r="E29" s="121">
        <f>E27/35670200</f>
        <v>-1.1622418713660142E-2</v>
      </c>
    </row>
    <row r="32" spans="2:5" x14ac:dyDescent="0.25">
      <c r="B32" s="4" t="s">
        <v>48</v>
      </c>
      <c r="C32" s="4" t="s">
        <v>49</v>
      </c>
      <c r="D32" s="2"/>
      <c r="E32" s="48" t="s">
        <v>51</v>
      </c>
    </row>
    <row r="34" spans="2:5" x14ac:dyDescent="0.25">
      <c r="B34" s="4" t="s">
        <v>50</v>
      </c>
      <c r="C34" t="s">
        <v>49</v>
      </c>
      <c r="E34" s="48" t="s">
        <v>3</v>
      </c>
    </row>
  </sheetData>
  <mergeCells count="3">
    <mergeCell ref="D7:E7"/>
    <mergeCell ref="B7:B8"/>
    <mergeCell ref="C7:C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workbookViewId="0">
      <selection activeCell="G56" sqref="G56"/>
    </sheetView>
  </sheetViews>
  <sheetFormatPr defaultRowHeight="15" x14ac:dyDescent="0.25"/>
  <cols>
    <col min="2" max="2" width="37.28515625" customWidth="1"/>
    <col min="3" max="3" width="12.85546875" customWidth="1"/>
    <col min="4" max="4" width="21.7109375" customWidth="1"/>
    <col min="5" max="5" width="19" customWidth="1"/>
  </cols>
  <sheetData>
    <row r="1" spans="2:5" ht="15.75" x14ac:dyDescent="0.25">
      <c r="B1" s="21" t="s">
        <v>112</v>
      </c>
      <c r="C1" s="21"/>
      <c r="D1" s="16"/>
      <c r="E1" s="17" t="s">
        <v>7</v>
      </c>
    </row>
    <row r="3" spans="2:5" ht="18.75" x14ac:dyDescent="0.3">
      <c r="B3" s="20" t="s">
        <v>107</v>
      </c>
      <c r="C3" s="20"/>
    </row>
    <row r="4" spans="2:5" ht="18.75" x14ac:dyDescent="0.3">
      <c r="B4" s="20"/>
      <c r="C4" s="20"/>
    </row>
    <row r="5" spans="2:5" ht="18.75" x14ac:dyDescent="0.3">
      <c r="B5" s="21" t="s">
        <v>118</v>
      </c>
      <c r="C5" s="20"/>
    </row>
    <row r="7" spans="2:5" ht="27.75" customHeight="1" x14ac:dyDescent="0.25">
      <c r="B7" s="112" t="s">
        <v>10</v>
      </c>
      <c r="C7" s="114" t="s">
        <v>8</v>
      </c>
      <c r="D7" s="111" t="s">
        <v>119</v>
      </c>
      <c r="E7" s="111"/>
    </row>
    <row r="8" spans="2:5" ht="26.25" x14ac:dyDescent="0.25">
      <c r="B8" s="113"/>
      <c r="C8" s="115"/>
      <c r="D8" s="51" t="s">
        <v>114</v>
      </c>
      <c r="E8" s="52" t="s">
        <v>53</v>
      </c>
    </row>
    <row r="9" spans="2:5" x14ac:dyDescent="0.25">
      <c r="B9" s="37" t="s">
        <v>20</v>
      </c>
      <c r="C9" s="77"/>
      <c r="D9" s="37"/>
      <c r="E9" s="38"/>
    </row>
    <row r="10" spans="2:5" ht="25.5" x14ac:dyDescent="0.25">
      <c r="B10" s="37" t="s">
        <v>70</v>
      </c>
      <c r="C10" s="77"/>
      <c r="D10" s="38"/>
      <c r="E10" s="38"/>
    </row>
    <row r="11" spans="2:5" x14ac:dyDescent="0.25">
      <c r="B11" s="38" t="s">
        <v>65</v>
      </c>
      <c r="C11" s="77"/>
      <c r="D11" s="7">
        <v>-691244</v>
      </c>
      <c r="E11" s="7">
        <v>-414574</v>
      </c>
    </row>
    <row r="12" spans="2:5" x14ac:dyDescent="0.25">
      <c r="B12" s="37" t="s">
        <v>20</v>
      </c>
      <c r="C12" s="77"/>
      <c r="D12" s="38"/>
      <c r="E12" s="38"/>
    </row>
    <row r="13" spans="2:5" x14ac:dyDescent="0.25">
      <c r="B13" s="37" t="s">
        <v>71</v>
      </c>
      <c r="C13" s="77"/>
      <c r="D13" s="38"/>
      <c r="E13" s="38"/>
    </row>
    <row r="14" spans="2:5" x14ac:dyDescent="0.25">
      <c r="B14" s="38" t="s">
        <v>72</v>
      </c>
      <c r="C14" s="78">
        <v>6</v>
      </c>
      <c r="D14" s="42">
        <v>1213246</v>
      </c>
      <c r="E14" s="42">
        <v>1120715</v>
      </c>
    </row>
    <row r="15" spans="2:5" x14ac:dyDescent="0.25">
      <c r="B15" s="38" t="s">
        <v>73</v>
      </c>
      <c r="C15" s="78"/>
      <c r="D15" s="42">
        <v>32347</v>
      </c>
      <c r="E15" s="42">
        <v>21414</v>
      </c>
    </row>
    <row r="16" spans="2:5" ht="25.5" x14ac:dyDescent="0.25">
      <c r="B16" s="38" t="s">
        <v>74</v>
      </c>
      <c r="C16" s="78"/>
      <c r="D16" s="42">
        <v>55775</v>
      </c>
      <c r="E16" s="42">
        <v>267255</v>
      </c>
    </row>
    <row r="17" spans="2:5" x14ac:dyDescent="0.25">
      <c r="B17" s="38" t="s">
        <v>75</v>
      </c>
      <c r="C17" s="78"/>
      <c r="D17" s="42">
        <v>0</v>
      </c>
      <c r="E17" s="42">
        <v>0</v>
      </c>
    </row>
    <row r="18" spans="2:5" x14ac:dyDescent="0.25">
      <c r="B18" s="38" t="s">
        <v>62</v>
      </c>
      <c r="C18" s="78"/>
      <c r="D18" s="7">
        <v>-59407</v>
      </c>
      <c r="E18" s="7">
        <v>-40976</v>
      </c>
    </row>
    <row r="19" spans="2:5" ht="15.75" thickBot="1" x14ac:dyDescent="0.3">
      <c r="B19" s="38" t="s">
        <v>63</v>
      </c>
      <c r="C19" s="78"/>
      <c r="D19" s="42">
        <v>1170148</v>
      </c>
      <c r="E19" s="42">
        <v>723063</v>
      </c>
    </row>
    <row r="20" spans="2:5" ht="38.25" x14ac:dyDescent="0.25">
      <c r="B20" s="79" t="s">
        <v>76</v>
      </c>
      <c r="C20" s="80"/>
      <c r="D20" s="81">
        <f>SUM(D11:D19)</f>
        <v>1720865</v>
      </c>
      <c r="E20" s="81">
        <f>SUM(E11:E19)</f>
        <v>1676897</v>
      </c>
    </row>
    <row r="21" spans="2:5" x14ac:dyDescent="0.25">
      <c r="B21" s="37"/>
      <c r="C21" s="78"/>
      <c r="D21" s="38"/>
      <c r="E21" s="38"/>
    </row>
    <row r="22" spans="2:5" ht="25.5" x14ac:dyDescent="0.25">
      <c r="B22" s="37" t="s">
        <v>77</v>
      </c>
      <c r="C22" s="78"/>
      <c r="D22" s="38"/>
      <c r="E22" s="38"/>
    </row>
    <row r="23" spans="2:5" x14ac:dyDescent="0.25">
      <c r="B23" s="38" t="s">
        <v>22</v>
      </c>
      <c r="C23" s="78"/>
      <c r="D23" s="7">
        <v>-24327</v>
      </c>
      <c r="E23" s="7">
        <v>-4243</v>
      </c>
    </row>
    <row r="24" spans="2:5" ht="25.5" x14ac:dyDescent="0.25">
      <c r="B24" s="38" t="s">
        <v>23</v>
      </c>
      <c r="C24" s="78"/>
      <c r="D24" s="7">
        <v>-87119</v>
      </c>
      <c r="E24" s="7">
        <v>-2194</v>
      </c>
    </row>
    <row r="25" spans="2:5" x14ac:dyDescent="0.25">
      <c r="B25" s="38" t="s">
        <v>24</v>
      </c>
      <c r="C25" s="78"/>
      <c r="D25" s="7">
        <v>127689</v>
      </c>
      <c r="E25" s="7">
        <v>-10648</v>
      </c>
    </row>
    <row r="26" spans="2:5" x14ac:dyDescent="0.25">
      <c r="B26" s="38" t="s">
        <v>26</v>
      </c>
      <c r="C26" s="78"/>
      <c r="D26" s="7">
        <v>-123771</v>
      </c>
      <c r="E26" s="7">
        <v>263787</v>
      </c>
    </row>
    <row r="27" spans="2:5" x14ac:dyDescent="0.25">
      <c r="B27" s="38" t="s">
        <v>78</v>
      </c>
      <c r="C27" s="78"/>
      <c r="D27" s="7">
        <v>23894</v>
      </c>
      <c r="E27" s="42">
        <v>24138</v>
      </c>
    </row>
    <row r="28" spans="2:5" x14ac:dyDescent="0.25">
      <c r="B28" s="82" t="s">
        <v>20</v>
      </c>
      <c r="C28" s="78"/>
      <c r="D28" s="38"/>
      <c r="E28" s="38"/>
    </row>
    <row r="29" spans="2:5" ht="25.5" x14ac:dyDescent="0.25">
      <c r="B29" s="37" t="s">
        <v>79</v>
      </c>
      <c r="C29" s="78"/>
      <c r="D29" s="38"/>
      <c r="E29" s="38"/>
    </row>
    <row r="30" spans="2:5" ht="25.5" x14ac:dyDescent="0.25">
      <c r="B30" s="38" t="s">
        <v>80</v>
      </c>
      <c r="C30" s="78"/>
      <c r="D30" s="90">
        <v>-28436</v>
      </c>
      <c r="E30" s="90">
        <v>-2053</v>
      </c>
    </row>
    <row r="31" spans="2:5" ht="25.5" x14ac:dyDescent="0.25">
      <c r="B31" s="38" t="s">
        <v>81</v>
      </c>
      <c r="C31" s="78"/>
      <c r="D31" s="90">
        <v>-192679</v>
      </c>
      <c r="E31" s="90">
        <v>-210308</v>
      </c>
    </row>
    <row r="32" spans="2:5" x14ac:dyDescent="0.25">
      <c r="B32" s="38" t="s">
        <v>41</v>
      </c>
      <c r="C32" s="78"/>
      <c r="D32" s="90">
        <v>111154</v>
      </c>
      <c r="E32" s="90">
        <v>56524</v>
      </c>
    </row>
    <row r="33" spans="2:5" ht="15.75" thickBot="1" x14ac:dyDescent="0.3">
      <c r="B33" s="83" t="s">
        <v>82</v>
      </c>
      <c r="C33" s="84"/>
      <c r="D33" s="92">
        <v>35093</v>
      </c>
      <c r="E33" s="92">
        <v>-275628</v>
      </c>
    </row>
    <row r="34" spans="2:5" ht="25.5" x14ac:dyDescent="0.25">
      <c r="B34" s="37" t="s">
        <v>83</v>
      </c>
      <c r="C34" s="78"/>
      <c r="D34" s="42">
        <f>SUM(D20:D33)</f>
        <v>1562363</v>
      </c>
      <c r="E34" s="42">
        <f>SUM(E20:E33)</f>
        <v>1516272</v>
      </c>
    </row>
    <row r="35" spans="2:5" x14ac:dyDescent="0.25">
      <c r="B35" s="38" t="s">
        <v>20</v>
      </c>
      <c r="C35" s="78"/>
      <c r="D35" s="38"/>
      <c r="E35" s="38"/>
    </row>
    <row r="36" spans="2:5" x14ac:dyDescent="0.25">
      <c r="B36" s="38" t="s">
        <v>84</v>
      </c>
      <c r="C36" s="78"/>
      <c r="D36" s="42">
        <v>50837</v>
      </c>
      <c r="E36" s="42">
        <v>39794</v>
      </c>
    </row>
    <row r="37" spans="2:5" x14ac:dyDescent="0.25">
      <c r="B37" s="41" t="s">
        <v>85</v>
      </c>
      <c r="C37" s="89"/>
      <c r="D37" s="7">
        <v>-1208889</v>
      </c>
      <c r="E37" s="7">
        <v>-628683</v>
      </c>
    </row>
    <row r="38" spans="2:5" ht="15.75" thickBot="1" x14ac:dyDescent="0.3">
      <c r="B38" s="83" t="s">
        <v>109</v>
      </c>
      <c r="C38" s="84"/>
      <c r="D38" s="85">
        <v>0</v>
      </c>
      <c r="E38" s="85">
        <v>12992</v>
      </c>
    </row>
    <row r="39" spans="2:5" ht="39" thickBot="1" x14ac:dyDescent="0.3">
      <c r="B39" s="86" t="s">
        <v>86</v>
      </c>
      <c r="C39" s="84"/>
      <c r="D39" s="85">
        <f>SUM(D34:D38)</f>
        <v>404311</v>
      </c>
      <c r="E39" s="85">
        <f>SUM(E34:E38)</f>
        <v>940375</v>
      </c>
    </row>
    <row r="40" spans="2:5" x14ac:dyDescent="0.25">
      <c r="B40" s="37" t="s">
        <v>20</v>
      </c>
      <c r="C40" s="78"/>
      <c r="D40" s="37"/>
      <c r="E40" s="37"/>
    </row>
    <row r="41" spans="2:5" ht="25.5" x14ac:dyDescent="0.25">
      <c r="B41" s="37" t="s">
        <v>87</v>
      </c>
      <c r="C41" s="78"/>
      <c r="D41" s="37"/>
      <c r="E41" s="37"/>
    </row>
    <row r="42" spans="2:5" x14ac:dyDescent="0.25">
      <c r="B42" s="38" t="s">
        <v>88</v>
      </c>
      <c r="C42" s="78"/>
      <c r="D42" s="7">
        <v>-601215</v>
      </c>
      <c r="E42" s="7">
        <v>-631317</v>
      </c>
    </row>
    <row r="43" spans="2:5" ht="25.5" x14ac:dyDescent="0.25">
      <c r="B43" s="38" t="s">
        <v>89</v>
      </c>
      <c r="C43" s="78"/>
      <c r="D43" s="90">
        <v>-411494</v>
      </c>
      <c r="E43" s="90">
        <v>-576229</v>
      </c>
    </row>
    <row r="44" spans="2:5" ht="15.75" thickBot="1" x14ac:dyDescent="0.3">
      <c r="B44" s="38" t="s">
        <v>110</v>
      </c>
      <c r="C44" s="78"/>
      <c r="D44" s="85">
        <v>780633</v>
      </c>
      <c r="E44" s="85">
        <v>1276495</v>
      </c>
    </row>
    <row r="45" spans="2:5" ht="39" thickBot="1" x14ac:dyDescent="0.3">
      <c r="B45" s="87" t="s">
        <v>90</v>
      </c>
      <c r="C45" s="88"/>
      <c r="D45" s="91">
        <f>SUM(D42:D44)</f>
        <v>-232076</v>
      </c>
      <c r="E45" s="91">
        <f>SUM(E42:E44)</f>
        <v>68949</v>
      </c>
    </row>
    <row r="46" spans="2:5" x14ac:dyDescent="0.25">
      <c r="B46" s="37" t="s">
        <v>20</v>
      </c>
      <c r="C46" s="78"/>
      <c r="D46" s="37"/>
      <c r="E46" s="37"/>
    </row>
    <row r="47" spans="2:5" ht="25.5" x14ac:dyDescent="0.25">
      <c r="B47" s="37" t="s">
        <v>91</v>
      </c>
      <c r="C47" s="78"/>
      <c r="D47" s="37"/>
      <c r="E47" s="37"/>
    </row>
    <row r="48" spans="2:5" x14ac:dyDescent="0.25">
      <c r="B48" s="38" t="s">
        <v>92</v>
      </c>
      <c r="C48" s="78"/>
      <c r="D48" s="49" t="s">
        <v>45</v>
      </c>
      <c r="E48" s="49" t="s">
        <v>45</v>
      </c>
    </row>
    <row r="49" spans="1:7" x14ac:dyDescent="0.25">
      <c r="B49" s="38" t="s">
        <v>93</v>
      </c>
      <c r="C49" s="78"/>
      <c r="D49" s="90">
        <v>16940000</v>
      </c>
      <c r="E49" s="49" t="s">
        <v>45</v>
      </c>
    </row>
    <row r="50" spans="1:7" ht="15.75" thickBot="1" x14ac:dyDescent="0.3">
      <c r="B50" s="38" t="s">
        <v>94</v>
      </c>
      <c r="C50" s="78"/>
      <c r="D50" s="92">
        <v>-17272632</v>
      </c>
      <c r="E50" s="92">
        <v>-270078</v>
      </c>
    </row>
    <row r="51" spans="1:7" ht="39" thickBot="1" x14ac:dyDescent="0.3">
      <c r="B51" s="87" t="s">
        <v>95</v>
      </c>
      <c r="C51" s="88"/>
      <c r="D51" s="91">
        <f>SUM(D48:D50)</f>
        <v>-332632</v>
      </c>
      <c r="E51" s="91">
        <f>SUM(E48:E50)</f>
        <v>-270078</v>
      </c>
    </row>
    <row r="52" spans="1:7" ht="25.5" x14ac:dyDescent="0.25">
      <c r="B52" s="37" t="s">
        <v>96</v>
      </c>
      <c r="C52" s="78"/>
      <c r="D52" s="109">
        <f>D39+D45+D51</f>
        <v>-160397</v>
      </c>
      <c r="E52" s="42">
        <f>E39+E45+E51</f>
        <v>739246</v>
      </c>
    </row>
    <row r="53" spans="1:7" x14ac:dyDescent="0.25">
      <c r="B53" s="37" t="s">
        <v>20</v>
      </c>
      <c r="C53" s="77"/>
      <c r="D53" s="110"/>
      <c r="E53" s="37"/>
    </row>
    <row r="54" spans="1:7" ht="38.25" x14ac:dyDescent="0.25">
      <c r="B54" s="38" t="s">
        <v>97</v>
      </c>
      <c r="C54" s="78"/>
      <c r="D54" s="90">
        <v>4566</v>
      </c>
      <c r="E54" s="42">
        <v>31</v>
      </c>
    </row>
    <row r="55" spans="1:7" ht="26.25" thickBot="1" x14ac:dyDescent="0.3">
      <c r="B55" s="41" t="s">
        <v>98</v>
      </c>
      <c r="C55" s="89"/>
      <c r="D55" s="122">
        <v>1300613</v>
      </c>
      <c r="E55" s="122">
        <v>385538</v>
      </c>
      <c r="G55" s="107"/>
    </row>
    <row r="56" spans="1:7" ht="26.25" thickBot="1" x14ac:dyDescent="0.3">
      <c r="A56" s="123"/>
      <c r="B56" s="87" t="s">
        <v>108</v>
      </c>
      <c r="C56" s="88"/>
      <c r="D56" s="91">
        <v>-1144782</v>
      </c>
      <c r="E56" s="124">
        <v>1124815</v>
      </c>
      <c r="F56" s="123"/>
    </row>
    <row r="59" spans="1:7" x14ac:dyDescent="0.25">
      <c r="B59" s="4" t="s">
        <v>48</v>
      </c>
      <c r="C59" s="4" t="s">
        <v>49</v>
      </c>
      <c r="D59" s="2"/>
      <c r="E59" s="48" t="s">
        <v>51</v>
      </c>
    </row>
    <row r="61" spans="1:7" x14ac:dyDescent="0.25">
      <c r="B61" s="4" t="s">
        <v>50</v>
      </c>
      <c r="C61" t="s">
        <v>49</v>
      </c>
      <c r="E61" s="48" t="s">
        <v>3</v>
      </c>
    </row>
    <row r="63" spans="1:7" x14ac:dyDescent="0.25">
      <c r="D63" s="106"/>
    </row>
  </sheetData>
  <mergeCells count="3">
    <mergeCell ref="B7:B8"/>
    <mergeCell ref="C7:C8"/>
    <mergeCell ref="D7:E7"/>
  </mergeCells>
  <pageMargins left="0.70866141732283472" right="0.70866141732283472" top="0.74803149606299213" bottom="0.74803149606299213" header="0.31496062992125984" footer="0.31496062992125984"/>
  <pageSetup paperSize="9" scale="87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9"/>
  <sheetViews>
    <sheetView workbookViewId="0">
      <selection activeCell="F24" sqref="F24"/>
    </sheetView>
  </sheetViews>
  <sheetFormatPr defaultRowHeight="15" x14ac:dyDescent="0.25"/>
  <cols>
    <col min="2" max="2" width="32" customWidth="1"/>
    <col min="3" max="3" width="11.5703125" customWidth="1"/>
    <col min="4" max="4" width="15.28515625" customWidth="1"/>
    <col min="5" max="5" width="15.7109375" customWidth="1"/>
    <col min="6" max="6" width="17" customWidth="1"/>
    <col min="7" max="7" width="16.140625" customWidth="1"/>
  </cols>
  <sheetData>
    <row r="1" spans="2:7" ht="15.75" x14ac:dyDescent="0.25">
      <c r="B1" s="21" t="s">
        <v>6</v>
      </c>
      <c r="C1" s="21"/>
      <c r="D1" s="16"/>
      <c r="G1" s="17" t="s">
        <v>7</v>
      </c>
    </row>
    <row r="3" spans="2:7" ht="18.75" x14ac:dyDescent="0.3">
      <c r="B3" s="20" t="s">
        <v>52</v>
      </c>
      <c r="C3" s="20"/>
    </row>
    <row r="4" spans="2:7" ht="18.75" x14ac:dyDescent="0.3">
      <c r="B4" s="20"/>
      <c r="C4" s="20"/>
    </row>
    <row r="5" spans="2:7" ht="18.75" x14ac:dyDescent="0.3">
      <c r="B5" s="21" t="s">
        <v>118</v>
      </c>
      <c r="C5" s="20"/>
    </row>
    <row r="7" spans="2:7" x14ac:dyDescent="0.25">
      <c r="B7" s="116" t="s">
        <v>10</v>
      </c>
      <c r="C7" s="63"/>
      <c r="D7" s="63" t="s">
        <v>99</v>
      </c>
      <c r="E7" s="118" t="s">
        <v>101</v>
      </c>
      <c r="F7" s="63" t="s">
        <v>102</v>
      </c>
      <c r="G7" s="118" t="s">
        <v>104</v>
      </c>
    </row>
    <row r="8" spans="2:7" x14ac:dyDescent="0.25">
      <c r="B8" s="116"/>
      <c r="C8" s="63"/>
      <c r="D8" s="63" t="s">
        <v>100</v>
      </c>
      <c r="E8" s="118"/>
      <c r="F8" s="63" t="s">
        <v>103</v>
      </c>
      <c r="G8" s="118"/>
    </row>
    <row r="9" spans="2:7" x14ac:dyDescent="0.25">
      <c r="B9" s="116"/>
      <c r="C9" s="64"/>
      <c r="D9" s="66"/>
      <c r="E9" s="118"/>
      <c r="F9" s="66"/>
      <c r="G9" s="118"/>
    </row>
    <row r="10" spans="2:7" ht="15.75" thickBot="1" x14ac:dyDescent="0.3">
      <c r="B10" s="117"/>
      <c r="C10" s="65" t="s">
        <v>8</v>
      </c>
      <c r="D10" s="67"/>
      <c r="E10" s="119"/>
      <c r="F10" s="67"/>
      <c r="G10" s="119"/>
    </row>
    <row r="11" spans="2:7" x14ac:dyDescent="0.25">
      <c r="B11" s="68" t="s">
        <v>20</v>
      </c>
      <c r="C11" s="33"/>
      <c r="D11" s="33"/>
      <c r="E11" s="33"/>
      <c r="F11" s="33"/>
      <c r="G11" s="33"/>
    </row>
    <row r="12" spans="2:7" ht="15.75" thickBot="1" x14ac:dyDescent="0.3">
      <c r="B12" s="69" t="s">
        <v>111</v>
      </c>
      <c r="C12" s="70"/>
      <c r="D12" s="96">
        <v>35670200</v>
      </c>
      <c r="E12" s="96">
        <v>1617749</v>
      </c>
      <c r="F12" s="34">
        <v>-8219196</v>
      </c>
      <c r="G12" s="96">
        <v>29068753</v>
      </c>
    </row>
    <row r="13" spans="2:7" x14ac:dyDescent="0.25">
      <c r="B13" s="71" t="s">
        <v>20</v>
      </c>
      <c r="C13" s="72"/>
      <c r="D13" s="35"/>
      <c r="E13" s="35"/>
      <c r="F13" s="35"/>
      <c r="G13" s="35"/>
    </row>
    <row r="14" spans="2:7" ht="15.75" thickBot="1" x14ac:dyDescent="0.3">
      <c r="B14" s="71" t="s">
        <v>105</v>
      </c>
      <c r="C14" s="72"/>
      <c r="D14" s="35" t="s">
        <v>45</v>
      </c>
      <c r="E14" s="35" t="s">
        <v>45</v>
      </c>
      <c r="F14" s="34">
        <v>-414574</v>
      </c>
      <c r="G14" s="34">
        <v>-414574</v>
      </c>
    </row>
    <row r="15" spans="2:7" ht="15.75" thickBot="1" x14ac:dyDescent="0.3">
      <c r="B15" s="73" t="s">
        <v>106</v>
      </c>
      <c r="C15" s="74"/>
      <c r="D15" s="53" t="s">
        <v>45</v>
      </c>
      <c r="E15" s="53" t="s">
        <v>45</v>
      </c>
      <c r="F15" s="34">
        <v>-414574</v>
      </c>
      <c r="G15" s="34">
        <v>-414574</v>
      </c>
    </row>
    <row r="16" spans="2:7" ht="15.75" thickBot="1" x14ac:dyDescent="0.3">
      <c r="B16" s="71" t="s">
        <v>20</v>
      </c>
      <c r="C16" s="72"/>
      <c r="D16" s="35"/>
      <c r="E16" s="35"/>
      <c r="F16" s="35"/>
      <c r="G16" s="35"/>
    </row>
    <row r="17" spans="2:7" ht="15.75" thickBot="1" x14ac:dyDescent="0.3">
      <c r="B17" s="73" t="s">
        <v>120</v>
      </c>
      <c r="C17" s="74"/>
      <c r="D17" s="76">
        <v>35670200</v>
      </c>
      <c r="E17" s="76">
        <v>1617749</v>
      </c>
      <c r="F17" s="98">
        <v>-8295840</v>
      </c>
      <c r="G17" s="99">
        <f>SUM(D17:F17)</f>
        <v>28992109</v>
      </c>
    </row>
    <row r="18" spans="2:7" x14ac:dyDescent="0.25">
      <c r="B18" s="93"/>
      <c r="C18" s="94"/>
      <c r="D18" s="95"/>
      <c r="E18" s="95"/>
      <c r="F18" s="95"/>
      <c r="G18" s="95"/>
    </row>
    <row r="19" spans="2:7" ht="15.75" thickBot="1" x14ac:dyDescent="0.3">
      <c r="B19" s="69" t="s">
        <v>115</v>
      </c>
      <c r="C19" s="70"/>
      <c r="D19" s="96">
        <v>35670200</v>
      </c>
      <c r="E19" s="96">
        <v>1617749</v>
      </c>
      <c r="F19" s="34">
        <v>-9166576</v>
      </c>
      <c r="G19" s="96">
        <f>SUM(D19:F19)</f>
        <v>28121373</v>
      </c>
    </row>
    <row r="20" spans="2:7" x14ac:dyDescent="0.25">
      <c r="B20" s="71" t="s">
        <v>20</v>
      </c>
      <c r="C20" s="64"/>
      <c r="D20" s="35"/>
      <c r="E20" s="35"/>
      <c r="F20" s="35"/>
      <c r="G20" s="35"/>
    </row>
    <row r="21" spans="2:7" ht="15.75" thickBot="1" x14ac:dyDescent="0.3">
      <c r="B21" s="71" t="s">
        <v>105</v>
      </c>
      <c r="C21" s="64"/>
      <c r="D21" s="35" t="s">
        <v>45</v>
      </c>
      <c r="E21" s="35" t="s">
        <v>45</v>
      </c>
      <c r="F21" s="34">
        <v>-691244</v>
      </c>
      <c r="G21" s="34">
        <f>SUM(D21:F21)</f>
        <v>-691244</v>
      </c>
    </row>
    <row r="22" spans="2:7" ht="15.75" thickBot="1" x14ac:dyDescent="0.3">
      <c r="B22" s="73" t="s">
        <v>106</v>
      </c>
      <c r="C22" s="75"/>
      <c r="D22" s="53" t="s">
        <v>45</v>
      </c>
      <c r="E22" s="53" t="s">
        <v>45</v>
      </c>
      <c r="F22" s="34">
        <v>-691244</v>
      </c>
      <c r="G22" s="34">
        <f>SUM(D22:F22)</f>
        <v>-691244</v>
      </c>
    </row>
    <row r="23" spans="2:7" ht="15.75" thickBot="1" x14ac:dyDescent="0.3">
      <c r="B23" s="71" t="s">
        <v>20</v>
      </c>
      <c r="C23" s="64"/>
      <c r="D23" s="35"/>
      <c r="E23" s="35"/>
      <c r="F23" s="35"/>
      <c r="G23" s="35"/>
    </row>
    <row r="24" spans="2:7" ht="15.75" thickBot="1" x14ac:dyDescent="0.3">
      <c r="B24" s="97" t="s">
        <v>121</v>
      </c>
      <c r="C24" s="75"/>
      <c r="D24" s="76">
        <v>35670200</v>
      </c>
      <c r="E24" s="76">
        <v>1617749</v>
      </c>
      <c r="F24" s="98">
        <f>F19+F21</f>
        <v>-9857820</v>
      </c>
      <c r="G24" s="99">
        <f>SUM(D24:F24)</f>
        <v>27430129</v>
      </c>
    </row>
    <row r="27" spans="2:7" x14ac:dyDescent="0.25">
      <c r="B27" s="4" t="s">
        <v>48</v>
      </c>
      <c r="C27" s="4" t="s">
        <v>49</v>
      </c>
      <c r="D27" s="2"/>
      <c r="E27" s="48" t="s">
        <v>51</v>
      </c>
    </row>
    <row r="29" spans="2:7" x14ac:dyDescent="0.25">
      <c r="B29" s="4" t="s">
        <v>50</v>
      </c>
      <c r="C29" t="s">
        <v>49</v>
      </c>
      <c r="E29" s="48" t="s">
        <v>3</v>
      </c>
    </row>
  </sheetData>
  <mergeCells count="3">
    <mergeCell ref="B7:B10"/>
    <mergeCell ref="E7:E10"/>
    <mergeCell ref="G7:G10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ОСУ</vt:lpstr>
      <vt:lpstr>ОДДС</vt:lpstr>
      <vt:lpstr>ОДК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Род</dc:creator>
  <cp:lastModifiedBy>Анна Род</cp:lastModifiedBy>
  <cp:lastPrinted>2022-05-11T10:35:18Z</cp:lastPrinted>
  <dcterms:created xsi:type="dcterms:W3CDTF">2018-04-28T08:45:52Z</dcterms:created>
  <dcterms:modified xsi:type="dcterms:W3CDTF">2022-08-10T09:17:04Z</dcterms:modified>
</cp:coreProperties>
</file>