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'f1'!$A$1:$E$51</definedName>
    <definedName name="_xlnm.Print_Area" localSheetId="1">'f2'!$A$1:$F$93</definedName>
    <definedName name="_xlnm.Print_Area" localSheetId="3">'Движен денеж сред'!$A$1:$D$81</definedName>
    <definedName name="_xlnm.Print_Area" localSheetId="2">'Движение капитала'!$A$1:$G$26</definedName>
  </definedNames>
  <calcPr calcId="152511"/>
</workbook>
</file>

<file path=xl/calcChain.xml><?xml version="1.0" encoding="utf-8"?>
<calcChain xmlns="http://schemas.openxmlformats.org/spreadsheetml/2006/main">
  <c r="C20" i="1" l="1"/>
  <c r="E14" i="3" l="1"/>
  <c r="D14" i="3"/>
  <c r="C14" i="3"/>
  <c r="B14" i="3"/>
  <c r="B19" i="4" l="1"/>
  <c r="C29" i="2" l="1"/>
  <c r="B46" i="4" l="1"/>
  <c r="D46" i="4" l="1"/>
  <c r="F17" i="3" l="1"/>
  <c r="G17" i="3" s="1"/>
  <c r="E29" i="2"/>
  <c r="C13" i="3" l="1"/>
  <c r="D13" i="3"/>
  <c r="B13" i="3"/>
  <c r="D19" i="3" l="1"/>
  <c r="C19" i="3"/>
  <c r="B19" i="3"/>
  <c r="E75" i="2" l="1"/>
  <c r="D32" i="4" l="1"/>
  <c r="C29" i="1" l="1"/>
  <c r="F18" i="3" l="1"/>
  <c r="G18" i="3" s="1"/>
  <c r="F16" i="3"/>
  <c r="G16" i="3" s="1"/>
  <c r="F14" i="3"/>
  <c r="G14" i="3" s="1"/>
  <c r="F12" i="3"/>
  <c r="G12" i="3" s="1"/>
  <c r="F10" i="3"/>
  <c r="G10" i="3" s="1"/>
  <c r="F8" i="3"/>
  <c r="G8" i="3" s="1"/>
  <c r="B32" i="4" l="1"/>
  <c r="E29" i="1" l="1"/>
  <c r="E85" i="2" l="1"/>
  <c r="E77" i="2" l="1"/>
  <c r="E79" i="2" s="1"/>
  <c r="C77" i="2"/>
  <c r="C75" i="2" l="1"/>
  <c r="C79" i="2" s="1"/>
  <c r="E20" i="1" l="1"/>
  <c r="D64" i="4" l="1"/>
  <c r="B64" i="4" l="1"/>
  <c r="D19" i="4"/>
  <c r="E16" i="2"/>
  <c r="E20" i="2" s="1"/>
  <c r="C16" i="2"/>
  <c r="E36" i="1"/>
  <c r="E38" i="1" s="1"/>
  <c r="E39" i="1" s="1"/>
  <c r="C36" i="1"/>
  <c r="C38" i="1" s="1"/>
  <c r="E31" i="2" l="1"/>
  <c r="C20" i="2"/>
  <c r="C31" i="2" s="1"/>
  <c r="B33" i="4"/>
  <c r="B37" i="4" s="1"/>
  <c r="B68" i="4" s="1"/>
  <c r="D33" i="4"/>
  <c r="D37" i="4" s="1"/>
  <c r="D68" i="4" s="1"/>
  <c r="E36" i="2" l="1"/>
  <c r="E40" i="2" s="1"/>
  <c r="C36" i="2"/>
  <c r="C39" i="1"/>
  <c r="E9" i="3" l="1"/>
  <c r="E13" i="3" s="1"/>
  <c r="E70" i="2"/>
  <c r="E81" i="2" s="1"/>
  <c r="E84" i="2" s="1"/>
  <c r="F9" i="3" l="1"/>
  <c r="E87" i="2"/>
  <c r="C40" i="2"/>
  <c r="F13" i="3" l="1"/>
  <c r="G13" i="3" s="1"/>
  <c r="G9" i="3"/>
  <c r="C70" i="2"/>
  <c r="C81" i="2" s="1"/>
  <c r="C87" i="2" s="1"/>
  <c r="E15" i="3"/>
  <c r="E19" i="3" s="1"/>
  <c r="F15" i="3" l="1"/>
  <c r="C84" i="2"/>
  <c r="F19" i="3" l="1"/>
  <c r="G19" i="3" s="1"/>
  <c r="G15" i="3"/>
</calcChain>
</file>

<file path=xl/sharedStrings.xml><?xml version="1.0" encoding="utf-8"?>
<sst xmlns="http://schemas.openxmlformats.org/spreadsheetml/2006/main" count="230" uniqueCount="149">
  <si>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</si>
  <si>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</si>
  <si>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</si>
  <si>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</si>
  <si>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</si>
  <si>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</si>
  <si>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</si>
  <si>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</si>
  <si>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</si>
  <si>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</si>
  <si>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</si>
  <si>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</si>
  <si>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</si>
  <si>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</si>
  <si>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</si>
  <si>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</si>
  <si>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</si>
  <si>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</si>
  <si>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</si>
  <si>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</si>
  <si>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</si>
  <si>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</si>
  <si>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</si>
  <si>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</si>
  <si>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</si>
  <si>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</si>
  <si>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</si>
  <si>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</si>
  <si>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</si>
  <si>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</si>
  <si>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</si>
  <si>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</si>
  <si>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</si>
  <si>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</si>
  <si>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</si>
  <si>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</si>
  <si>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</si>
  <si>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</si>
  <si>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</si>
  <si>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</si>
  <si>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</si>
  <si>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</si>
  <si>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</si>
  <si>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</si>
  <si>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</si>
  <si>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</si>
  <si>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</si>
  <si>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</si>
  <si>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</si>
  <si>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</si>
  <si>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</si>
  <si>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</si>
  <si>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</si>
  <si>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</si>
  <si>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</si>
  <si>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</si>
  <si>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</si>
  <si>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</si>
  <si>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</si>
  <si>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</si>
  <si>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</si>
  <si>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</si>
  <si>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</si>
  <si>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</si>
  <si>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</si>
  <si>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</si>
  <si>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</si>
  <si>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</si>
  <si>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</si>
  <si>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</si>
  <si>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(Выкуп)/продажа собственных акций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</si>
  <si>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</si>
  <si>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</si>
  <si>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</si>
  <si>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</si>
  <si>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</si>
  <si>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</si>
  <si>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</si>
  <si>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</si>
  <si>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</si>
  <si>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</si>
  <si>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</si>
  <si>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</si>
  <si>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</si>
  <si>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</si>
  <si>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</si>
  <si>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</si>
  <si>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Председатель Правления</t>
  </si>
  <si>
    <t>Резерв от переоценки основных средств</t>
  </si>
  <si>
    <t>Г.А. Хусаинов</t>
  </si>
  <si>
    <t>______________________</t>
  </si>
  <si>
    <t>Е.А.Асылбек</t>
  </si>
  <si>
    <t>Фонд переоценки инвестиций, учитываемые по справедливой стоимости через прочий совокупный доход</t>
  </si>
  <si>
    <t>Чистое изменение справедливой стоимости инвестиций, учитываемых по справедливой стоимости через прочий совокупный доход</t>
  </si>
  <si>
    <t>Чистая реализованная прибыль/убыток от выбытия и обесценения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</si>
  <si>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 учитываемых по справедливой стоимости через прочий совокупный доход</t>
  </si>
  <si>
    <t>А.Т. Нургалиева</t>
  </si>
  <si>
    <t>Главный бухгалтер</t>
  </si>
  <si>
    <t>Выкуп/погашение выпущенных долговых ценных бумаг</t>
  </si>
  <si>
    <t>Активы по текущему подоходному налогу</t>
  </si>
  <si>
    <t>Обязательства по отложенному подоходному налогу</t>
  </si>
  <si>
    <t>Переоценка основных средств</t>
  </si>
  <si>
    <t xml:space="preserve"> </t>
  </si>
  <si>
    <t>Заместитель Председателя Правления</t>
  </si>
  <si>
    <t>2020 года</t>
  </si>
  <si>
    <t>Е.А. Асылбек</t>
  </si>
  <si>
    <t>Выкуп/выпуск собственнных акций</t>
  </si>
  <si>
    <t>Выкуп/выпуск собственных акций</t>
  </si>
  <si>
    <t>Приобретение инвестиционных ценных бумаг</t>
  </si>
  <si>
    <t>Поступления от погашения и продажи инвестиционных ценных бумаг</t>
  </si>
  <si>
    <t xml:space="preserve">Зам. председателя </t>
  </si>
  <si>
    <t>Правления</t>
  </si>
  <si>
    <t>_________________</t>
  </si>
  <si>
    <t>2021 года</t>
  </si>
  <si>
    <t>Инвестиционные ценные бумаги</t>
  </si>
  <si>
    <t>Резерв изменений справедливой стоимости</t>
  </si>
  <si>
    <t xml:space="preserve"> Переоценки основных средств</t>
  </si>
  <si>
    <t>Итого собственный капитал</t>
  </si>
  <si>
    <t>Остаток на 1 января 2020 года</t>
  </si>
  <si>
    <t>Остаток на 1 января 2021 года</t>
  </si>
  <si>
    <t>Проценты полученные по займам</t>
  </si>
  <si>
    <t>Процентный доход по займам</t>
  </si>
  <si>
    <t>30 сентябяр</t>
  </si>
  <si>
    <t>За девять месяцев, закончившийся</t>
  </si>
  <si>
    <t>30 сентября</t>
  </si>
  <si>
    <t>30 сентября 2020 года</t>
  </si>
  <si>
    <t>30 сентября 2021 года</t>
  </si>
  <si>
    <t>Прим.</t>
  </si>
  <si>
    <t>Балансовая стоимость одной простой акции (тенге)</t>
  </si>
  <si>
    <t>Балансовая стоимость одной привилегированной акции (тенге)</t>
  </si>
  <si>
    <t>Прибыль на одну акцию</t>
  </si>
  <si>
    <t>Базовая (тенге)</t>
  </si>
  <si>
    <t>Разводненная (тенге)</t>
  </si>
  <si>
    <t>71.50</t>
  </si>
  <si>
    <t>71.51</t>
  </si>
  <si>
    <t>79.38</t>
  </si>
  <si>
    <t>79.37</t>
  </si>
  <si>
    <t>НЕАУДИРОВАННЫЙ  КОНСОЛИДИРОВАННЫЙ ПРОМЕЖУТОЧНЫЙ СОКРАЩЕННЫЙ  ОТЧЕТ О ПРИБЫЛЯХ И УБЫТКАХ</t>
  </si>
  <si>
    <t xml:space="preserve">И ПРОЧЕМ СОВОКУПНОМ  ДОХОДЕ ЗА ДЕВЯТЬ МЕСЯЦЕВ, ЗАКОНЧИВШИЙСЯ   30 СЕНТЯБРЯ 2021 ГОДА  </t>
  </si>
  <si>
    <t xml:space="preserve">И ПРОЧЕМ СОВОКУПНОМ  ДОХОДЕ ЗА ДЕВЯТЬ МЕСЯЦЕВ, ЗАКОНЧИВШИЙСЯ   30 СЕНТЯБРЯ 2021 ГОДА </t>
  </si>
  <si>
    <r>
      <t xml:space="preserve">НЕАУДИРОВАННЫЙ  КОНСОЛИДИРОВАННЫЙ ПРОМЕЖУТОЧНЫЙ СОКРАЩЕННЫЙ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 xml:space="preserve">ОТЧЕТ О ПРИБЫЛЯХ И УБЫТКАХ  </t>
    </r>
  </si>
  <si>
    <t xml:space="preserve">НЕАУДИРОВАННЫЙ  КОНСОЛИДИРОВАННЫЙ ПРОМЕЖУТОЧНЫЙ СОКРАЩЕННЫЙ ОТЧЕТ </t>
  </si>
  <si>
    <t xml:space="preserve">О ФИНАНСОВОМ ПОЛОЖЕНИИ  ПО СОСТОЯНИЮ НА 30 СЕНТЯБРЯ 2021 ГОДА </t>
  </si>
  <si>
    <t>НЕАУДИРОВАННЫЙ  КОНСОЛИДИРОВАННЫЙ ПРОМЕЖУТОЧНЫЙ СОКРАЩЕННЫЙ ОТЧЕТ ОБ ИЗМЕНЕНИЯХ В КАПИТАЛЕ,</t>
  </si>
  <si>
    <t xml:space="preserve"> ЗА ДЕВЯТЬ МЕСЯЦЕВ, ЗАКОНЧИВШИЙСЯ   30 СЕНТЯБРЯ 2021 ГОДА </t>
  </si>
  <si>
    <t xml:space="preserve">НЕАУДИРОВАННЫЙ КОНСОЛИДИРОВАННЫЙ ПРОМЕЖУТОЧНЫЙ СОКРАЩЕННЫЙ  ОТЧЕТ </t>
  </si>
  <si>
    <t>О ДВИЖЕНИИ ДЕНЕЖНЫХ СРЕДСТВ   ЗА ДЕВЯТЬ МЕСЯЦЕВ, ЗАКОНЧИВШИЙСЯ   30 СЕНТЯБРЯ 2021 ГОДА</t>
  </si>
  <si>
    <t xml:space="preserve">НЕАУДИРОВАННЫЙ КОНСОЛИДИРОВАННЫЙ ПРОМЕЖУТОЧНЫЙ СОКРАЩЕННЫЙ  ОТЧЕТ О ДВИЖЕНИИ </t>
  </si>
  <si>
    <t xml:space="preserve">ДЕНЕЖНЫХ СРЕДСТВ  ЗА ДЕВЯТЬ МЕСЯЦЕВ, ЗАКОНЧИВШИЙСЯ   30 СЕНТЯБРЯ 2021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</si>
</sst>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5" applyFont="1"/>
    <xf numFmtId="3" fontId="28" fillId="0" borderId="0" xfId="0" applyNumberFormat="1" applyFont="1"/>
    <xf numFmtId="0" fontId="30" fillId="0" borderId="0" xfId="85" applyNumberFormat="1" applyFont="1" applyBorder="1" applyAlignment="1">
      <alignment horizontal="center" vertical="center" wrapText="1"/>
    </xf>
    <xf numFmtId="0" fontId="30" fillId="0" borderId="0" xfId="85" applyFont="1" applyFill="1" applyBorder="1" applyAlignment="1">
      <alignment wrapText="1"/>
    </xf>
    <xf numFmtId="191" fontId="32" fillId="0" borderId="0" xfId="85" applyNumberFormat="1" applyFont="1" applyFill="1" applyBorder="1"/>
    <xf numFmtId="191" fontId="32" fillId="0" borderId="0" xfId="85" applyNumberFormat="1" applyFont="1" applyFill="1" applyBorder="1" applyAlignment="1">
      <alignment horizontal="right"/>
    </xf>
    <xf numFmtId="191" fontId="33" fillId="0" borderId="0" xfId="85" applyNumberFormat="1" applyFont="1" applyFill="1" applyBorder="1"/>
    <xf numFmtId="191" fontId="33" fillId="0" borderId="0" xfId="85" applyNumberFormat="1" applyFont="1" applyFill="1" applyBorder="1" applyAlignment="1">
      <alignment horizontal="right"/>
    </xf>
    <xf numFmtId="191" fontId="32" fillId="0" borderId="7" xfId="85" applyNumberFormat="1" applyFont="1" applyFill="1" applyBorder="1"/>
    <xf numFmtId="191" fontId="1" fillId="0" borderId="0" xfId="75" applyNumberFormat="1" applyFont="1"/>
    <xf numFmtId="190" fontId="28" fillId="0" borderId="0" xfId="85" applyNumberFormat="1" applyFont="1" applyBorder="1" applyAlignment="1">
      <alignment horizontal="right"/>
    </xf>
    <xf numFmtId="0" fontId="0" fillId="0" borderId="0" xfId="0" applyFill="1"/>
    <xf numFmtId="190" fontId="28" fillId="0" borderId="0" xfId="85" applyNumberFormat="1" applyFont="1" applyFill="1" applyBorder="1" applyAlignment="1">
      <alignment horizontal="right"/>
    </xf>
    <xf numFmtId="0" fontId="28" fillId="0" borderId="0" xfId="85" applyFont="1" applyFill="1"/>
    <xf numFmtId="189" fontId="0" fillId="0" borderId="0" xfId="0" applyNumberFormat="1"/>
    <xf numFmtId="2" fontId="31" fillId="0" borderId="0" xfId="85" applyNumberFormat="1" applyFont="1" applyFill="1" applyBorder="1" applyAlignment="1">
      <alignment wrapText="1"/>
    </xf>
    <xf numFmtId="2" fontId="30" fillId="0" borderId="0" xfId="85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6" applyFont="1" applyAlignment="1" applyProtection="1">
      <alignment vertical="center"/>
      <protection locked="0"/>
    </xf>
    <xf numFmtId="0" fontId="23" fillId="0" borderId="0" xfId="76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3" fillId="0" borderId="0" xfId="76" applyFont="1" applyAlignment="1" applyProtection="1">
      <alignment vertical="center" wrapText="1"/>
      <protection locked="0"/>
    </xf>
    <xf numFmtId="3" fontId="23" fillId="0" borderId="9" xfId="76" applyNumberFormat="1" applyFont="1" applyFill="1" applyBorder="1" applyAlignment="1" applyProtection="1">
      <alignment horizontal="right" vertical="center"/>
      <protection locked="0"/>
    </xf>
    <xf numFmtId="0" fontId="29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Alignment="1" applyProtection="1">
      <alignment horizontal="right" vertical="center"/>
      <protection locked="0"/>
    </xf>
    <xf numFmtId="3" fontId="23" fillId="0" borderId="4" xfId="76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6" applyNumberFormat="1" applyFont="1" applyFill="1" applyBorder="1" applyAlignment="1" applyProtection="1">
      <alignment horizontal="right" vertical="center"/>
      <protection locked="0"/>
    </xf>
    <xf numFmtId="3" fontId="23" fillId="0" borderId="10" xfId="76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5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5" applyFont="1" applyFill="1" applyBorder="1" applyAlignment="1">
      <alignment horizontal="right"/>
    </xf>
    <xf numFmtId="0" fontId="23" fillId="0" borderId="0" xfId="85" applyFont="1" applyBorder="1" applyAlignment="1">
      <alignment wrapText="1"/>
    </xf>
    <xf numFmtId="3" fontId="29" fillId="0" borderId="8" xfId="85" applyNumberFormat="1" applyFont="1" applyFill="1" applyBorder="1" applyAlignment="1">
      <alignment horizontal="right"/>
    </xf>
    <xf numFmtId="0" fontId="23" fillId="0" borderId="0" xfId="85" applyFont="1" applyBorder="1" applyAlignment="1">
      <alignment vertical="center" wrapText="1"/>
    </xf>
    <xf numFmtId="189" fontId="29" fillId="0" borderId="8" xfId="85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5" applyNumberFormat="1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0" xfId="85" applyNumberFormat="1" applyFont="1" applyFill="1" applyBorder="1" applyAlignment="1">
      <alignment horizontal="right"/>
    </xf>
    <xf numFmtId="0" fontId="23" fillId="0" borderId="0" xfId="85" applyFont="1" applyFill="1"/>
    <xf numFmtId="190" fontId="23" fillId="0" borderId="0" xfId="85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189" fontId="37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5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5" applyNumberFormat="1" applyFont="1" applyFill="1" applyBorder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5" applyFont="1" applyAlignment="1">
      <alignment horizontal="center"/>
    </xf>
    <xf numFmtId="3" fontId="23" fillId="0" borderId="0" xfId="76" applyNumberFormat="1" applyFont="1" applyFill="1" applyAlignment="1" applyProtection="1">
      <alignment horizontal="center"/>
      <protection locked="0"/>
    </xf>
    <xf numFmtId="190" fontId="23" fillId="0" borderId="0" xfId="85" applyNumberFormat="1" applyFont="1" applyFill="1" applyBorder="1" applyAlignment="1">
      <alignment horizontal="left"/>
    </xf>
    <xf numFmtId="189" fontId="27" fillId="0" borderId="0" xfId="0" applyNumberFormat="1" applyFont="1" applyFill="1"/>
    <xf numFmtId="0" fontId="27" fillId="0" borderId="0" xfId="0" applyFont="1" applyFill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0" fontId="37" fillId="0" borderId="0" xfId="0" applyFont="1" applyBorder="1"/>
    <xf numFmtId="189" fontId="33" fillId="0" borderId="0" xfId="0" applyNumberFormat="1" applyFont="1" applyFill="1" applyBorder="1" applyAlignment="1">
      <alignment horizontal="right" wrapText="1"/>
    </xf>
    <xf numFmtId="3" fontId="29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0" fontId="27" fillId="0" borderId="0" xfId="0" applyFont="1"/>
    <xf numFmtId="3" fontId="27" fillId="0" borderId="0" xfId="0" applyNumberFormat="1" applyFont="1"/>
    <xf numFmtId="0" fontId="23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/>
    <xf numFmtId="189" fontId="27" fillId="0" borderId="0" xfId="0" applyNumberFormat="1" applyFont="1"/>
    <xf numFmtId="0" fontId="23" fillId="0" borderId="0" xfId="85" applyFont="1"/>
    <xf numFmtId="189" fontId="23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/>
    </xf>
    <xf numFmtId="189" fontId="23" fillId="0" borderId="0" xfId="85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9" fillId="0" borderId="0" xfId="76" applyFont="1" applyAlignment="1" applyProtection="1">
      <alignment horizontal="center" vertical="center"/>
      <protection locked="0"/>
    </xf>
    <xf numFmtId="0" fontId="23" fillId="0" borderId="0" xfId="76" applyFont="1" applyAlignment="1" applyProtection="1">
      <alignment horizontal="center" vertical="center" wrapText="1"/>
      <protection locked="0"/>
    </xf>
    <xf numFmtId="0" fontId="29" fillId="0" borderId="0" xfId="76" applyFont="1" applyAlignment="1" applyProtection="1">
      <alignment horizontal="center" vertical="center" wrapText="1"/>
      <protection locked="0"/>
    </xf>
    <xf numFmtId="0" fontId="23" fillId="0" borderId="0" xfId="85" applyFont="1" applyBorder="1" applyAlignment="1">
      <alignment horizontal="center"/>
    </xf>
    <xf numFmtId="0" fontId="23" fillId="0" borderId="0" xfId="85" applyFont="1" applyBorder="1" applyAlignment="1">
      <alignment horizontal="center" wrapText="1"/>
    </xf>
    <xf numFmtId="0" fontId="23" fillId="0" borderId="0" xfId="85" applyFont="1" applyBorder="1" applyAlignment="1">
      <alignment horizontal="center" vertical="center" wrapText="1"/>
    </xf>
    <xf numFmtId="0" fontId="23" fillId="0" borderId="0" xfId="85" applyFont="1" applyAlignment="1">
      <alignment horizontal="center"/>
    </xf>
    <xf numFmtId="0" fontId="33" fillId="0" borderId="0" xfId="0" applyFont="1" applyFill="1" applyAlignment="1">
      <alignment horizontal="center" wrapText="1"/>
    </xf>
    <xf numFmtId="0" fontId="33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3" fillId="0" borderId="0" xfId="76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0" xfId="85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75" applyFont="1" applyAlignment="1">
      <alignment horizontal="center"/>
    </xf>
  </cellXfs>
  <cellStyles count="115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paint" xfId="52"/>
    <cellStyle name="Percent (0)" xfId="53"/>
    <cellStyle name="Percent [0]" xfId="54"/>
    <cellStyle name="Percent [00]" xfId="55"/>
    <cellStyle name="Percent [2]" xfId="56"/>
    <cellStyle name="Percent 2" xfId="57"/>
    <cellStyle name="Percent 3" xfId="58"/>
    <cellStyle name="PrePop Currency (0)" xfId="59"/>
    <cellStyle name="PrePop Currency (2)" xfId="60"/>
    <cellStyle name="PrePop Units (0)" xfId="61"/>
    <cellStyle name="PrePop Units (1)" xfId="62"/>
    <cellStyle name="PrePop Units (2)" xfId="63"/>
    <cellStyle name="Standaard_Blad1 (2)" xfId="64"/>
    <cellStyle name="Style 1" xfId="65"/>
    <cellStyle name="Text Indent A" xfId="66"/>
    <cellStyle name="Text Indent B" xfId="67"/>
    <cellStyle name="Text Indent C" xfId="68"/>
    <cellStyle name="Tickmark" xfId="69"/>
    <cellStyle name="Денежный 2" xfId="70"/>
    <cellStyle name="Денежный 2 2" xfId="71"/>
    <cellStyle name="Денежный 3" xfId="72"/>
    <cellStyle name="Обычный" xfId="0" builtinId="0"/>
    <cellStyle name="Обычный 10" xfId="73"/>
    <cellStyle name="Обычный 10 2" xfId="74"/>
    <cellStyle name="Обычный 12" xfId="75"/>
    <cellStyle name="Обычный 2" xfId="76"/>
    <cellStyle name="Обычный 2 2" xfId="77"/>
    <cellStyle name="Обычный 2 2 2" xfId="78"/>
    <cellStyle name="Обычный 2 2 2 2" xfId="79"/>
    <cellStyle name="Обычный 2 2 2 3" xfId="80"/>
    <cellStyle name="Обычный 2 2 3" xfId="81"/>
    <cellStyle name="Обычный 2 3" xfId="82"/>
    <cellStyle name="Обычный 2 4" xfId="83"/>
    <cellStyle name="Обычный 3" xfId="84"/>
    <cellStyle name="Обычный 3 2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Процентный 2" xfId="92"/>
    <cellStyle name="Процентный 3" xfId="93"/>
    <cellStyle name="Стиль 1" xfId="94"/>
    <cellStyle name="Тысячи [0]_010SN05" xfId="95"/>
    <cellStyle name="Тысячи_010SN05" xfId="96"/>
    <cellStyle name="Финансовый [0] 2" xfId="97"/>
    <cellStyle name="Финансовый 10" xfId="98"/>
    <cellStyle name="Финансовый 11" xfId="99"/>
    <cellStyle name="Финансовый 2 2" xfId="100"/>
    <cellStyle name="Финансовый 2 2 2" xfId="112"/>
    <cellStyle name="Финансовый 2 3" xfId="101"/>
    <cellStyle name="Финансовый 2 4" xfId="102"/>
    <cellStyle name="Финансовый 2 4 2" xfId="113"/>
    <cellStyle name="Финансовый 3" xfId="103"/>
    <cellStyle name="Финансовый 4" xfId="104"/>
    <cellStyle name="Финансовый 5" xfId="105"/>
    <cellStyle name="Финансовый 6" xfId="106"/>
    <cellStyle name="Финансовый 7" xfId="107"/>
    <cellStyle name="Финансовый 8" xfId="108"/>
    <cellStyle name="Финансовый 8 2" xfId="114"/>
    <cellStyle name="Финансовый 9" xfId="109"/>
    <cellStyle name="쉼표 [0]_WP_Investments &amp; Derivatives(0717)" xfId="110"/>
    <cellStyle name="표준_fair value market rates 6m 2008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topLeftCell="A43" zoomScaleNormal="100" workbookViewId="0">
      <selection activeCell="A4" sqref="A4:E4"/>
    </sheetView>
  </sheetViews>
  <sheetFormatPr defaultColWidth="9.140625" defaultRowHeight="12.75" x14ac:dyDescent="0.2"/>
  <cols>
    <col min="1" max="1" width="49.28515625" style="29" customWidth="1"/>
    <col min="2" max="2" width="6.28515625" style="127" customWidth="1"/>
    <col min="3" max="3" width="18.28515625" style="31" customWidth="1"/>
    <col min="4" max="4" width="5.140625" style="31" customWidth="1"/>
    <col min="5" max="5" width="17.140625" style="31" customWidth="1"/>
    <col min="6" max="7" width="10" style="1" bestFit="1" customWidth="1"/>
    <col min="8" max="16384" width="9.140625" style="1"/>
  </cols>
  <sheetData>
    <row r="1" spans="1:9" x14ac:dyDescent="0.2">
      <c r="A1" s="137" t="s">
        <v>0</v>
      </c>
      <c r="B1" s="137"/>
      <c r="C1" s="137"/>
      <c r="D1" s="96"/>
      <c r="E1" s="23"/>
    </row>
    <row r="2" spans="1:9" x14ac:dyDescent="0.2">
      <c r="A2" s="24" t="s">
        <v>141</v>
      </c>
      <c r="B2" s="125"/>
      <c r="C2" s="25"/>
      <c r="D2" s="25"/>
      <c r="E2" s="26"/>
    </row>
    <row r="3" spans="1:9" x14ac:dyDescent="0.2">
      <c r="A3" s="96" t="s">
        <v>142</v>
      </c>
      <c r="B3" s="125"/>
      <c r="C3" s="25"/>
      <c r="D3" s="25"/>
      <c r="E3" s="26"/>
    </row>
    <row r="4" spans="1:9" x14ac:dyDescent="0.2">
      <c r="A4" s="138" t="s">
        <v>43</v>
      </c>
      <c r="B4" s="138"/>
      <c r="C4" s="138"/>
      <c r="D4" s="138"/>
      <c r="E4" s="138"/>
    </row>
    <row r="5" spans="1:9" x14ac:dyDescent="0.2">
      <c r="A5" s="27"/>
      <c r="B5" s="126"/>
      <c r="C5" s="28"/>
      <c r="D5" s="28"/>
      <c r="E5" s="28"/>
    </row>
    <row r="6" spans="1:9" x14ac:dyDescent="0.2">
      <c r="A6" s="27"/>
      <c r="B6" s="126"/>
      <c r="C6" s="28"/>
      <c r="D6" s="28"/>
      <c r="E6" s="28"/>
    </row>
    <row r="7" spans="1:9" x14ac:dyDescent="0.2">
      <c r="C7" s="78"/>
      <c r="D7" s="78"/>
      <c r="E7" s="78"/>
    </row>
    <row r="8" spans="1:9" x14ac:dyDescent="0.2">
      <c r="B8" s="127" t="s">
        <v>127</v>
      </c>
      <c r="C8" s="78" t="s">
        <v>122</v>
      </c>
      <c r="D8" s="78"/>
      <c r="E8" s="78" t="s">
        <v>75</v>
      </c>
    </row>
    <row r="9" spans="1:9" x14ac:dyDescent="0.2">
      <c r="C9" s="78" t="s">
        <v>113</v>
      </c>
      <c r="D9" s="78"/>
      <c r="E9" s="78" t="s">
        <v>104</v>
      </c>
    </row>
    <row r="10" spans="1:9" x14ac:dyDescent="0.2">
      <c r="G10" s="2"/>
    </row>
    <row r="11" spans="1:9" x14ac:dyDescent="0.2">
      <c r="A11" s="32" t="s">
        <v>1</v>
      </c>
      <c r="B11" s="128"/>
      <c r="C11" s="89"/>
      <c r="D11" s="89"/>
    </row>
    <row r="12" spans="1:9" x14ac:dyDescent="0.2">
      <c r="A12" s="33" t="s">
        <v>2</v>
      </c>
      <c r="B12" s="129">
        <v>11</v>
      </c>
      <c r="C12" s="34">
        <v>257891</v>
      </c>
      <c r="D12" s="34"/>
      <c r="E12" s="34">
        <v>279330</v>
      </c>
      <c r="F12" s="2"/>
      <c r="G12" s="2"/>
    </row>
    <row r="13" spans="1:9" ht="25.5" x14ac:dyDescent="0.2">
      <c r="A13" s="33" t="s">
        <v>3</v>
      </c>
      <c r="B13" s="129">
        <v>12</v>
      </c>
      <c r="C13" s="34">
        <v>30464</v>
      </c>
      <c r="D13" s="34"/>
      <c r="E13" s="34">
        <v>25969</v>
      </c>
      <c r="F13" s="2"/>
      <c r="G13" s="2"/>
    </row>
    <row r="14" spans="1:9" x14ac:dyDescent="0.2">
      <c r="A14" s="33" t="s">
        <v>114</v>
      </c>
      <c r="B14" s="129">
        <v>13</v>
      </c>
      <c r="C14" s="34">
        <v>442284</v>
      </c>
      <c r="D14" s="34"/>
      <c r="E14" s="34">
        <v>312855</v>
      </c>
      <c r="F14" s="2"/>
      <c r="G14" s="2"/>
    </row>
    <row r="15" spans="1:9" x14ac:dyDescent="0.2">
      <c r="A15" s="33" t="s">
        <v>4</v>
      </c>
      <c r="B15" s="129">
        <v>14</v>
      </c>
      <c r="C15" s="34">
        <v>10176</v>
      </c>
      <c r="D15" s="34"/>
      <c r="E15" s="34">
        <v>63426</v>
      </c>
      <c r="F15" s="2"/>
      <c r="G15" s="2"/>
    </row>
    <row r="16" spans="1:9" x14ac:dyDescent="0.2">
      <c r="A16" s="33" t="s">
        <v>5</v>
      </c>
      <c r="B16" s="129">
        <v>15</v>
      </c>
      <c r="C16" s="34">
        <v>1079085</v>
      </c>
      <c r="D16" s="34"/>
      <c r="E16" s="34">
        <v>1009473</v>
      </c>
      <c r="F16" s="2"/>
      <c r="G16" s="2"/>
      <c r="I16" s="2"/>
    </row>
    <row r="17" spans="1:8" x14ac:dyDescent="0.2">
      <c r="A17" s="33" t="s">
        <v>99</v>
      </c>
      <c r="B17" s="129"/>
      <c r="C17" s="34">
        <v>405</v>
      </c>
      <c r="D17" s="34"/>
      <c r="E17" s="34">
        <v>1274</v>
      </c>
      <c r="F17" s="2"/>
      <c r="G17" s="2"/>
    </row>
    <row r="18" spans="1:8" x14ac:dyDescent="0.2">
      <c r="A18" s="33" t="s">
        <v>7</v>
      </c>
      <c r="B18" s="129">
        <v>16</v>
      </c>
      <c r="C18" s="34">
        <v>38174</v>
      </c>
      <c r="D18" s="34"/>
      <c r="E18" s="34">
        <v>42716</v>
      </c>
      <c r="F18" s="2"/>
      <c r="G18" s="2"/>
    </row>
    <row r="19" spans="1:8" x14ac:dyDescent="0.2">
      <c r="A19" s="33" t="s">
        <v>6</v>
      </c>
      <c r="B19" s="129">
        <v>17</v>
      </c>
      <c r="C19" s="34">
        <v>131584</v>
      </c>
      <c r="D19" s="34"/>
      <c r="E19" s="34">
        <v>122213</v>
      </c>
      <c r="F19" s="2"/>
      <c r="G19" s="2"/>
    </row>
    <row r="20" spans="1:8" ht="13.5" thickBot="1" x14ac:dyDescent="0.25">
      <c r="A20" s="35" t="s">
        <v>8</v>
      </c>
      <c r="B20" s="129"/>
      <c r="C20" s="36">
        <f>SUM(C12:C19)</f>
        <v>1990063</v>
      </c>
      <c r="D20" s="36"/>
      <c r="E20" s="36">
        <f>SUM(E12:E19)</f>
        <v>1857256</v>
      </c>
      <c r="F20" s="2"/>
      <c r="G20" s="2"/>
      <c r="H20" s="2"/>
    </row>
    <row r="21" spans="1:8" ht="13.5" thickTop="1" x14ac:dyDescent="0.2">
      <c r="A21" s="37" t="s">
        <v>9</v>
      </c>
      <c r="B21" s="130"/>
      <c r="C21" s="38"/>
      <c r="D21" s="38"/>
      <c r="E21" s="38"/>
      <c r="G21" s="2"/>
    </row>
    <row r="22" spans="1:8" x14ac:dyDescent="0.2">
      <c r="A22" s="35" t="s">
        <v>10</v>
      </c>
      <c r="B22" s="129"/>
      <c r="C22" s="38"/>
      <c r="D22" s="38"/>
      <c r="E22" s="38"/>
      <c r="G22" s="2"/>
    </row>
    <row r="23" spans="1:8" x14ac:dyDescent="0.2">
      <c r="A23" s="33" t="s">
        <v>11</v>
      </c>
      <c r="B23" s="129">
        <v>18</v>
      </c>
      <c r="C23" s="38">
        <v>66706</v>
      </c>
      <c r="D23" s="38"/>
      <c r="E23" s="38">
        <v>126558</v>
      </c>
      <c r="F23" s="2"/>
      <c r="G23" s="2"/>
    </row>
    <row r="24" spans="1:8" x14ac:dyDescent="0.2">
      <c r="A24" s="33" t="s">
        <v>12</v>
      </c>
      <c r="B24" s="129">
        <v>19</v>
      </c>
      <c r="C24" s="34">
        <v>1282342</v>
      </c>
      <c r="D24" s="34"/>
      <c r="E24" s="34">
        <v>1189264</v>
      </c>
      <c r="F24" s="2"/>
      <c r="G24" s="2"/>
    </row>
    <row r="25" spans="1:8" x14ac:dyDescent="0.2">
      <c r="A25" s="33" t="s">
        <v>13</v>
      </c>
      <c r="B25" s="129">
        <v>20</v>
      </c>
      <c r="C25" s="34">
        <v>103189</v>
      </c>
      <c r="D25" s="34"/>
      <c r="E25" s="34">
        <v>109757</v>
      </c>
      <c r="F25" s="2"/>
      <c r="G25" s="2"/>
    </row>
    <row r="26" spans="1:8" x14ac:dyDescent="0.2">
      <c r="A26" s="33" t="s">
        <v>100</v>
      </c>
      <c r="B26" s="129"/>
      <c r="C26" s="34">
        <v>12130</v>
      </c>
      <c r="D26" s="34"/>
      <c r="E26" s="34">
        <v>11600</v>
      </c>
      <c r="F26" s="2"/>
      <c r="G26" s="2"/>
    </row>
    <row r="27" spans="1:8" x14ac:dyDescent="0.2">
      <c r="A27" s="33" t="s">
        <v>15</v>
      </c>
      <c r="B27" s="129">
        <v>21</v>
      </c>
      <c r="C27" s="34">
        <v>65133</v>
      </c>
      <c r="D27" s="34"/>
      <c r="E27" s="34">
        <v>62540</v>
      </c>
      <c r="G27" s="34"/>
    </row>
    <row r="28" spans="1:8" x14ac:dyDescent="0.2">
      <c r="A28" s="33" t="s">
        <v>14</v>
      </c>
      <c r="B28" s="129">
        <v>22</v>
      </c>
      <c r="C28" s="34">
        <v>316256</v>
      </c>
      <c r="D28" s="34"/>
      <c r="E28" s="34">
        <v>225851</v>
      </c>
      <c r="F28" s="2"/>
      <c r="G28" s="34"/>
    </row>
    <row r="29" spans="1:8" x14ac:dyDescent="0.2">
      <c r="A29" s="33" t="s">
        <v>16</v>
      </c>
      <c r="B29" s="129"/>
      <c r="C29" s="39">
        <f>SUM(C23:C28)</f>
        <v>1845756</v>
      </c>
      <c r="D29" s="39"/>
      <c r="E29" s="39">
        <f>SUM(E23:E28)</f>
        <v>1725570</v>
      </c>
      <c r="F29" s="2"/>
      <c r="G29" s="2"/>
    </row>
    <row r="30" spans="1:8" x14ac:dyDescent="0.2">
      <c r="A30" s="35" t="s">
        <v>17</v>
      </c>
      <c r="B30" s="129"/>
      <c r="C30" s="38"/>
      <c r="D30" s="38"/>
      <c r="E30" s="38"/>
      <c r="G30" s="2"/>
    </row>
    <row r="31" spans="1:8" x14ac:dyDescent="0.2">
      <c r="A31" s="33" t="s">
        <v>18</v>
      </c>
      <c r="B31" s="129"/>
      <c r="C31" s="38"/>
      <c r="D31" s="38"/>
      <c r="E31" s="38"/>
      <c r="G31" s="2"/>
    </row>
    <row r="32" spans="1:8" x14ac:dyDescent="0.2">
      <c r="A32" s="33" t="s">
        <v>19</v>
      </c>
      <c r="B32" s="129">
        <v>23</v>
      </c>
      <c r="C32" s="34">
        <v>63990</v>
      </c>
      <c r="D32" s="34"/>
      <c r="E32" s="34">
        <v>61760</v>
      </c>
      <c r="F32" s="2"/>
      <c r="G32" s="2"/>
    </row>
    <row r="33" spans="1:7" ht="25.5" customHeight="1" x14ac:dyDescent="0.2">
      <c r="A33" s="33" t="s">
        <v>92</v>
      </c>
      <c r="B33" s="129"/>
      <c r="C33" s="40">
        <v>154</v>
      </c>
      <c r="D33" s="40"/>
      <c r="E33" s="40">
        <v>2204</v>
      </c>
      <c r="F33" s="4"/>
      <c r="G33" s="2"/>
    </row>
    <row r="34" spans="1:7" x14ac:dyDescent="0.2">
      <c r="A34" s="33" t="s">
        <v>88</v>
      </c>
      <c r="B34" s="129"/>
      <c r="C34" s="40">
        <v>2352</v>
      </c>
      <c r="D34" s="40"/>
      <c r="E34" s="40">
        <v>4773</v>
      </c>
      <c r="F34" s="4"/>
      <c r="G34" s="2"/>
    </row>
    <row r="35" spans="1:7" x14ac:dyDescent="0.2">
      <c r="A35" s="33" t="s">
        <v>20</v>
      </c>
      <c r="B35" s="129"/>
      <c r="C35" s="34">
        <v>77811</v>
      </c>
      <c r="D35" s="34"/>
      <c r="E35" s="34">
        <v>62949</v>
      </c>
      <c r="F35" s="2"/>
      <c r="G35" s="2"/>
    </row>
    <row r="36" spans="1:7" ht="25.5" x14ac:dyDescent="0.2">
      <c r="A36" s="33" t="s">
        <v>21</v>
      </c>
      <c r="B36" s="129"/>
      <c r="C36" s="39">
        <f>SUM(C32:C35)</f>
        <v>144307</v>
      </c>
      <c r="D36" s="39"/>
      <c r="E36" s="39">
        <f>SUM(E32:E35)</f>
        <v>131686</v>
      </c>
      <c r="F36" s="2"/>
      <c r="G36" s="2"/>
    </row>
    <row r="37" spans="1:7" x14ac:dyDescent="0.2">
      <c r="A37" s="33" t="s">
        <v>22</v>
      </c>
      <c r="B37" s="129"/>
      <c r="C37" s="41"/>
      <c r="D37" s="41"/>
      <c r="E37" s="41"/>
      <c r="G37" s="2"/>
    </row>
    <row r="38" spans="1:7" x14ac:dyDescent="0.2">
      <c r="A38" s="33" t="s">
        <v>23</v>
      </c>
      <c r="B38" s="129"/>
      <c r="C38" s="42">
        <f>C36+C37</f>
        <v>144307</v>
      </c>
      <c r="D38" s="42"/>
      <c r="E38" s="42">
        <f>E36+E37</f>
        <v>131686</v>
      </c>
      <c r="F38" s="2"/>
      <c r="G38" s="2"/>
    </row>
    <row r="39" spans="1:7" ht="13.5" thickBot="1" x14ac:dyDescent="0.25">
      <c r="A39" s="35" t="s">
        <v>24</v>
      </c>
      <c r="B39" s="129"/>
      <c r="C39" s="36">
        <f>C29+C38</f>
        <v>1990063</v>
      </c>
      <c r="D39" s="36"/>
      <c r="E39" s="36">
        <f>E29+E38</f>
        <v>1857256</v>
      </c>
      <c r="F39" s="2"/>
      <c r="G39" s="2"/>
    </row>
    <row r="40" spans="1:7" s="113" customFormat="1" ht="13.5" thickTop="1" x14ac:dyDescent="0.2">
      <c r="A40" s="115"/>
      <c r="B40" s="129"/>
      <c r="C40" s="116"/>
      <c r="D40" s="116"/>
      <c r="E40" s="116"/>
      <c r="F40" s="114"/>
      <c r="G40" s="114"/>
    </row>
    <row r="41" spans="1:7" s="113" customFormat="1" x14ac:dyDescent="0.2">
      <c r="A41" s="122" t="s">
        <v>128</v>
      </c>
      <c r="B41" s="139">
        <v>10</v>
      </c>
      <c r="C41" s="116">
        <v>797</v>
      </c>
      <c r="D41" s="116"/>
      <c r="E41" s="116">
        <v>734</v>
      </c>
      <c r="F41" s="114"/>
      <c r="G41" s="114"/>
    </row>
    <row r="42" spans="1:7" s="113" customFormat="1" x14ac:dyDescent="0.2">
      <c r="A42" s="122" t="s">
        <v>129</v>
      </c>
      <c r="B42" s="140"/>
      <c r="C42" s="116">
        <v>295</v>
      </c>
      <c r="D42" s="116"/>
      <c r="E42" s="116">
        <v>309</v>
      </c>
      <c r="F42" s="114"/>
      <c r="G42" s="114"/>
    </row>
    <row r="43" spans="1:7" s="113" customFormat="1" x14ac:dyDescent="0.2">
      <c r="A43" s="115"/>
      <c r="B43" s="129"/>
      <c r="C43" s="116"/>
      <c r="D43" s="116"/>
      <c r="E43" s="116"/>
      <c r="F43" s="114"/>
      <c r="G43" s="114"/>
    </row>
    <row r="44" spans="1:7" x14ac:dyDescent="0.2">
      <c r="C44" s="34"/>
      <c r="D44" s="34"/>
    </row>
    <row r="45" spans="1:7" x14ac:dyDescent="0.2">
      <c r="A45" s="43" t="s">
        <v>44</v>
      </c>
      <c r="B45" s="125"/>
      <c r="C45" s="34"/>
      <c r="D45" s="34"/>
    </row>
    <row r="46" spans="1:7" x14ac:dyDescent="0.2">
      <c r="C46" s="34"/>
      <c r="D46" s="34"/>
    </row>
    <row r="47" spans="1:7" x14ac:dyDescent="0.2">
      <c r="C47" s="34"/>
      <c r="D47" s="34"/>
    </row>
    <row r="48" spans="1:7" x14ac:dyDescent="0.2">
      <c r="A48" s="29" t="s">
        <v>45</v>
      </c>
      <c r="C48" s="82" t="s">
        <v>90</v>
      </c>
      <c r="D48" s="82"/>
      <c r="E48" s="31" t="s">
        <v>46</v>
      </c>
    </row>
    <row r="49" spans="1:5" x14ac:dyDescent="0.2">
      <c r="A49" s="23" t="s">
        <v>89</v>
      </c>
      <c r="B49" s="30"/>
      <c r="C49" s="23" t="s">
        <v>91</v>
      </c>
      <c r="D49" s="23"/>
      <c r="E49" s="23" t="s">
        <v>96</v>
      </c>
    </row>
    <row r="50" spans="1:5" x14ac:dyDescent="0.2">
      <c r="A50" s="43" t="s">
        <v>87</v>
      </c>
      <c r="B50" s="125"/>
      <c r="C50" s="23" t="s">
        <v>110</v>
      </c>
      <c r="D50" s="23"/>
      <c r="E50" s="23" t="s">
        <v>97</v>
      </c>
    </row>
    <row r="51" spans="1:5" x14ac:dyDescent="0.2">
      <c r="C51" s="23" t="s">
        <v>111</v>
      </c>
      <c r="E51" s="23"/>
    </row>
    <row r="60" spans="1:5" x14ac:dyDescent="0.2">
      <c r="C60" s="23"/>
      <c r="D60" s="23"/>
    </row>
    <row r="61" spans="1:5" x14ac:dyDescent="0.2">
      <c r="A61" s="43"/>
      <c r="B61" s="125"/>
      <c r="C61" s="23"/>
      <c r="D61" s="23"/>
    </row>
    <row r="63" spans="1:5" x14ac:dyDescent="0.2">
      <c r="A63" s="43"/>
      <c r="B63" s="125"/>
      <c r="C63" s="23"/>
      <c r="D63" s="23"/>
    </row>
  </sheetData>
  <mergeCells count="3">
    <mergeCell ref="A1:C1"/>
    <mergeCell ref="A4:E4"/>
    <mergeCell ref="B41:B42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C44:E44 C20:E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topLeftCell="A61" zoomScaleNormal="100" workbookViewId="0">
      <selection activeCell="A3" sqref="A3"/>
    </sheetView>
  </sheetViews>
  <sheetFormatPr defaultColWidth="9.140625" defaultRowHeight="12.75" x14ac:dyDescent="0.2"/>
  <cols>
    <col min="1" max="1" width="47.140625" style="29" customWidth="1"/>
    <col min="2" max="2" width="7.28515625" style="127" customWidth="1"/>
    <col min="3" max="3" width="18" style="31" customWidth="1"/>
    <col min="4" max="4" width="5.140625" style="109" customWidth="1"/>
    <col min="5" max="5" width="16.7109375" style="31" customWidth="1"/>
    <col min="6" max="6" width="3.140625" style="1" customWidth="1"/>
    <col min="7" max="7" width="12.5703125" style="1" customWidth="1"/>
    <col min="8" max="16384" width="9.140625" style="1"/>
  </cols>
  <sheetData>
    <row r="1" spans="1:11" x14ac:dyDescent="0.2">
      <c r="A1" s="137" t="s">
        <v>0</v>
      </c>
      <c r="B1" s="137"/>
      <c r="C1" s="137"/>
      <c r="D1" s="137"/>
      <c r="E1" s="23"/>
    </row>
    <row r="2" spans="1:11" ht="12" customHeight="1" x14ac:dyDescent="0.2">
      <c r="A2" s="24" t="s">
        <v>140</v>
      </c>
      <c r="B2" s="125"/>
      <c r="C2" s="25"/>
      <c r="D2" s="105"/>
      <c r="E2" s="26"/>
    </row>
    <row r="3" spans="1:11" x14ac:dyDescent="0.2">
      <c r="A3" s="24" t="s">
        <v>139</v>
      </c>
      <c r="B3" s="125"/>
      <c r="C3" s="24"/>
      <c r="D3" s="105"/>
      <c r="E3" s="26"/>
    </row>
    <row r="4" spans="1:11" x14ac:dyDescent="0.2">
      <c r="A4" s="138" t="s">
        <v>43</v>
      </c>
      <c r="B4" s="138"/>
      <c r="C4" s="138"/>
      <c r="D4" s="138"/>
      <c r="E4" s="138"/>
    </row>
    <row r="6" spans="1:11" x14ac:dyDescent="0.2">
      <c r="C6" s="78"/>
      <c r="D6" s="106"/>
      <c r="E6" s="78"/>
    </row>
    <row r="7" spans="1:11" ht="26.25" customHeight="1" x14ac:dyDescent="0.2">
      <c r="C7" s="94" t="s">
        <v>123</v>
      </c>
      <c r="D7" s="106"/>
      <c r="E7" s="94" t="s">
        <v>123</v>
      </c>
    </row>
    <row r="8" spans="1:11" x14ac:dyDescent="0.2">
      <c r="C8" s="78" t="s">
        <v>124</v>
      </c>
      <c r="D8" s="107"/>
      <c r="E8" s="78" t="s">
        <v>124</v>
      </c>
    </row>
    <row r="9" spans="1:11" x14ac:dyDescent="0.2">
      <c r="B9" s="127" t="s">
        <v>127</v>
      </c>
      <c r="C9" s="78" t="s">
        <v>113</v>
      </c>
      <c r="D9" s="106"/>
      <c r="E9" s="78" t="s">
        <v>104</v>
      </c>
    </row>
    <row r="10" spans="1:11" x14ac:dyDescent="0.2">
      <c r="D10" s="106"/>
    </row>
    <row r="12" spans="1:11" x14ac:dyDescent="0.2">
      <c r="A12" s="44" t="s">
        <v>25</v>
      </c>
      <c r="B12" s="131"/>
      <c r="C12" s="45">
        <v>30502</v>
      </c>
      <c r="D12" s="52"/>
      <c r="E12" s="45">
        <v>15585</v>
      </c>
      <c r="G12" s="22"/>
      <c r="K12" s="22"/>
    </row>
    <row r="13" spans="1:11" x14ac:dyDescent="0.2">
      <c r="A13" s="44" t="s">
        <v>121</v>
      </c>
      <c r="B13" s="131"/>
      <c r="C13" s="45">
        <v>69994</v>
      </c>
      <c r="D13" s="52"/>
      <c r="E13" s="45">
        <v>77250</v>
      </c>
      <c r="G13" s="22"/>
      <c r="H13" s="22"/>
      <c r="K13" s="22"/>
    </row>
    <row r="14" spans="1:11" x14ac:dyDescent="0.2">
      <c r="A14" s="44" t="s">
        <v>26</v>
      </c>
      <c r="B14" s="131"/>
      <c r="C14" s="46">
        <v>-53054</v>
      </c>
      <c r="D14" s="52"/>
      <c r="E14" s="46">
        <v>-51180</v>
      </c>
      <c r="G14" s="22"/>
      <c r="K14" s="22"/>
    </row>
    <row r="15" spans="1:11" x14ac:dyDescent="0.2">
      <c r="A15" s="44"/>
      <c r="B15" s="131"/>
      <c r="C15" s="47"/>
      <c r="D15" s="47"/>
      <c r="E15" s="47"/>
      <c r="G15" s="22"/>
      <c r="K15" s="22"/>
    </row>
    <row r="16" spans="1:11" ht="39.75" customHeight="1" x14ac:dyDescent="0.2">
      <c r="A16" s="48" t="s">
        <v>27</v>
      </c>
      <c r="B16" s="132"/>
      <c r="C16" s="49">
        <f>SUM(C12:C15)</f>
        <v>47442</v>
      </c>
      <c r="D16" s="103"/>
      <c r="E16" s="49">
        <f>SUM(E12:E15)</f>
        <v>41655</v>
      </c>
      <c r="G16" s="22"/>
      <c r="K16" s="22"/>
    </row>
    <row r="17" spans="1:11" x14ac:dyDescent="0.2">
      <c r="A17" s="44"/>
      <c r="B17" s="131"/>
      <c r="C17" s="47"/>
      <c r="D17" s="47"/>
      <c r="E17" s="47"/>
      <c r="G17" s="22"/>
      <c r="K17" s="22"/>
    </row>
    <row r="18" spans="1:11" ht="25.5" x14ac:dyDescent="0.2">
      <c r="A18" s="50" t="s">
        <v>28</v>
      </c>
      <c r="B18" s="133"/>
      <c r="C18" s="45">
        <v>-21785</v>
      </c>
      <c r="D18" s="52"/>
      <c r="E18" s="45">
        <v>-35320</v>
      </c>
      <c r="G18" s="22"/>
      <c r="K18" s="22"/>
    </row>
    <row r="19" spans="1:11" x14ac:dyDescent="0.2">
      <c r="A19" s="44"/>
      <c r="B19" s="131"/>
      <c r="C19" s="47"/>
      <c r="D19" s="47"/>
      <c r="E19" s="47"/>
      <c r="G19" s="22"/>
      <c r="K19" s="22"/>
    </row>
    <row r="20" spans="1:11" x14ac:dyDescent="0.2">
      <c r="A20" s="44" t="s">
        <v>29</v>
      </c>
      <c r="B20" s="131">
        <v>3</v>
      </c>
      <c r="C20" s="51">
        <f>SUM(C16:C18)</f>
        <v>25657</v>
      </c>
      <c r="D20" s="104"/>
      <c r="E20" s="51">
        <f>SUM(E16:E18)</f>
        <v>6335</v>
      </c>
      <c r="G20" s="22"/>
      <c r="K20" s="22"/>
    </row>
    <row r="21" spans="1:11" x14ac:dyDescent="0.2">
      <c r="A21" s="44"/>
      <c r="B21" s="131"/>
      <c r="C21" s="47"/>
      <c r="D21" s="47"/>
      <c r="E21" s="47"/>
      <c r="G21" s="22"/>
      <c r="K21" s="22"/>
    </row>
    <row r="22" spans="1:11" ht="38.25" x14ac:dyDescent="0.2">
      <c r="A22" s="50" t="s">
        <v>78</v>
      </c>
      <c r="B22" s="133">
        <v>5</v>
      </c>
      <c r="C22" s="45">
        <v>4882</v>
      </c>
      <c r="D22" s="52"/>
      <c r="E22" s="45">
        <v>-529</v>
      </c>
      <c r="G22" s="22"/>
      <c r="K22" s="22"/>
    </row>
    <row r="23" spans="1:11" ht="42" customHeight="1" x14ac:dyDescent="0.2">
      <c r="A23" s="50" t="s">
        <v>94</v>
      </c>
      <c r="B23" s="133"/>
      <c r="C23" s="45">
        <v>1307</v>
      </c>
      <c r="D23" s="52"/>
      <c r="E23" s="45">
        <v>1606</v>
      </c>
      <c r="G23" s="22"/>
      <c r="K23" s="22"/>
    </row>
    <row r="24" spans="1:11" x14ac:dyDescent="0.2">
      <c r="A24" s="50" t="s">
        <v>30</v>
      </c>
      <c r="B24" s="133">
        <v>6</v>
      </c>
      <c r="C24" s="45">
        <v>5051</v>
      </c>
      <c r="D24" s="52"/>
      <c r="E24" s="45">
        <v>8788</v>
      </c>
      <c r="G24" s="22"/>
      <c r="K24" s="22"/>
    </row>
    <row r="25" spans="1:11" x14ac:dyDescent="0.2">
      <c r="A25" s="50" t="s">
        <v>31</v>
      </c>
      <c r="B25" s="133">
        <v>7</v>
      </c>
      <c r="C25" s="45">
        <v>19519</v>
      </c>
      <c r="D25" s="52"/>
      <c r="E25" s="45">
        <v>18168</v>
      </c>
      <c r="G25" s="22"/>
      <c r="K25" s="22"/>
    </row>
    <row r="26" spans="1:11" x14ac:dyDescent="0.2">
      <c r="A26" s="50" t="s">
        <v>32</v>
      </c>
      <c r="B26" s="133"/>
      <c r="C26" s="45">
        <v>-7426</v>
      </c>
      <c r="D26" s="52"/>
      <c r="E26" s="45">
        <v>-6608</v>
      </c>
      <c r="G26" s="22"/>
      <c r="K26" s="22"/>
    </row>
    <row r="27" spans="1:11" x14ac:dyDescent="0.2">
      <c r="A27" s="44" t="s">
        <v>77</v>
      </c>
      <c r="B27" s="131">
        <v>9</v>
      </c>
      <c r="C27" s="45">
        <v>-1325</v>
      </c>
      <c r="D27" s="52"/>
      <c r="E27" s="45">
        <v>14964</v>
      </c>
      <c r="G27" s="22"/>
      <c r="K27" s="22"/>
    </row>
    <row r="28" spans="1:11" ht="25.5" x14ac:dyDescent="0.2">
      <c r="A28" s="48" t="s">
        <v>33</v>
      </c>
      <c r="B28" s="132"/>
      <c r="C28" s="46">
        <v>-1047</v>
      </c>
      <c r="D28" s="52"/>
      <c r="E28" s="46">
        <v>-333</v>
      </c>
      <c r="G28" s="22"/>
      <c r="K28" s="22"/>
    </row>
    <row r="29" spans="1:11" x14ac:dyDescent="0.2">
      <c r="A29" s="44" t="s">
        <v>34</v>
      </c>
      <c r="B29" s="131"/>
      <c r="C29" s="103">
        <f>SUM(C22:C28)</f>
        <v>20961</v>
      </c>
      <c r="D29" s="103"/>
      <c r="E29" s="104">
        <f>SUM(E22:E28)</f>
        <v>36056</v>
      </c>
      <c r="G29" s="22"/>
      <c r="K29" s="22"/>
    </row>
    <row r="30" spans="1:11" x14ac:dyDescent="0.2">
      <c r="A30" s="44"/>
      <c r="B30" s="131"/>
      <c r="C30" s="47"/>
      <c r="D30" s="47"/>
      <c r="E30" s="47"/>
      <c r="G30" s="22"/>
      <c r="K30" s="22"/>
    </row>
    <row r="31" spans="1:11" x14ac:dyDescent="0.2">
      <c r="A31" s="44" t="s">
        <v>35</v>
      </c>
      <c r="B31" s="131"/>
      <c r="C31" s="56">
        <f>C20+C29</f>
        <v>46618</v>
      </c>
      <c r="D31" s="52"/>
      <c r="E31" s="56">
        <f>E20+E29</f>
        <v>42391</v>
      </c>
      <c r="G31" s="22"/>
      <c r="K31" s="22"/>
    </row>
    <row r="32" spans="1:11" x14ac:dyDescent="0.2">
      <c r="A32" s="44"/>
      <c r="B32" s="131"/>
      <c r="D32" s="52"/>
      <c r="G32" s="22"/>
      <c r="K32" s="22"/>
    </row>
    <row r="33" spans="1:11" x14ac:dyDescent="0.2">
      <c r="A33" s="44" t="s">
        <v>36</v>
      </c>
      <c r="B33" s="131">
        <v>8</v>
      </c>
      <c r="C33" s="46">
        <v>-33926</v>
      </c>
      <c r="D33" s="52"/>
      <c r="E33" s="46">
        <v>-28877</v>
      </c>
      <c r="G33" s="22"/>
      <c r="K33" s="22"/>
    </row>
    <row r="34" spans="1:11" x14ac:dyDescent="0.2">
      <c r="A34" s="44"/>
      <c r="B34" s="131"/>
      <c r="C34" s="47"/>
      <c r="D34" s="47"/>
      <c r="E34" s="47"/>
      <c r="G34" s="22"/>
      <c r="K34" s="22"/>
    </row>
    <row r="35" spans="1:11" x14ac:dyDescent="0.2">
      <c r="A35" s="48"/>
      <c r="B35" s="132"/>
      <c r="C35" s="47"/>
      <c r="D35" s="47"/>
      <c r="E35" s="47"/>
      <c r="G35" s="22"/>
      <c r="K35" s="22"/>
    </row>
    <row r="36" spans="1:11" x14ac:dyDescent="0.2">
      <c r="A36" s="44" t="s">
        <v>37</v>
      </c>
      <c r="B36" s="131"/>
      <c r="C36" s="56">
        <f>SUM(C31:C33)</f>
        <v>12692</v>
      </c>
      <c r="D36" s="103"/>
      <c r="E36" s="49">
        <f>SUM(E31:E33)+E35</f>
        <v>13514</v>
      </c>
      <c r="G36" s="22"/>
      <c r="K36" s="22"/>
    </row>
    <row r="37" spans="1:11" x14ac:dyDescent="0.2">
      <c r="A37" s="44"/>
      <c r="B37" s="131"/>
      <c r="C37" s="46"/>
      <c r="D37" s="47"/>
      <c r="E37" s="47"/>
      <c r="G37" s="22"/>
      <c r="K37" s="22"/>
    </row>
    <row r="38" spans="1:11" x14ac:dyDescent="0.2">
      <c r="A38" s="44" t="s">
        <v>38</v>
      </c>
      <c r="B38" s="131"/>
      <c r="C38" s="46">
        <v>-302</v>
      </c>
      <c r="D38" s="52"/>
      <c r="E38" s="46">
        <v>-841</v>
      </c>
      <c r="G38" s="22"/>
      <c r="K38" s="22"/>
    </row>
    <row r="39" spans="1:11" x14ac:dyDescent="0.2">
      <c r="A39" s="44"/>
      <c r="B39" s="131"/>
      <c r="C39" s="53"/>
      <c r="D39" s="53"/>
      <c r="E39" s="53"/>
      <c r="G39" s="22"/>
      <c r="K39" s="22"/>
    </row>
    <row r="40" spans="1:11" x14ac:dyDescent="0.2">
      <c r="A40" s="44" t="s">
        <v>39</v>
      </c>
      <c r="B40" s="131"/>
      <c r="C40" s="56">
        <f>C36+C38</f>
        <v>12390</v>
      </c>
      <c r="D40" s="103"/>
      <c r="E40" s="51">
        <f>SUM(E36:E38)</f>
        <v>12673</v>
      </c>
      <c r="G40" s="22"/>
      <c r="K40" s="22"/>
    </row>
    <row r="41" spans="1:11" x14ac:dyDescent="0.2">
      <c r="A41" s="54" t="s">
        <v>40</v>
      </c>
      <c r="B41" s="134"/>
      <c r="C41" s="55"/>
      <c r="D41" s="47"/>
      <c r="E41" s="55"/>
      <c r="G41" s="22"/>
      <c r="K41" s="22"/>
    </row>
    <row r="42" spans="1:11" x14ac:dyDescent="0.2">
      <c r="A42" s="54" t="s">
        <v>41</v>
      </c>
      <c r="B42" s="134"/>
      <c r="C42" s="56"/>
      <c r="D42" s="108"/>
      <c r="E42" s="56"/>
      <c r="G42" s="22"/>
      <c r="K42" s="22"/>
    </row>
    <row r="43" spans="1:11" x14ac:dyDescent="0.2">
      <c r="A43" s="54" t="s">
        <v>42</v>
      </c>
      <c r="B43" s="134"/>
      <c r="C43" s="51"/>
      <c r="D43" s="57"/>
      <c r="E43" s="51"/>
      <c r="G43" s="22"/>
      <c r="K43" s="22"/>
    </row>
    <row r="44" spans="1:11" s="117" customFormat="1" x14ac:dyDescent="0.2">
      <c r="A44" s="119"/>
      <c r="B44" s="134"/>
      <c r="C44" s="121"/>
      <c r="D44" s="120"/>
      <c r="E44" s="121"/>
      <c r="G44" s="118"/>
      <c r="K44" s="118"/>
    </row>
    <row r="45" spans="1:11" s="117" customFormat="1" x14ac:dyDescent="0.2">
      <c r="A45" s="124" t="s">
        <v>130</v>
      </c>
      <c r="B45" s="134"/>
      <c r="C45" s="121"/>
      <c r="D45" s="120"/>
      <c r="E45" s="121"/>
      <c r="G45" s="118"/>
      <c r="K45" s="118"/>
    </row>
    <row r="46" spans="1:11" s="117" customFormat="1" x14ac:dyDescent="0.2">
      <c r="A46" s="124" t="s">
        <v>131</v>
      </c>
      <c r="B46" s="141">
        <v>10</v>
      </c>
      <c r="C46" s="123" t="s">
        <v>133</v>
      </c>
      <c r="D46" s="120"/>
      <c r="E46" s="123" t="s">
        <v>135</v>
      </c>
      <c r="G46" s="118"/>
      <c r="K46" s="118"/>
    </row>
    <row r="47" spans="1:11" x14ac:dyDescent="0.2">
      <c r="A47" s="124" t="s">
        <v>132</v>
      </c>
      <c r="B47" s="142"/>
      <c r="C47" s="45" t="s">
        <v>134</v>
      </c>
      <c r="D47" s="57"/>
      <c r="E47" s="123" t="s">
        <v>136</v>
      </c>
    </row>
    <row r="48" spans="1:11" x14ac:dyDescent="0.2">
      <c r="A48" s="43"/>
      <c r="B48" s="125"/>
      <c r="C48" s="45"/>
      <c r="D48" s="59"/>
      <c r="E48" s="58"/>
    </row>
    <row r="49" spans="1:5" x14ac:dyDescent="0.2">
      <c r="A49" s="43" t="s">
        <v>44</v>
      </c>
      <c r="B49" s="125"/>
      <c r="C49" s="45"/>
      <c r="D49" s="59"/>
      <c r="E49" s="58"/>
    </row>
    <row r="50" spans="1:5" x14ac:dyDescent="0.2">
      <c r="A50" s="54"/>
      <c r="B50" s="134"/>
      <c r="C50" s="59"/>
      <c r="D50" s="59"/>
      <c r="E50" s="58"/>
    </row>
    <row r="51" spans="1:5" x14ac:dyDescent="0.2">
      <c r="A51" s="54"/>
      <c r="B51" s="134"/>
      <c r="C51" s="59"/>
      <c r="D51" s="59"/>
      <c r="E51" s="58"/>
    </row>
    <row r="52" spans="1:5" x14ac:dyDescent="0.2">
      <c r="A52" s="29" t="s">
        <v>45</v>
      </c>
      <c r="C52" s="90" t="s">
        <v>90</v>
      </c>
      <c r="E52" s="31" t="s">
        <v>46</v>
      </c>
    </row>
    <row r="53" spans="1:5" x14ac:dyDescent="0.2">
      <c r="A53" s="23" t="s">
        <v>89</v>
      </c>
      <c r="B53" s="30"/>
      <c r="C53" s="23" t="s">
        <v>91</v>
      </c>
      <c r="E53" s="23" t="s">
        <v>96</v>
      </c>
    </row>
    <row r="54" spans="1:5" x14ac:dyDescent="0.2">
      <c r="A54" s="43" t="s">
        <v>87</v>
      </c>
      <c r="B54" s="125"/>
      <c r="C54" s="23" t="s">
        <v>110</v>
      </c>
      <c r="E54" s="23" t="s">
        <v>97</v>
      </c>
    </row>
    <row r="55" spans="1:5" x14ac:dyDescent="0.2">
      <c r="A55" s="43"/>
      <c r="B55" s="125"/>
      <c r="C55" s="23" t="s">
        <v>111</v>
      </c>
      <c r="E55" s="23"/>
    </row>
    <row r="56" spans="1:5" x14ac:dyDescent="0.2">
      <c r="A56" s="43"/>
      <c r="B56" s="125"/>
      <c r="C56" s="23"/>
      <c r="E56" s="23"/>
    </row>
    <row r="57" spans="1:5" x14ac:dyDescent="0.2">
      <c r="A57" s="43"/>
      <c r="B57" s="125"/>
      <c r="C57" s="23"/>
      <c r="E57" s="23"/>
    </row>
    <row r="58" spans="1:5" x14ac:dyDescent="0.2">
      <c r="A58" s="137" t="s">
        <v>0</v>
      </c>
      <c r="B58" s="137"/>
      <c r="C58" s="137"/>
      <c r="D58" s="137"/>
      <c r="E58" s="23"/>
    </row>
    <row r="59" spans="1:5" x14ac:dyDescent="0.2">
      <c r="A59" s="24" t="s">
        <v>137</v>
      </c>
      <c r="B59" s="125"/>
      <c r="C59" s="25"/>
      <c r="D59" s="105"/>
      <c r="E59" s="26"/>
    </row>
    <row r="60" spans="1:5" x14ac:dyDescent="0.2">
      <c r="A60" s="24" t="s">
        <v>138</v>
      </c>
      <c r="B60" s="125"/>
      <c r="C60" s="24"/>
      <c r="D60" s="105"/>
      <c r="E60" s="26"/>
    </row>
    <row r="61" spans="1:5" x14ac:dyDescent="0.2">
      <c r="A61" s="138" t="s">
        <v>43</v>
      </c>
      <c r="B61" s="138"/>
      <c r="C61" s="138"/>
      <c r="D61" s="138"/>
      <c r="E61" s="138"/>
    </row>
    <row r="62" spans="1:5" x14ac:dyDescent="0.2">
      <c r="C62" s="78"/>
      <c r="D62" s="106"/>
      <c r="E62" s="78"/>
    </row>
    <row r="63" spans="1:5" x14ac:dyDescent="0.2">
      <c r="C63" s="78"/>
      <c r="D63" s="106"/>
      <c r="E63" s="78"/>
    </row>
    <row r="64" spans="1:5" x14ac:dyDescent="0.2">
      <c r="C64" s="78"/>
      <c r="D64" s="106"/>
      <c r="E64" s="78"/>
    </row>
    <row r="65" spans="1:5" ht="38.25" x14ac:dyDescent="0.2">
      <c r="C65" s="94" t="s">
        <v>123</v>
      </c>
      <c r="D65" s="106"/>
      <c r="E65" s="94" t="s">
        <v>123</v>
      </c>
    </row>
    <row r="66" spans="1:5" x14ac:dyDescent="0.2">
      <c r="C66" s="78" t="s">
        <v>124</v>
      </c>
      <c r="D66" s="107"/>
      <c r="E66" s="78" t="s">
        <v>124</v>
      </c>
    </row>
    <row r="67" spans="1:5" x14ac:dyDescent="0.2">
      <c r="C67" s="78" t="s">
        <v>113</v>
      </c>
      <c r="D67" s="106"/>
      <c r="E67" s="78" t="s">
        <v>104</v>
      </c>
    </row>
    <row r="68" spans="1:5" x14ac:dyDescent="0.2">
      <c r="C68" s="78"/>
      <c r="D68" s="106"/>
      <c r="E68" s="78"/>
    </row>
    <row r="70" spans="1:5" x14ac:dyDescent="0.2">
      <c r="A70" s="29" t="s">
        <v>82</v>
      </c>
      <c r="C70" s="46">
        <f>C40</f>
        <v>12390</v>
      </c>
      <c r="E70" s="46">
        <f>E40</f>
        <v>12673</v>
      </c>
    </row>
    <row r="72" spans="1:5" x14ac:dyDescent="0.2">
      <c r="A72" s="29" t="s">
        <v>83</v>
      </c>
    </row>
    <row r="74" spans="1:5" ht="12.75" customHeight="1" x14ac:dyDescent="0.2">
      <c r="A74" s="85"/>
      <c r="B74" s="135"/>
      <c r="C74" s="52"/>
      <c r="E74" s="52"/>
    </row>
    <row r="75" spans="1:5" ht="38.25" x14ac:dyDescent="0.2">
      <c r="A75" s="81" t="s">
        <v>93</v>
      </c>
      <c r="B75" s="136"/>
      <c r="C75" s="91">
        <f>'Движение капитала'!C16-C77</f>
        <v>-743</v>
      </c>
      <c r="D75" s="110"/>
      <c r="E75" s="22">
        <f>'Движение капитала'!C10+'f2'!E23</f>
        <v>2160</v>
      </c>
    </row>
    <row r="76" spans="1:5" ht="12.75" customHeight="1" x14ac:dyDescent="0.2">
      <c r="A76" s="81"/>
      <c r="B76" s="136"/>
      <c r="C76" s="92"/>
      <c r="D76" s="111"/>
      <c r="E76" s="1"/>
    </row>
    <row r="77" spans="1:5" ht="39" customHeight="1" x14ac:dyDescent="0.2">
      <c r="A77" s="81" t="s">
        <v>95</v>
      </c>
      <c r="B77" s="136"/>
      <c r="C77" s="52">
        <f>-'f2'!C23</f>
        <v>-1307</v>
      </c>
      <c r="D77" s="111"/>
      <c r="E77" s="52">
        <f>-'f2'!E23</f>
        <v>-1606</v>
      </c>
    </row>
    <row r="78" spans="1:5" x14ac:dyDescent="0.2">
      <c r="A78" s="81"/>
      <c r="B78" s="136"/>
      <c r="C78" s="52"/>
      <c r="D78" s="52"/>
      <c r="E78" s="52"/>
    </row>
    <row r="79" spans="1:5" ht="25.5" x14ac:dyDescent="0.2">
      <c r="A79" s="81" t="s">
        <v>84</v>
      </c>
      <c r="B79" s="136"/>
      <c r="C79" s="46">
        <f>C75+C77</f>
        <v>-2050</v>
      </c>
      <c r="E79" s="46">
        <f>E75+E77</f>
        <v>554</v>
      </c>
    </row>
    <row r="81" spans="1:5" x14ac:dyDescent="0.2">
      <c r="A81" s="29" t="s">
        <v>85</v>
      </c>
      <c r="C81" s="46">
        <f>C70+C79</f>
        <v>10340</v>
      </c>
      <c r="E81" s="46">
        <f>E70+E79</f>
        <v>13227</v>
      </c>
    </row>
    <row r="83" spans="1:5" x14ac:dyDescent="0.2">
      <c r="A83" s="29" t="s">
        <v>86</v>
      </c>
    </row>
    <row r="84" spans="1:5" x14ac:dyDescent="0.2">
      <c r="A84" s="29" t="s">
        <v>41</v>
      </c>
      <c r="C84" s="60">
        <f>C81-C85</f>
        <v>10340</v>
      </c>
      <c r="D84" s="100"/>
      <c r="E84" s="60">
        <f>E81-E85</f>
        <v>13227</v>
      </c>
    </row>
    <row r="85" spans="1:5" x14ac:dyDescent="0.2">
      <c r="A85" s="29" t="s">
        <v>42</v>
      </c>
      <c r="C85" s="46">
        <v>0</v>
      </c>
      <c r="E85" s="46">
        <f>E43</f>
        <v>0</v>
      </c>
    </row>
    <row r="87" spans="1:5" x14ac:dyDescent="0.2">
      <c r="A87" s="29" t="s">
        <v>85</v>
      </c>
      <c r="C87" s="56">
        <f>C81</f>
        <v>10340</v>
      </c>
      <c r="D87" s="112"/>
      <c r="E87" s="56">
        <f>E81</f>
        <v>13227</v>
      </c>
    </row>
    <row r="90" spans="1:5" x14ac:dyDescent="0.2">
      <c r="A90" s="29" t="s">
        <v>45</v>
      </c>
      <c r="C90" s="90" t="s">
        <v>90</v>
      </c>
      <c r="E90" s="31" t="s">
        <v>46</v>
      </c>
    </row>
    <row r="91" spans="1:5" x14ac:dyDescent="0.2">
      <c r="A91" s="23" t="s">
        <v>89</v>
      </c>
      <c r="B91" s="30"/>
      <c r="C91" s="23" t="s">
        <v>91</v>
      </c>
      <c r="E91" s="23" t="s">
        <v>96</v>
      </c>
    </row>
    <row r="92" spans="1:5" x14ac:dyDescent="0.2">
      <c r="A92" s="43" t="s">
        <v>87</v>
      </c>
      <c r="B92" s="125"/>
      <c r="C92" s="23" t="s">
        <v>110</v>
      </c>
      <c r="E92" s="23" t="s">
        <v>97</v>
      </c>
    </row>
    <row r="93" spans="1:5" x14ac:dyDescent="0.2">
      <c r="C93" s="23" t="s">
        <v>111</v>
      </c>
    </row>
    <row r="94" spans="1:5" x14ac:dyDescent="0.2">
      <c r="A94" s="43"/>
      <c r="B94" s="125"/>
      <c r="C94" s="58"/>
    </row>
    <row r="95" spans="1:5" x14ac:dyDescent="0.2">
      <c r="A95" s="43"/>
      <c r="B95" s="125"/>
      <c r="C95" s="23"/>
      <c r="E95" s="23"/>
    </row>
    <row r="96" spans="1:5" x14ac:dyDescent="0.2">
      <c r="A96" s="43"/>
      <c r="B96" s="125"/>
      <c r="C96" s="23"/>
      <c r="E96" s="23"/>
    </row>
    <row r="97" spans="5:5" x14ac:dyDescent="0.2">
      <c r="E97" s="23"/>
    </row>
  </sheetData>
  <mergeCells count="5">
    <mergeCell ref="A61:E61"/>
    <mergeCell ref="A4:E4"/>
    <mergeCell ref="A1:D1"/>
    <mergeCell ref="A58:D58"/>
    <mergeCell ref="B46:B47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6"/>
  <sheetViews>
    <sheetView zoomScaleNormal="100" workbookViewId="0">
      <selection activeCell="A4" sqref="A4:G4"/>
    </sheetView>
  </sheetViews>
  <sheetFormatPr defaultRowHeight="15" x14ac:dyDescent="0.25"/>
  <cols>
    <col min="1" max="1" width="37.85546875" customWidth="1"/>
    <col min="2" max="2" width="11.5703125" customWidth="1"/>
    <col min="3" max="3" width="18.7109375" customWidth="1"/>
    <col min="4" max="4" width="10.140625" customWidth="1"/>
    <col min="5" max="5" width="15.85546875" customWidth="1"/>
    <col min="6" max="6" width="12.140625" customWidth="1"/>
    <col min="7" max="7" width="21" customWidth="1"/>
  </cols>
  <sheetData>
    <row r="1" spans="1:8" x14ac:dyDescent="0.25">
      <c r="A1" s="143" t="s">
        <v>47</v>
      </c>
      <c r="B1" s="143"/>
      <c r="C1" s="143"/>
      <c r="D1" s="143"/>
      <c r="E1" s="143"/>
      <c r="F1" s="143"/>
      <c r="G1" s="143"/>
    </row>
    <row r="2" spans="1:8" x14ac:dyDescent="0.25">
      <c r="A2" s="143" t="s">
        <v>143</v>
      </c>
      <c r="B2" s="143"/>
      <c r="C2" s="143"/>
      <c r="D2" s="143"/>
      <c r="E2" s="143"/>
      <c r="F2" s="143"/>
      <c r="G2" s="143"/>
    </row>
    <row r="3" spans="1:8" x14ac:dyDescent="0.25">
      <c r="A3" s="143" t="s">
        <v>144</v>
      </c>
      <c r="B3" s="143"/>
      <c r="C3" s="143"/>
      <c r="D3" s="143"/>
      <c r="E3" s="143"/>
      <c r="F3" s="143"/>
      <c r="G3" s="143"/>
    </row>
    <row r="4" spans="1:8" x14ac:dyDescent="0.25">
      <c r="A4" s="143"/>
      <c r="B4" s="143"/>
      <c r="C4" s="143"/>
      <c r="D4" s="143"/>
      <c r="E4" s="143"/>
      <c r="F4" s="143"/>
      <c r="G4" s="143"/>
    </row>
    <row r="5" spans="1:8" x14ac:dyDescent="0.25">
      <c r="A5" s="143" t="s">
        <v>43</v>
      </c>
      <c r="B5" s="143"/>
      <c r="C5" s="143"/>
      <c r="D5" s="143"/>
      <c r="E5" s="143"/>
      <c r="F5" s="143"/>
      <c r="G5" s="143"/>
    </row>
    <row r="6" spans="1:8" x14ac:dyDescent="0.25">
      <c r="A6" s="88"/>
      <c r="B6" s="88"/>
      <c r="C6" s="88"/>
      <c r="D6" s="88"/>
      <c r="E6" s="88"/>
      <c r="F6" s="88"/>
      <c r="G6" s="88"/>
    </row>
    <row r="7" spans="1:8" ht="76.5" x14ac:dyDescent="0.25">
      <c r="A7" s="6"/>
      <c r="B7" s="5" t="s">
        <v>48</v>
      </c>
      <c r="C7" s="5" t="s">
        <v>115</v>
      </c>
      <c r="D7" s="5" t="s">
        <v>116</v>
      </c>
      <c r="E7" s="5" t="s">
        <v>20</v>
      </c>
      <c r="F7" s="5" t="s">
        <v>21</v>
      </c>
      <c r="G7" s="5" t="s">
        <v>117</v>
      </c>
    </row>
    <row r="8" spans="1:8" x14ac:dyDescent="0.25">
      <c r="A8" s="18" t="s">
        <v>118</v>
      </c>
      <c r="B8" s="7">
        <v>57865</v>
      </c>
      <c r="C8" s="7">
        <v>559</v>
      </c>
      <c r="D8" s="8">
        <v>4225</v>
      </c>
      <c r="E8" s="8">
        <v>50440</v>
      </c>
      <c r="F8" s="8">
        <f t="shared" ref="F8" si="0">SUM(B8:E8)</f>
        <v>113089</v>
      </c>
      <c r="G8" s="7">
        <f>F8</f>
        <v>113089</v>
      </c>
      <c r="H8" s="14"/>
    </row>
    <row r="9" spans="1:8" x14ac:dyDescent="0.25">
      <c r="A9" s="19" t="s">
        <v>49</v>
      </c>
      <c r="B9" s="9"/>
      <c r="C9" s="9"/>
      <c r="D9" s="10"/>
      <c r="E9" s="9">
        <f>'f2'!E40</f>
        <v>12673</v>
      </c>
      <c r="F9" s="8">
        <f>SUM(B9:E9)</f>
        <v>12673</v>
      </c>
      <c r="G9" s="7">
        <f t="shared" ref="G9:G19" si="1">F9</f>
        <v>12673</v>
      </c>
      <c r="H9" s="14"/>
    </row>
    <row r="10" spans="1:8" ht="39" x14ac:dyDescent="0.25">
      <c r="A10" s="19" t="s">
        <v>93</v>
      </c>
      <c r="B10" s="9"/>
      <c r="C10" s="9">
        <v>554</v>
      </c>
      <c r="D10" s="10"/>
      <c r="E10" s="10"/>
      <c r="F10" s="8">
        <f>SUM(B10:E10)</f>
        <v>554</v>
      </c>
      <c r="G10" s="7">
        <f t="shared" si="1"/>
        <v>554</v>
      </c>
      <c r="H10" s="14"/>
    </row>
    <row r="11" spans="1:8" x14ac:dyDescent="0.25">
      <c r="A11" s="19" t="s">
        <v>101</v>
      </c>
      <c r="B11" s="9"/>
      <c r="C11" s="9"/>
      <c r="D11" s="10">
        <v>-1</v>
      </c>
      <c r="E11" s="10">
        <v>1</v>
      </c>
      <c r="F11" s="8"/>
      <c r="G11" s="7"/>
      <c r="H11" s="14"/>
    </row>
    <row r="12" spans="1:8" x14ac:dyDescent="0.25">
      <c r="A12" s="19" t="s">
        <v>107</v>
      </c>
      <c r="B12" s="9">
        <v>3919</v>
      </c>
      <c r="C12" s="9"/>
      <c r="F12" s="8">
        <f t="shared" ref="F12:F17" si="2">SUM(B12:E12)</f>
        <v>3919</v>
      </c>
      <c r="G12" s="7">
        <f t="shared" si="1"/>
        <v>3919</v>
      </c>
      <c r="H12" s="14"/>
    </row>
    <row r="13" spans="1:8" ht="15.75" thickBot="1" x14ac:dyDescent="0.3">
      <c r="A13" s="18" t="s">
        <v>125</v>
      </c>
      <c r="B13" s="11">
        <f>SUM(B8:B12)</f>
        <v>61784</v>
      </c>
      <c r="C13" s="11">
        <f>SUM(C8:C12)</f>
        <v>1113</v>
      </c>
      <c r="D13" s="11">
        <f>SUM(D8:D12)</f>
        <v>4224</v>
      </c>
      <c r="E13" s="11">
        <f>SUM(E8:E12)</f>
        <v>63114</v>
      </c>
      <c r="F13" s="11">
        <f>SUM(F8:F12)</f>
        <v>130235</v>
      </c>
      <c r="G13" s="11">
        <f t="shared" si="1"/>
        <v>130235</v>
      </c>
      <c r="H13" s="14"/>
    </row>
    <row r="14" spans="1:8" s="14" customFormat="1" ht="15.75" thickTop="1" x14ac:dyDescent="0.25">
      <c r="A14" s="18" t="s">
        <v>119</v>
      </c>
      <c r="B14" s="7">
        <f>'f1'!E32</f>
        <v>61760</v>
      </c>
      <c r="C14" s="7">
        <f>'f1'!E33</f>
        <v>2204</v>
      </c>
      <c r="D14" s="8">
        <f>'f1'!E34</f>
        <v>4773</v>
      </c>
      <c r="E14" s="8">
        <f>'f1'!E35</f>
        <v>62949</v>
      </c>
      <c r="F14" s="8">
        <f t="shared" si="2"/>
        <v>131686</v>
      </c>
      <c r="G14" s="8">
        <f t="shared" si="1"/>
        <v>131686</v>
      </c>
    </row>
    <row r="15" spans="1:8" s="14" customFormat="1" x14ac:dyDescent="0.25">
      <c r="A15" s="19" t="s">
        <v>49</v>
      </c>
      <c r="B15" s="9"/>
      <c r="C15" s="9"/>
      <c r="D15" s="9"/>
      <c r="E15" s="9">
        <f>'f2'!C40</f>
        <v>12390</v>
      </c>
      <c r="F15" s="8">
        <f t="shared" si="2"/>
        <v>12390</v>
      </c>
      <c r="G15" s="7">
        <f t="shared" si="1"/>
        <v>12390</v>
      </c>
    </row>
    <row r="16" spans="1:8" s="14" customFormat="1" ht="39" x14ac:dyDescent="0.25">
      <c r="A16" s="19" t="s">
        <v>93</v>
      </c>
      <c r="C16" s="9">
        <v>-2050</v>
      </c>
      <c r="D16" s="9"/>
      <c r="E16" s="9"/>
      <c r="F16" s="8">
        <f t="shared" si="2"/>
        <v>-2050</v>
      </c>
      <c r="G16" s="7">
        <f t="shared" si="1"/>
        <v>-2050</v>
      </c>
    </row>
    <row r="17" spans="1:12" s="14" customFormat="1" x14ac:dyDescent="0.25">
      <c r="A17" s="19" t="s">
        <v>101</v>
      </c>
      <c r="B17" s="9"/>
      <c r="C17" s="9"/>
      <c r="D17" s="9">
        <v>-2421</v>
      </c>
      <c r="E17" s="10">
        <v>2472</v>
      </c>
      <c r="F17" s="8">
        <f t="shared" si="2"/>
        <v>51</v>
      </c>
      <c r="G17" s="7">
        <f t="shared" si="1"/>
        <v>51</v>
      </c>
    </row>
    <row r="18" spans="1:12" s="14" customFormat="1" x14ac:dyDescent="0.25">
      <c r="A18" s="19" t="s">
        <v>106</v>
      </c>
      <c r="B18" s="9">
        <v>2230</v>
      </c>
      <c r="C18" s="9"/>
      <c r="D18" s="9"/>
      <c r="E18" s="9"/>
      <c r="F18" s="8">
        <f>SUM(B18:E18)</f>
        <v>2230</v>
      </c>
      <c r="G18" s="7">
        <f t="shared" si="1"/>
        <v>2230</v>
      </c>
    </row>
    <row r="19" spans="1:12" s="14" customFormat="1" ht="15.75" thickBot="1" x14ac:dyDescent="0.3">
      <c r="A19" s="18" t="s">
        <v>126</v>
      </c>
      <c r="B19" s="11">
        <f t="shared" ref="B19:F19" si="3">SUM(B14:B18)</f>
        <v>63990</v>
      </c>
      <c r="C19" s="11">
        <f t="shared" si="3"/>
        <v>154</v>
      </c>
      <c r="D19" s="11">
        <f t="shared" si="3"/>
        <v>2352</v>
      </c>
      <c r="E19" s="11">
        <f t="shared" si="3"/>
        <v>77811</v>
      </c>
      <c r="F19" s="11">
        <f t="shared" si="3"/>
        <v>144307</v>
      </c>
      <c r="G19" s="11">
        <f t="shared" si="1"/>
        <v>144307</v>
      </c>
      <c r="L19" s="93"/>
    </row>
    <row r="20" spans="1:12" ht="15.75" thickTop="1" x14ac:dyDescent="0.25">
      <c r="A20" s="20"/>
      <c r="B20" s="15"/>
      <c r="C20" s="15"/>
      <c r="D20" s="16"/>
      <c r="E20" s="16"/>
      <c r="F20" s="16"/>
      <c r="G20" s="8"/>
      <c r="H20" s="14"/>
      <c r="L20" s="87"/>
    </row>
    <row r="21" spans="1:12" x14ac:dyDescent="0.25">
      <c r="A21" s="21" t="s">
        <v>44</v>
      </c>
      <c r="C21" s="13"/>
      <c r="E21" s="3"/>
      <c r="F21" s="3"/>
      <c r="G21" s="12"/>
    </row>
    <row r="22" spans="1:12" x14ac:dyDescent="0.25">
      <c r="A22" s="21"/>
      <c r="C22" s="13"/>
      <c r="E22" s="3"/>
      <c r="F22" s="3"/>
      <c r="G22" s="12"/>
    </row>
    <row r="23" spans="1:12" x14ac:dyDescent="0.25">
      <c r="A23" s="21"/>
      <c r="C23" s="13"/>
      <c r="E23" s="3"/>
      <c r="F23" s="3"/>
      <c r="G23" s="12"/>
    </row>
    <row r="24" spans="1:12" x14ac:dyDescent="0.25">
      <c r="A24" s="29" t="s">
        <v>45</v>
      </c>
      <c r="B24" s="82"/>
      <c r="C24" s="86"/>
      <c r="F24" s="31" t="s">
        <v>46</v>
      </c>
      <c r="G24" s="12"/>
    </row>
    <row r="25" spans="1:12" x14ac:dyDescent="0.25">
      <c r="A25" s="23" t="s">
        <v>89</v>
      </c>
      <c r="B25" s="23"/>
      <c r="C25" s="23" t="s">
        <v>105</v>
      </c>
      <c r="F25" s="23" t="s">
        <v>96</v>
      </c>
      <c r="G25" s="12"/>
      <c r="L25" t="s">
        <v>102</v>
      </c>
    </row>
    <row r="26" spans="1:12" x14ac:dyDescent="0.25">
      <c r="A26" s="43" t="s">
        <v>87</v>
      </c>
      <c r="B26" s="23"/>
      <c r="C26" s="23" t="s">
        <v>103</v>
      </c>
      <c r="F26" s="23" t="s">
        <v>97</v>
      </c>
      <c r="G26" s="12"/>
    </row>
    <row r="27" spans="1:12" x14ac:dyDescent="0.25">
      <c r="A27" s="29"/>
      <c r="B27" s="29"/>
      <c r="C27" s="23"/>
      <c r="E27" s="23"/>
      <c r="F27" s="12"/>
      <c r="G27" s="12"/>
    </row>
    <row r="28" spans="1:12" x14ac:dyDescent="0.25">
      <c r="B28" s="12"/>
      <c r="C28" s="12"/>
      <c r="D28" s="12"/>
      <c r="E28" s="12"/>
      <c r="F28" s="12"/>
      <c r="G28" s="12"/>
    </row>
    <row r="29" spans="1:12" x14ac:dyDescent="0.25">
      <c r="B29" s="12"/>
      <c r="C29" s="12"/>
      <c r="D29" s="12"/>
      <c r="E29" s="12"/>
      <c r="F29" s="12"/>
      <c r="G29" s="12"/>
    </row>
    <row r="30" spans="1:12" x14ac:dyDescent="0.25">
      <c r="B30" s="12"/>
      <c r="C30" s="12"/>
      <c r="D30" s="12"/>
      <c r="E30" s="12"/>
      <c r="F30" s="12"/>
      <c r="G30" s="12"/>
    </row>
    <row r="31" spans="1:12" x14ac:dyDescent="0.25">
      <c r="B31" s="12"/>
      <c r="C31" s="12"/>
      <c r="D31" s="12"/>
      <c r="E31" s="12"/>
      <c r="F31" s="12"/>
      <c r="G31" s="12"/>
    </row>
    <row r="32" spans="1:12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</sheetData>
  <mergeCells count="5">
    <mergeCell ref="A1:G1"/>
    <mergeCell ref="A2:G2"/>
    <mergeCell ref="A3:G3"/>
    <mergeCell ref="A4:G4"/>
    <mergeCell ref="A5:G5"/>
  </mergeCells>
  <phoneticPr fontId="34" type="noConversion"/>
  <pageMargins left="0.7" right="0.7" top="0.75" bottom="0.75" header="0.3" footer="0.3"/>
  <pageSetup paperSize="9" scale="9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1"/>
  <sheetViews>
    <sheetView tabSelected="1" zoomScaleNormal="100" workbookViewId="0">
      <selection activeCell="A56" sqref="A56"/>
    </sheetView>
  </sheetViews>
  <sheetFormatPr defaultRowHeight="15" x14ac:dyDescent="0.25"/>
  <cols>
    <col min="1" max="1" width="54" style="61" customWidth="1"/>
    <col min="2" max="2" width="15.85546875" style="62" customWidth="1"/>
    <col min="3" max="3" width="8.28515625" style="61" customWidth="1"/>
    <col min="4" max="4" width="19.140625" style="62" customWidth="1"/>
  </cols>
  <sheetData>
    <row r="1" spans="1:10" x14ac:dyDescent="0.25">
      <c r="A1" s="137" t="s">
        <v>50</v>
      </c>
      <c r="B1" s="137"/>
      <c r="C1" s="137"/>
      <c r="D1" s="137"/>
    </row>
    <row r="2" spans="1:10" x14ac:dyDescent="0.25">
      <c r="A2" s="137" t="s">
        <v>145</v>
      </c>
      <c r="B2" s="137"/>
      <c r="C2" s="137"/>
      <c r="D2" s="137"/>
    </row>
    <row r="3" spans="1:10" x14ac:dyDescent="0.25">
      <c r="A3" s="137" t="s">
        <v>146</v>
      </c>
      <c r="B3" s="137"/>
      <c r="C3" s="137"/>
      <c r="D3" s="137"/>
    </row>
    <row r="4" spans="1:10" x14ac:dyDescent="0.25">
      <c r="A4" s="63" t="s">
        <v>43</v>
      </c>
      <c r="B4" s="65"/>
      <c r="C4" s="64"/>
      <c r="D4" s="65"/>
    </row>
    <row r="5" spans="1:10" x14ac:dyDescent="0.25">
      <c r="A5" s="96"/>
      <c r="B5" s="65"/>
      <c r="C5" s="64"/>
      <c r="D5" s="65"/>
    </row>
    <row r="6" spans="1:10" x14ac:dyDescent="0.25">
      <c r="B6" s="78"/>
      <c r="C6" s="78"/>
      <c r="D6" s="78"/>
    </row>
    <row r="7" spans="1:10" x14ac:dyDescent="0.25">
      <c r="B7" s="78"/>
      <c r="C7" s="78"/>
      <c r="D7" s="78"/>
    </row>
    <row r="8" spans="1:10" ht="39" x14ac:dyDescent="0.25">
      <c r="B8" s="94" t="s">
        <v>123</v>
      </c>
      <c r="C8" s="106"/>
      <c r="D8" s="94" t="s">
        <v>123</v>
      </c>
    </row>
    <row r="9" spans="1:10" x14ac:dyDescent="0.25">
      <c r="B9" s="78" t="s">
        <v>124</v>
      </c>
      <c r="C9" s="107"/>
      <c r="D9" s="78" t="s">
        <v>124</v>
      </c>
    </row>
    <row r="10" spans="1:10" x14ac:dyDescent="0.25">
      <c r="B10" s="78" t="s">
        <v>113</v>
      </c>
      <c r="C10" s="106"/>
      <c r="D10" s="78" t="s">
        <v>104</v>
      </c>
    </row>
    <row r="11" spans="1:10" ht="26.25" x14ac:dyDescent="0.25">
      <c r="A11" s="66" t="s">
        <v>51</v>
      </c>
      <c r="B11" s="30"/>
      <c r="D11" s="30"/>
      <c r="J11" s="1"/>
    </row>
    <row r="12" spans="1:10" x14ac:dyDescent="0.25">
      <c r="A12" s="81" t="s">
        <v>79</v>
      </c>
      <c r="B12" s="79">
        <v>15881</v>
      </c>
      <c r="C12" s="68"/>
      <c r="D12" s="79">
        <v>14538</v>
      </c>
      <c r="F12" s="17"/>
    </row>
    <row r="13" spans="1:10" x14ac:dyDescent="0.25">
      <c r="A13" s="81" t="s">
        <v>120</v>
      </c>
      <c r="B13" s="79">
        <v>72896</v>
      </c>
      <c r="C13" s="68"/>
      <c r="D13" s="79">
        <v>75616</v>
      </c>
      <c r="F13" s="17"/>
    </row>
    <row r="14" spans="1:10" x14ac:dyDescent="0.25">
      <c r="A14" s="81" t="s">
        <v>80</v>
      </c>
      <c r="B14" s="79">
        <v>-49370</v>
      </c>
      <c r="C14" s="68"/>
      <c r="D14" s="79">
        <v>-48801</v>
      </c>
      <c r="F14" s="17"/>
    </row>
    <row r="15" spans="1:10" x14ac:dyDescent="0.25">
      <c r="A15" s="81" t="s">
        <v>52</v>
      </c>
      <c r="B15" s="79">
        <v>20321</v>
      </c>
      <c r="C15" s="68"/>
      <c r="D15" s="79">
        <v>18837</v>
      </c>
      <c r="F15" s="17"/>
      <c r="G15" s="14"/>
      <c r="H15" s="14"/>
      <c r="I15" s="14"/>
    </row>
    <row r="16" spans="1:10" x14ac:dyDescent="0.25">
      <c r="A16" s="81" t="s">
        <v>53</v>
      </c>
      <c r="B16" s="79">
        <v>-6907</v>
      </c>
      <c r="C16" s="68"/>
      <c r="D16" s="79">
        <v>-6387</v>
      </c>
      <c r="F16" s="17"/>
      <c r="G16" s="14"/>
      <c r="H16" s="14"/>
      <c r="I16" s="14"/>
    </row>
    <row r="17" spans="1:9" x14ac:dyDescent="0.25">
      <c r="A17" s="81" t="s">
        <v>81</v>
      </c>
      <c r="B17" s="79">
        <v>-1325</v>
      </c>
      <c r="C17" s="68"/>
      <c r="D17" s="79">
        <v>8610</v>
      </c>
      <c r="F17" s="17"/>
      <c r="G17" s="14"/>
      <c r="H17" s="14"/>
      <c r="I17" s="14"/>
    </row>
    <row r="18" spans="1:9" ht="15.75" thickBot="1" x14ac:dyDescent="0.3">
      <c r="A18" s="81" t="s">
        <v>54</v>
      </c>
      <c r="B18" s="80">
        <v>-30155</v>
      </c>
      <c r="C18" s="68"/>
      <c r="D18" s="80">
        <v>-24405</v>
      </c>
      <c r="F18" s="17"/>
      <c r="G18" s="14"/>
      <c r="H18" s="14"/>
      <c r="I18" s="14"/>
    </row>
    <row r="19" spans="1:9" ht="27.75" customHeight="1" x14ac:dyDescent="0.25">
      <c r="A19" s="81" t="s">
        <v>55</v>
      </c>
      <c r="B19" s="72">
        <f>SUM(B12:B18)</f>
        <v>21341</v>
      </c>
      <c r="C19" s="68"/>
      <c r="D19" s="72">
        <f>SUM(D12:D18)</f>
        <v>38008</v>
      </c>
      <c r="F19" s="17"/>
      <c r="G19" s="14"/>
      <c r="H19" s="14"/>
      <c r="I19" s="95"/>
    </row>
    <row r="20" spans="1:9" x14ac:dyDescent="0.25">
      <c r="C20" s="71"/>
      <c r="F20" s="17"/>
      <c r="G20" s="14"/>
      <c r="H20" s="14"/>
      <c r="I20" s="14"/>
    </row>
    <row r="21" spans="1:9" x14ac:dyDescent="0.25">
      <c r="A21" s="81"/>
      <c r="B21" s="69"/>
      <c r="C21" s="68"/>
      <c r="D21" s="69"/>
      <c r="F21" s="17"/>
    </row>
    <row r="22" spans="1:9" x14ac:dyDescent="0.25">
      <c r="A22" s="81" t="s">
        <v>56</v>
      </c>
      <c r="B22" s="69"/>
      <c r="C22" s="68"/>
      <c r="D22" s="69"/>
      <c r="F22" s="17"/>
    </row>
    <row r="23" spans="1:9" ht="26.25" x14ac:dyDescent="0.25">
      <c r="A23" s="81" t="s">
        <v>3</v>
      </c>
      <c r="B23" s="79">
        <v>767</v>
      </c>
      <c r="C23" s="68"/>
      <c r="D23" s="79">
        <v>-5391</v>
      </c>
      <c r="F23" s="17"/>
    </row>
    <row r="24" spans="1:9" x14ac:dyDescent="0.25">
      <c r="A24" s="81" t="s">
        <v>57</v>
      </c>
      <c r="B24" s="79">
        <v>53611</v>
      </c>
      <c r="C24" s="68"/>
      <c r="D24" s="79">
        <v>5492</v>
      </c>
      <c r="F24" s="17"/>
    </row>
    <row r="25" spans="1:9" x14ac:dyDescent="0.25">
      <c r="A25" s="81" t="s">
        <v>5</v>
      </c>
      <c r="B25" s="79">
        <v>-5007</v>
      </c>
      <c r="C25" s="60"/>
      <c r="D25" s="79">
        <v>22994</v>
      </c>
      <c r="F25" s="17"/>
    </row>
    <row r="26" spans="1:9" x14ac:dyDescent="0.25">
      <c r="A26" s="81" t="s">
        <v>58</v>
      </c>
      <c r="B26" s="79">
        <v>-7595</v>
      </c>
      <c r="C26" s="68"/>
      <c r="D26" s="79">
        <v>-21706</v>
      </c>
      <c r="F26" s="17"/>
    </row>
    <row r="27" spans="1:9" x14ac:dyDescent="0.25">
      <c r="A27" s="81"/>
      <c r="B27" s="79"/>
      <c r="C27" s="68"/>
      <c r="D27" s="79"/>
      <c r="F27" s="17"/>
    </row>
    <row r="28" spans="1:9" x14ac:dyDescent="0.25">
      <c r="A28" s="81" t="s">
        <v>59</v>
      </c>
      <c r="B28" s="69"/>
      <c r="C28" s="98"/>
      <c r="D28" s="69"/>
      <c r="F28" s="17"/>
    </row>
    <row r="29" spans="1:9" x14ac:dyDescent="0.25">
      <c r="A29" s="81" t="s">
        <v>11</v>
      </c>
      <c r="B29" s="79">
        <v>-59987</v>
      </c>
      <c r="C29" s="98"/>
      <c r="D29" s="79">
        <v>6936</v>
      </c>
      <c r="F29" s="17"/>
    </row>
    <row r="30" spans="1:9" x14ac:dyDescent="0.25">
      <c r="A30" s="81" t="s">
        <v>60</v>
      </c>
      <c r="B30" s="79">
        <v>85935</v>
      </c>
      <c r="C30" s="98"/>
      <c r="D30" s="79">
        <v>119235</v>
      </c>
      <c r="F30" s="17"/>
    </row>
    <row r="31" spans="1:9" ht="15.75" thickBot="1" x14ac:dyDescent="0.3">
      <c r="A31" s="81" t="s">
        <v>61</v>
      </c>
      <c r="B31" s="80">
        <v>-461</v>
      </c>
      <c r="C31" s="98"/>
      <c r="D31" s="80">
        <v>-4417</v>
      </c>
      <c r="F31" s="17"/>
    </row>
    <row r="32" spans="1:9" ht="15.75" thickBot="1" x14ac:dyDescent="0.3">
      <c r="A32" s="81"/>
      <c r="B32" s="73">
        <f>SUM(B23:B31)</f>
        <v>67263</v>
      </c>
      <c r="C32" s="99"/>
      <c r="D32" s="73">
        <f>SUM(D22:D31)</f>
        <v>123143</v>
      </c>
      <c r="F32" s="17"/>
    </row>
    <row r="33" spans="1:8" ht="26.25" x14ac:dyDescent="0.25">
      <c r="A33" s="81" t="s">
        <v>62</v>
      </c>
      <c r="B33" s="72">
        <f>B19+B32</f>
        <v>88604</v>
      </c>
      <c r="C33" s="99"/>
      <c r="D33" s="72">
        <f>D19+D32</f>
        <v>161151</v>
      </c>
      <c r="F33" s="17"/>
    </row>
    <row r="34" spans="1:8" x14ac:dyDescent="0.25">
      <c r="A34" s="81"/>
      <c r="B34" s="69"/>
      <c r="C34" s="98"/>
      <c r="D34" s="69"/>
      <c r="F34" s="17"/>
    </row>
    <row r="35" spans="1:8" ht="15.75" thickBot="1" x14ac:dyDescent="0.3">
      <c r="A35" s="81" t="s">
        <v>63</v>
      </c>
      <c r="B35" s="80">
        <v>1097</v>
      </c>
      <c r="C35" s="98"/>
      <c r="D35" s="80">
        <v>1144</v>
      </c>
      <c r="F35" s="17"/>
    </row>
    <row r="36" spans="1:8" x14ac:dyDescent="0.25">
      <c r="A36" s="81"/>
      <c r="B36" s="69"/>
      <c r="C36" s="98"/>
      <c r="D36" s="69"/>
      <c r="F36" s="17"/>
    </row>
    <row r="37" spans="1:8" ht="27" thickBot="1" x14ac:dyDescent="0.3">
      <c r="A37" s="81" t="s">
        <v>64</v>
      </c>
      <c r="B37" s="73">
        <f>B33+B35</f>
        <v>89701</v>
      </c>
      <c r="C37" s="99"/>
      <c r="D37" s="73">
        <f>D33+D35</f>
        <v>162295</v>
      </c>
      <c r="F37" s="17"/>
    </row>
    <row r="38" spans="1:8" x14ac:dyDescent="0.25">
      <c r="A38" s="74"/>
      <c r="B38" s="45"/>
      <c r="C38" s="98"/>
      <c r="D38" s="45"/>
      <c r="F38" s="17"/>
      <c r="H38" s="17"/>
    </row>
    <row r="39" spans="1:8" ht="26.25" x14ac:dyDescent="0.25">
      <c r="A39" s="97" t="s">
        <v>65</v>
      </c>
      <c r="B39" s="45"/>
      <c r="C39" s="98"/>
      <c r="D39" s="45"/>
      <c r="F39" s="17"/>
    </row>
    <row r="40" spans="1:8" ht="16.5" customHeight="1" x14ac:dyDescent="0.25">
      <c r="A40" s="81" t="s">
        <v>66</v>
      </c>
      <c r="B40" s="79">
        <v>-3084</v>
      </c>
      <c r="C40" s="100"/>
      <c r="D40" s="79">
        <v>-10742</v>
      </c>
      <c r="F40" s="17"/>
    </row>
    <row r="41" spans="1:8" x14ac:dyDescent="0.25">
      <c r="A41" s="81" t="s">
        <v>67</v>
      </c>
      <c r="B41" s="79">
        <v>4989</v>
      </c>
      <c r="C41" s="100"/>
      <c r="D41" s="79">
        <v>5628</v>
      </c>
      <c r="F41" s="17"/>
    </row>
    <row r="42" spans="1:8" ht="26.25" x14ac:dyDescent="0.25">
      <c r="A42" s="81" t="s">
        <v>109</v>
      </c>
      <c r="B42" s="79">
        <v>433955</v>
      </c>
      <c r="C42" s="100"/>
      <c r="D42" s="79">
        <v>140049</v>
      </c>
      <c r="F42" s="17"/>
    </row>
    <row r="43" spans="1:8" ht="15.75" thickBot="1" x14ac:dyDescent="0.3">
      <c r="A43" s="81" t="s">
        <v>108</v>
      </c>
      <c r="B43" s="80">
        <v>-547198</v>
      </c>
      <c r="C43" s="100"/>
      <c r="D43" s="80">
        <v>-201445</v>
      </c>
      <c r="F43" s="17"/>
    </row>
    <row r="44" spans="1:8" x14ac:dyDescent="0.25">
      <c r="A44" s="81"/>
      <c r="B44" s="79"/>
      <c r="C44" s="100"/>
      <c r="F44" s="17"/>
    </row>
    <row r="45" spans="1:8" x14ac:dyDescent="0.25">
      <c r="A45" s="81"/>
      <c r="C45" s="101"/>
      <c r="F45" s="17"/>
    </row>
    <row r="46" spans="1:8" ht="27" thickBot="1" x14ac:dyDescent="0.3">
      <c r="A46" s="81" t="s">
        <v>68</v>
      </c>
      <c r="B46" s="73">
        <f>SUM(B40:B44)</f>
        <v>-111338</v>
      </c>
      <c r="C46" s="101"/>
      <c r="D46" s="73">
        <f>SUM(D40:D43)</f>
        <v>-66510</v>
      </c>
      <c r="F46" s="17"/>
    </row>
    <row r="47" spans="1:8" x14ac:dyDescent="0.25">
      <c r="F47" s="17"/>
    </row>
    <row r="48" spans="1:8" x14ac:dyDescent="0.25">
      <c r="F48" s="17"/>
    </row>
    <row r="49" spans="1:6" x14ac:dyDescent="0.25">
      <c r="A49" s="137" t="s">
        <v>50</v>
      </c>
      <c r="B49" s="137"/>
      <c r="C49" s="137"/>
      <c r="D49" s="137"/>
      <c r="F49" s="17"/>
    </row>
    <row r="50" spans="1:6" x14ac:dyDescent="0.25">
      <c r="A50" s="137" t="s">
        <v>147</v>
      </c>
      <c r="B50" s="137"/>
      <c r="C50" s="137"/>
      <c r="D50" s="137"/>
      <c r="F50" s="17"/>
    </row>
    <row r="51" spans="1:6" x14ac:dyDescent="0.25">
      <c r="A51" s="137" t="s">
        <v>148</v>
      </c>
      <c r="B51" s="137"/>
      <c r="C51" s="137"/>
      <c r="D51" s="137"/>
      <c r="F51" s="17"/>
    </row>
    <row r="52" spans="1:6" x14ac:dyDescent="0.25">
      <c r="A52" s="63" t="s">
        <v>43</v>
      </c>
      <c r="B52" s="65"/>
      <c r="C52" s="64"/>
      <c r="D52" s="65"/>
      <c r="F52" s="17"/>
    </row>
    <row r="53" spans="1:6" x14ac:dyDescent="0.25">
      <c r="A53" s="66"/>
      <c r="B53" s="30"/>
      <c r="D53" s="30"/>
      <c r="F53" s="17"/>
    </row>
    <row r="54" spans="1:6" x14ac:dyDescent="0.25">
      <c r="A54" s="67"/>
      <c r="B54" s="78"/>
      <c r="C54" s="78"/>
      <c r="D54" s="78"/>
      <c r="F54" s="17"/>
    </row>
    <row r="55" spans="1:6" x14ac:dyDescent="0.25">
      <c r="A55" s="67"/>
      <c r="B55" s="78"/>
      <c r="C55" s="78"/>
      <c r="D55" s="78"/>
      <c r="F55" s="17"/>
    </row>
    <row r="56" spans="1:6" ht="39" x14ac:dyDescent="0.25">
      <c r="A56" s="67"/>
      <c r="B56" s="94" t="s">
        <v>123</v>
      </c>
      <c r="C56" s="106"/>
      <c r="D56" s="94" t="s">
        <v>123</v>
      </c>
      <c r="F56" s="17"/>
    </row>
    <row r="57" spans="1:6" x14ac:dyDescent="0.25">
      <c r="B57" s="78" t="s">
        <v>124</v>
      </c>
      <c r="C57" s="107"/>
      <c r="D57" s="78" t="s">
        <v>124</v>
      </c>
      <c r="F57" s="17"/>
    </row>
    <row r="58" spans="1:6" x14ac:dyDescent="0.25">
      <c r="B58" s="78" t="s">
        <v>113</v>
      </c>
      <c r="C58" s="106"/>
      <c r="D58" s="78" t="s">
        <v>104</v>
      </c>
      <c r="F58" s="17"/>
    </row>
    <row r="59" spans="1:6" x14ac:dyDescent="0.25">
      <c r="B59" s="78"/>
      <c r="C59" s="78"/>
      <c r="D59" s="78"/>
      <c r="F59" s="17"/>
    </row>
    <row r="60" spans="1:6" x14ac:dyDescent="0.25">
      <c r="A60" s="66"/>
      <c r="B60" s="79"/>
      <c r="C60" s="68"/>
      <c r="D60" s="75"/>
      <c r="F60" s="17"/>
    </row>
    <row r="61" spans="1:6" ht="26.25" x14ac:dyDescent="0.25">
      <c r="A61" s="76" t="s">
        <v>69</v>
      </c>
      <c r="B61" s="79"/>
      <c r="C61" s="68"/>
      <c r="D61" s="75"/>
      <c r="F61" s="17"/>
    </row>
    <row r="62" spans="1:6" x14ac:dyDescent="0.25">
      <c r="A62" s="70" t="s">
        <v>70</v>
      </c>
      <c r="B62" s="79">
        <v>2231</v>
      </c>
      <c r="C62" s="68"/>
      <c r="D62" s="79">
        <v>3919</v>
      </c>
      <c r="F62" s="17"/>
    </row>
    <row r="63" spans="1:6" x14ac:dyDescent="0.25">
      <c r="A63" s="70" t="s">
        <v>98</v>
      </c>
      <c r="B63" s="79">
        <v>-2253</v>
      </c>
      <c r="C63" s="68"/>
      <c r="D63" s="79">
        <v>-1240</v>
      </c>
      <c r="F63" s="17"/>
    </row>
    <row r="64" spans="1:6" ht="30.75" customHeight="1" thickBot="1" x14ac:dyDescent="0.3">
      <c r="A64" s="70" t="s">
        <v>71</v>
      </c>
      <c r="B64" s="73">
        <f>SUM(B62:B63)</f>
        <v>-22</v>
      </c>
      <c r="C64" s="99"/>
      <c r="D64" s="73">
        <f>SUM(D62:D63)</f>
        <v>2679</v>
      </c>
      <c r="F64" s="17"/>
    </row>
    <row r="65" spans="1:9" x14ac:dyDescent="0.25">
      <c r="A65" s="66"/>
      <c r="B65" s="79"/>
      <c r="C65" s="98"/>
      <c r="D65" s="75"/>
      <c r="F65" s="17"/>
      <c r="I65" s="17"/>
    </row>
    <row r="66" spans="1:9" ht="26.25" x14ac:dyDescent="0.25">
      <c r="A66" s="77" t="s">
        <v>72</v>
      </c>
      <c r="B66" s="79">
        <v>220</v>
      </c>
      <c r="C66" s="98"/>
      <c r="D66" s="79">
        <v>8554</v>
      </c>
      <c r="F66" s="17"/>
    </row>
    <row r="67" spans="1:9" x14ac:dyDescent="0.25">
      <c r="A67" s="66"/>
      <c r="B67" s="79"/>
      <c r="C67" s="98"/>
      <c r="D67" s="75"/>
      <c r="F67" s="17"/>
    </row>
    <row r="68" spans="1:9" ht="27" thickBot="1" x14ac:dyDescent="0.3">
      <c r="A68" s="70" t="s">
        <v>76</v>
      </c>
      <c r="B68" s="73">
        <f>B37+B46+B64+B66</f>
        <v>-21439</v>
      </c>
      <c r="C68" s="102"/>
      <c r="D68" s="73">
        <f>D37+D46+D64+D66</f>
        <v>107018</v>
      </c>
      <c r="F68" s="17"/>
    </row>
    <row r="69" spans="1:9" x14ac:dyDescent="0.25">
      <c r="A69" s="66"/>
      <c r="B69" s="79"/>
      <c r="C69" s="98"/>
      <c r="D69" s="75"/>
      <c r="F69" s="17"/>
    </row>
    <row r="70" spans="1:9" ht="26.25" x14ac:dyDescent="0.25">
      <c r="A70" s="70" t="s">
        <v>73</v>
      </c>
      <c r="B70" s="72">
        <v>279330</v>
      </c>
      <c r="C70" s="98"/>
      <c r="D70" s="72">
        <v>158868</v>
      </c>
      <c r="F70" s="17"/>
    </row>
    <row r="71" spans="1:9" ht="15.75" thickBot="1" x14ac:dyDescent="0.3">
      <c r="A71" s="66"/>
      <c r="B71" s="80"/>
      <c r="C71" s="98"/>
      <c r="D71" s="80"/>
      <c r="F71" s="17"/>
    </row>
    <row r="72" spans="1:9" ht="27" thickBot="1" x14ac:dyDescent="0.3">
      <c r="A72" s="70" t="s">
        <v>74</v>
      </c>
      <c r="B72" s="73">
        <v>257891</v>
      </c>
      <c r="C72" s="98"/>
      <c r="D72" s="73">
        <v>265886</v>
      </c>
      <c r="F72" s="17"/>
    </row>
    <row r="73" spans="1:9" x14ac:dyDescent="0.25">
      <c r="B73" s="83"/>
      <c r="C73" s="83"/>
      <c r="D73" s="83"/>
    </row>
    <row r="74" spans="1:9" x14ac:dyDescent="0.25">
      <c r="B74" s="83"/>
      <c r="C74" s="83"/>
      <c r="D74" s="83"/>
      <c r="F74" s="17"/>
    </row>
    <row r="75" spans="1:9" x14ac:dyDescent="0.25">
      <c r="A75" s="43" t="s">
        <v>44</v>
      </c>
      <c r="B75" s="84"/>
      <c r="C75" s="84"/>
      <c r="D75" s="84"/>
      <c r="E75" s="17"/>
    </row>
    <row r="76" spans="1:9" x14ac:dyDescent="0.25">
      <c r="A76" s="54"/>
      <c r="B76" s="59"/>
      <c r="C76" s="54"/>
      <c r="D76" s="83"/>
    </row>
    <row r="77" spans="1:9" x14ac:dyDescent="0.25">
      <c r="A77" s="54"/>
      <c r="B77" s="59"/>
      <c r="C77" s="54"/>
    </row>
    <row r="78" spans="1:9" x14ac:dyDescent="0.25">
      <c r="A78" s="29" t="s">
        <v>45</v>
      </c>
      <c r="B78" s="90" t="s">
        <v>112</v>
      </c>
      <c r="C78" s="31"/>
      <c r="D78" s="31" t="s">
        <v>46</v>
      </c>
    </row>
    <row r="79" spans="1:9" x14ac:dyDescent="0.25">
      <c r="A79" s="23" t="s">
        <v>89</v>
      </c>
      <c r="B79" s="23" t="s">
        <v>91</v>
      </c>
      <c r="C79" s="31"/>
      <c r="D79" s="23" t="s">
        <v>96</v>
      </c>
    </row>
    <row r="80" spans="1:9" x14ac:dyDescent="0.25">
      <c r="A80" s="43" t="s">
        <v>87</v>
      </c>
      <c r="B80" s="23" t="s">
        <v>110</v>
      </c>
      <c r="C80" s="31"/>
      <c r="D80" s="23" t="s">
        <v>97</v>
      </c>
    </row>
    <row r="81" spans="2:2" x14ac:dyDescent="0.25">
      <c r="B81" s="23" t="s">
        <v>111</v>
      </c>
    </row>
  </sheetData>
  <mergeCells count="6">
    <mergeCell ref="A50:D50"/>
    <mergeCell ref="A51:D51"/>
    <mergeCell ref="A1:D1"/>
    <mergeCell ref="A2:D2"/>
    <mergeCell ref="A3:D3"/>
    <mergeCell ref="A49:D49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2021-11-16T09:49:53Z</dcterms:modified>
</cp:coreProperties>
</file>