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3"/>
  </bookViews>
  <sheets>
    <sheet name="f1" sheetId="1" r:id="rId1"/>
    <sheet name="f2" sheetId="2" r:id="rId2"/>
    <sheet name="Движение капитала" sheetId="3" r:id="rId3"/>
    <sheet name="Движен денеж сред" sheetId="4" r:id="rId4"/>
  </sheets>
  <definedNames>
    <definedName name="_xlnm.Print_Area" localSheetId="3">'Движен денеж сред'!$A$2:$E$100</definedName>
    <definedName name="_xlnm.Print_Area" localSheetId="2">'Движение капитала'!$A$1:$H$25</definedName>
  </definedNames>
  <calcPr calcId="152511"/>
</workbook>
</file>

<file path=xl/calcChain.xml><?xml version="1.0" encoding="utf-8"?>
<calcChain xmlns="http://schemas.openxmlformats.org/spreadsheetml/2006/main">
  <c r="E13" i="3" l="1"/>
  <c r="H18" i="3"/>
  <c r="H17" i="3"/>
  <c r="H16" i="3"/>
  <c r="H15" i="3"/>
  <c r="H14" i="3"/>
  <c r="G18" i="3"/>
  <c r="F18" i="3"/>
  <c r="E18" i="3"/>
  <c r="D18" i="3"/>
  <c r="C18" i="3"/>
  <c r="B18" i="3"/>
  <c r="H12" i="3"/>
  <c r="H11" i="3"/>
  <c r="H10" i="3"/>
  <c r="G13" i="3"/>
  <c r="D13" i="3"/>
  <c r="C13" i="3"/>
  <c r="B13" i="3"/>
  <c r="E43" i="4" l="1"/>
  <c r="C19" i="4"/>
  <c r="C40" i="4" l="1"/>
  <c r="C39" i="4"/>
  <c r="C43" i="4" s="1"/>
  <c r="F11" i="3" l="1"/>
  <c r="D88" i="2" l="1"/>
  <c r="E31" i="4" l="1"/>
  <c r="C32" i="1" l="1"/>
  <c r="G9" i="3" l="1"/>
  <c r="F17" i="3" l="1"/>
  <c r="F16" i="3"/>
  <c r="F14" i="3"/>
  <c r="F12" i="3"/>
  <c r="F10" i="3"/>
  <c r="F8" i="3"/>
  <c r="F13" i="3" l="1"/>
  <c r="H8" i="3"/>
  <c r="H13" i="3" s="1"/>
  <c r="C31" i="4"/>
  <c r="C32" i="4" s="1"/>
  <c r="D32" i="1" l="1"/>
  <c r="D99" i="2" l="1"/>
  <c r="D90" i="2" l="1"/>
  <c r="D93" i="2" s="1"/>
  <c r="B90" i="2"/>
  <c r="B88" i="2" s="1"/>
  <c r="B93" i="2" s="1"/>
  <c r="C22" i="1" l="1"/>
  <c r="D22" i="1" l="1"/>
  <c r="E80" i="4" l="1"/>
  <c r="C80" i="4" l="1"/>
  <c r="E19" i="4"/>
  <c r="D28" i="2"/>
  <c r="B28" i="2"/>
  <c r="D15" i="2"/>
  <c r="D19" i="2" s="1"/>
  <c r="B15" i="2"/>
  <c r="D38" i="1"/>
  <c r="D40" i="1" s="1"/>
  <c r="D41" i="1" s="1"/>
  <c r="C38" i="1"/>
  <c r="C40" i="1" s="1"/>
  <c r="D30" i="2" l="1"/>
  <c r="D35" i="2" s="1"/>
  <c r="D39" i="2" s="1"/>
  <c r="B19" i="2"/>
  <c r="B30" i="2" s="1"/>
  <c r="C36" i="4"/>
  <c r="E32" i="4"/>
  <c r="E36" i="4" s="1"/>
  <c r="E9" i="3" l="1"/>
  <c r="D41" i="2"/>
  <c r="D83" i="2"/>
  <c r="B35" i="2"/>
  <c r="C41" i="1"/>
  <c r="F9" i="3" l="1"/>
  <c r="D95" i="2"/>
  <c r="D98" i="2" s="1"/>
  <c r="H9" i="3" l="1"/>
  <c r="D101" i="2"/>
  <c r="B39" i="2"/>
  <c r="B83" i="2" l="1"/>
  <c r="B41" i="2"/>
  <c r="E15" i="3"/>
  <c r="B95" i="2"/>
  <c r="B101" i="2" s="1"/>
  <c r="F15" i="3" l="1"/>
  <c r="B98" i="2"/>
  <c r="C84" i="4" l="1"/>
  <c r="E84" i="4"/>
</calcChain>
</file>

<file path=xl/sharedStrings.xml><?xml version="1.0" encoding="utf-8"?>
<sst xmlns="http://schemas.openxmlformats.org/spreadsheetml/2006/main" count="221" uniqueCount="136">
  <si>
    <t>АКЦИОНЕРНОЕ ОБЩЕСТВО  "БАНК ЦЕНТРКРЕДИТ"</t>
  </si>
  <si>
    <t>АКТИВЫ:</t>
  </si>
  <si>
    <t>Денежные средства и их эквиваленты</t>
  </si>
  <si>
    <t>Финансовые активы, отражаемые по справедливой стоимости через прибыли или убытки</t>
  </si>
  <si>
    <t>Средства в банках</t>
  </si>
  <si>
    <t>Ссуды, предоставленные клиентам и банкам</t>
  </si>
  <si>
    <t>Прочие активы</t>
  </si>
  <si>
    <t>Основные средства и нематериальные активы</t>
  </si>
  <si>
    <t>ИТОГО АКТИВЫ</t>
  </si>
  <si>
    <t>ОБЯЗАТЕЛЬСТВА И  КАПИТАЛ</t>
  </si>
  <si>
    <t>ОБЯЗАТЕЛЬСТВА:</t>
  </si>
  <si>
    <t>Средства и ссуды банков и финансовых организаций</t>
  </si>
  <si>
    <t>Средства клиентов и банков</t>
  </si>
  <si>
    <t>Выпущенные долговые ценные бумаги</t>
  </si>
  <si>
    <t>Прочие обязательства</t>
  </si>
  <si>
    <t>Субординированные облигации</t>
  </si>
  <si>
    <t>Уставный капитал</t>
  </si>
  <si>
    <t>Нераспределенная прибыль</t>
  </si>
  <si>
    <t>ИТОГО ОБЯЗАТЕЛЬСТВА И КАПИТАЛ</t>
  </si>
  <si>
    <t>Процентный доход</t>
  </si>
  <si>
    <t>Процентный расход</t>
  </si>
  <si>
    <t>ЧИСТЫЙ ПРОЦЕНТНЫЙ ДОХОД</t>
  </si>
  <si>
    <t>Чистая прибыль по операциям с иностранной валютой</t>
  </si>
  <si>
    <t>Доходы по услугам и комиссии полученные</t>
  </si>
  <si>
    <t>Расходы по услугам и комиссии уплаченные</t>
  </si>
  <si>
    <t>Формирование резервов под обесценение по прочим операциям</t>
  </si>
  <si>
    <t>ОПЕРАЦИОННЫЕ ДОХОДЫ</t>
  </si>
  <si>
    <t>ОПЕРАЦИОННЫЕ РАСХОДЫ</t>
  </si>
  <si>
    <t>ОПЕРАЦИОННАЯ ПРИБЫЛЬ ДО НАЛОГООБЛОЖЕНИЯ</t>
  </si>
  <si>
    <t>Расходы по налогу на прибыль</t>
  </si>
  <si>
    <t>ЧИСТАЯ ПРИБЫЛЬ</t>
  </si>
  <si>
    <t>Относящаяся к:</t>
  </si>
  <si>
    <t>Акционерам материнского Банка</t>
  </si>
  <si>
    <t>Неконтрольным долям владения</t>
  </si>
  <si>
    <t>(в миллионах казахстанских тенге)</t>
  </si>
  <si>
    <t>От имени Правления Группы:</t>
  </si>
  <si>
    <t>________________________</t>
  </si>
  <si>
    <t>__________________</t>
  </si>
  <si>
    <t xml:space="preserve">  АКЦИОНЕРНОЕ ОБЩЕСТВО "БАНК ЦЕНТРКРЕДИТ"</t>
  </si>
  <si>
    <t xml:space="preserve">Уставный капитал </t>
  </si>
  <si>
    <t>-</t>
  </si>
  <si>
    <t>Чистый (убыток)/прибыль</t>
  </si>
  <si>
    <t>АКЦИОНЕРНОЕ ОБЩЕСТВО «БАНК ЦЕНТРКРЕДИТ»</t>
  </si>
  <si>
    <t>ДВИЖЕНИЕ ДЕНЕЖНЫХ СРЕДСТВ ОТ ОПЕРАЦИОННОЙ ДЕЯТЕЛЬНОСТИ:</t>
  </si>
  <si>
    <t xml:space="preserve">Доходы, полученные по услугам и комиссии полученные  </t>
  </si>
  <si>
    <t>Расходы, уплаченные по услугам и комиссии уплаченные</t>
  </si>
  <si>
    <t>Операционные расходы уплаченные</t>
  </si>
  <si>
    <t xml:space="preserve">Приток/(отток) денежных средств от операционной деятельности до изменения операционных активов и обязательств </t>
  </si>
  <si>
    <t>(Увеличение)/уменьшение операционных активов:</t>
  </si>
  <si>
    <t xml:space="preserve">Средства в банках </t>
  </si>
  <si>
    <t xml:space="preserve">Прочие активы </t>
  </si>
  <si>
    <t xml:space="preserve">Увеличение/(уменьшение) операционных обязательств: </t>
  </si>
  <si>
    <t xml:space="preserve">Средства клиентов и банков </t>
  </si>
  <si>
    <t xml:space="preserve">Прочие обязательства </t>
  </si>
  <si>
    <t>Приток/(отток) денежных средств от операционной деятельности до налогообложения</t>
  </si>
  <si>
    <t>Налог на прибыль уплаченный</t>
  </si>
  <si>
    <t>Чистый приток/(отток) денежных средств 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</si>
  <si>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</si>
  <si>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</si>
  <si>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</si>
  <si>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>Чистый (отток) /приток денежных средств от инвестиционной деятельности</t>
  </si>
  <si>
    <t>ДВИЖЕНИЕ ДЕНЕЖНЫХ СРЕДСТВ ОТ ФИНАНСОВОЙ ДЕЯТЕЛЬНОСТИ:</t>
  </si>
  <si>
    <t xml:space="preserve">Чистый (отток)/приток денежных средств от финансовой деятельности </t>
  </si>
  <si>
    <t>Влияние изменения курса иностранных валют по отношению к денежным средствам и их эквивалентам</t>
  </si>
  <si>
    <t>ДЕНЕЖНЫЕ СРЕДСТВА И ИХ ЭКВИВАЛЕНТЫ, на начало периода</t>
  </si>
  <si>
    <t>ДЕНЕЖНЫЕ СРЕДСТВА И ИХ ЭКВИВАЛЕНТЫ, на конец периода</t>
  </si>
  <si>
    <t>31 декабря</t>
  </si>
  <si>
    <t>Прочие доходы/расходы</t>
  </si>
  <si>
    <t>Проценты полученные</t>
  </si>
  <si>
    <t>Проценты уплаченные</t>
  </si>
  <si>
    <t>Прочие доходы/расходы полученные/уплаченные</t>
  </si>
  <si>
    <t>Чистая прибыль</t>
  </si>
  <si>
    <t>ПРОЧИЙ СОВОКУПНЫЙ УБЫТОК/ДОХОД</t>
  </si>
  <si>
    <t>Прочий совокупный доход/убыток за год, за вычетом налога на прибыль</t>
  </si>
  <si>
    <t>Относящийся к:</t>
  </si>
  <si>
    <t xml:space="preserve">НЕАУДИРОВАННЫЙ КОНСОЛИДИРОВАННЫЙ ОТЧЕТ О ФИНАНСОВОМ ПОЛОЖЕНИИ </t>
  </si>
  <si>
    <t>НЕАУДИРОВАННЫЙ КОНСОЛИДИРОВАННЫЙ ОТЧЕТ</t>
  </si>
  <si>
    <t>Председатель Правления</t>
  </si>
  <si>
    <t>Резерв от переоценки основных средств</t>
  </si>
  <si>
    <t>Г.А. Хусаинов</t>
  </si>
  <si>
    <t>Поступления от выпущенных долговых ценных бумаг</t>
  </si>
  <si>
    <t>______________________</t>
  </si>
  <si>
    <t>Е.А.Асылбек</t>
  </si>
  <si>
    <t>Поступление от субординированных облигаций</t>
  </si>
  <si>
    <t>Чистое изменение справедливой стоимости инвестиций, учитываемых по справедливой стоимости через прочий совокупный доход</t>
  </si>
  <si>
    <t>А.Т. Нургалиева</t>
  </si>
  <si>
    <t>Главный бухгалтер</t>
  </si>
  <si>
    <t>Выкуп/погашение выпущенных долговых ценных бумаг</t>
  </si>
  <si>
    <t>Активы по текущему подоходному налогу</t>
  </si>
  <si>
    <t>Обязательства по отложенному подоходному налогу</t>
  </si>
  <si>
    <t>31 декабря 2018 года</t>
  </si>
  <si>
    <t>2019 года</t>
  </si>
  <si>
    <t xml:space="preserve"> </t>
  </si>
  <si>
    <t xml:space="preserve">НЕАУДИРОВАННЫЙ КОНСОЛИДИРОВАННЫЙ ОТЧЕТ О ПРИБЫЛЯХ И УБЫТКАХ  </t>
  </si>
  <si>
    <t xml:space="preserve">НЕАУДИРОВАННЫЙ КОНСОЛИДИРОВАННЫЙ ОТЧЕТ О ДВИЖЕНИИ ДЕНЕЖНЫХ СРЕДСТВ  </t>
  </si>
  <si>
    <t xml:space="preserve">НЕАУДИРОВАННЫЙ КОНСОЛИДИРОВАННЫЙ ОТЧЕТ О ДВИЖЕНИИ ДЕНЕЖНЫХ СРЕДСТВ </t>
  </si>
  <si>
    <t>31 декабря 2019 года</t>
  </si>
  <si>
    <t>2020 года</t>
  </si>
  <si>
    <t>ПО СОСТОЯНИЮ НА 30 ИЮНЯ 2020 ГОДА</t>
  </si>
  <si>
    <t>30 июня</t>
  </si>
  <si>
    <t>За шесть месяцев, закончившиеся</t>
  </si>
  <si>
    <t>И ПРОЧЕМ СОВОКУПНОМ  ДОХОДЕ  ЗА ШЕСТЬ МЕСЯЦЕВ, ЗАКОНЧИВШИЕСЯ  30 ИЮНЯ 2020 ГОДА</t>
  </si>
  <si>
    <t xml:space="preserve">ОБ ИЗМЕНЕНИЯХ В КАПИТАЛЕ,  ЗА ШЕСТЬ МЕСЯЦЕВ, ЗАКОНЧИВШИЕСЯ  </t>
  </si>
  <si>
    <t>30 ИЮНЯ 2020 ГОДА</t>
  </si>
  <si>
    <t>30 июня 2019 года</t>
  </si>
  <si>
    <t>30 июня 2020 года</t>
  </si>
  <si>
    <t>ПО СОСТОЯНИЮ ЗА ШЕСТЬ МЕСЯЦЕВ, ЗАКОНЧИВШИЕСЯ  30 ИЮНЯ 2020 ГОДА.</t>
  </si>
  <si>
    <t>Приобретение инвестиционных ценных бумаг</t>
  </si>
  <si>
    <t>Финансовые инструменты, оцениваемые по справедливой стоимости, изменения которой отражаются в составе прибыли или убытка за период</t>
  </si>
  <si>
    <t xml:space="preserve">Финансовые инструменты, оцениваемые по справедливой стоимости, изменения которой отражаются в составе прибыли или убытка за период </t>
  </si>
  <si>
    <t>ИТОГО ОБЯЗАТЕЛЬСТВА</t>
  </si>
  <si>
    <t>СОБСТВЕННЫЙ КАПИТАЛ:</t>
  </si>
  <si>
    <t xml:space="preserve">Резерв изменений справедливой стоимости ценных бумаг </t>
  </si>
  <si>
    <t>Итого собственный капитал, относящийся к акционерам материнского Банка</t>
  </si>
  <si>
    <t>Неконтролирующая доля владения</t>
  </si>
  <si>
    <t>ИТОГО СОБСТВЕННОГО КАПИТАЛА</t>
  </si>
  <si>
    <t>ЧИСТЫЙ ПРОЦЕНТНЫЙ ДОХОД ДО ФОРМИРОВАНИЯ РЕЗЕРВОВ ПОД ОЖИДАЕМЫЕ КРЕДИТНЫЕ УБЫТКИ, ПО ПРОЦЕНТНЫМ АКТИВАМ</t>
  </si>
  <si>
    <t>Формирование резервов под ожидаемые кредитные убытки по процентным активам</t>
  </si>
  <si>
    <t>Чистая прибыль/(убыток) по операциям с финансовыми активами и обязательствами, отражаемыми по справедливой стоимости через прибыли или убытки</t>
  </si>
  <si>
    <t>Чистая реализованная прибыль/ (убыток) от выбытия и обесценения инвестиций, учитываемых по справедливой стоимости через прочий совокупный доход</t>
  </si>
  <si>
    <t>ЧИСТЫЕ НЕПРОЦЕНТНЫЙ ДОХОД</t>
  </si>
  <si>
    <t>ИТОГО СОВОКУПНЫЙ ДОХОД/УБЫТОК</t>
  </si>
  <si>
    <t xml:space="preserve">Неконтрольным долям </t>
  </si>
  <si>
    <t>Резерв изменений справедливой стоимости</t>
  </si>
  <si>
    <t>Чистое изменение справедливой стоимости инвестиций, учитываемым по справедливой стоимости через прочий совокупный доход</t>
  </si>
  <si>
    <t>Изменение доли меньшинства</t>
  </si>
  <si>
    <t>Поступления от погашения и продажи инвестиционных ценных бумаг</t>
  </si>
  <si>
    <t xml:space="preserve">Поступления от выпуска/(выкуп) собственных акций, нетто </t>
  </si>
  <si>
    <t>ЧИСТОЕ УВЕЛИЧЕНИЕ/ УМЕНЬШЕНИЕ ДЕНЕЖНЫХ СРЕДСТВ И ИХ ЭКВИВАЛЕНТОВ</t>
  </si>
  <si>
    <t>Выкуп/выпуск собственных акций</t>
  </si>
  <si>
    <t xml:space="preserve">Заместитель Председателя </t>
  </si>
  <si>
    <t xml:space="preserve">Правления, член Правления </t>
  </si>
  <si>
    <t xml:space="preserve">Заместитель Председателя Правления, член Правления </t>
  </si>
  <si>
    <t>Итого собственного капитала</t>
  </si>
  <si>
    <t>Инвестиционные ценные бумаги</t>
  </si>
  <si>
    <t>Прибыль/убыток переведенный в отчет о прибылях и убытках от продажи инвестиций, учитываемых по справедливой стоимости через прочий совокупный доход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</si>
</sst>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164" formatCode="_-* #,##0_р_._-;\-* #,##0_р_._-;_-* &quot;-&quot;_р_._-;_-@_-"/>
    <numFmt numFmtId="165" formatCode="_-* #,##0.00_р_._-;\-* #,##0.00_р_._-;_-* &quot;-&quot;??_р_._-;_-@_-"/>
    <numFmt numFmtId="166" formatCode="_(* #,##0_);_(* \(#,##0\);_(* &quot;-&quot;??_);_(@_)"/>
    <numFmt numFmtId="167" formatCode="_(* #,##0.0_);_(* \(#,##0.00\);_(* &quot;-&quot;??_);_(@_)"/>
    <numFmt numFmtId="168" formatCode="General_)"/>
    <numFmt numFmtId="169" formatCode="0.000"/>
    <numFmt numFmtId="170" formatCode="#,##0.0_);\(#,##0.0\)"/>
    <numFmt numFmtId="171" formatCode="#,##0.000_);\(#,##0.000\)"/>
    <numFmt numFmtId="172" formatCode="&quot;$&quot;#,\);\(&quot;$&quot;#,##0\)"/>
    <numFmt numFmtId="173" formatCode="_-* #,##0\ _F_-;\-* #,##0\ _F_-;_-* &quot;-&quot;\ _F_-;_-@_-"/>
    <numFmt numFmtId="174" formatCode="_ * #,##0.00_ ;_ * \-#,##0.00_ ;_ * &quot;-&quot;??_ ;_ @_ "/>
    <numFmt numFmtId="175" formatCode="_-* #,##0.00[$€-1]_-;\-* #,##0.00[$€-1]_-;_-* &quot;-&quot;??[$€-1]_-"/>
    <numFmt numFmtId="176" formatCode="&quot;$&quot;#,##0\ ;\-&quot;$&quot;#,##0"/>
    <numFmt numFmtId="177" formatCode="&quot;$&quot;#,##0.00\ ;\(&quot;$&quot;#,##0.00\)"/>
    <numFmt numFmtId="178" formatCode="0.00_)"/>
    <numFmt numFmtId="179" formatCode="0%_);\(0%\)"/>
    <numFmt numFmtId="180" formatCode="\60\4\7\:"/>
    <numFmt numFmtId="181" formatCode="&quot;$&quot;#,\);\(&quot;$&quot;#,\)"/>
    <numFmt numFmtId="182" formatCode="&quot;$&quot;#,;\(&quot;$&quot;#,\)"/>
    <numFmt numFmtId="183" formatCode="_(&quot;$&quot;* #,##0.00_);_(&quot;$&quot;* \(#,##0.00\);_(&quot;$&quot;* &quot;-&quot;??_);_(@_)"/>
    <numFmt numFmtId="184" formatCode="_-* #,##0\ _р_._-;\-* #,##0\ _р_._-;_-* &quot;-&quot;\ _р_._-;_-@_-"/>
    <numFmt numFmtId="185" formatCode="_-* #,##0.00\ _р_._-;\-* #,##0.00\ _р_._-;_-* &quot;-&quot;??\ _р_._-;_-@_-"/>
    <numFmt numFmtId="186" formatCode="dd/mm/yy;@"/>
    <numFmt numFmtId="187" formatCode="_(* #,##0.00_);_(* \(#,##0.00\);_(* &quot;-&quot;??_);_(@_)"/>
    <numFmt numFmtId="188" formatCode="[$€-2]\ ###,000_);[Red]\([$€-2]\ ###,000\)"/>
    <numFmt numFmtId="189" formatCode="#,##0;\(#,##0\)\ "/>
    <numFmt numFmtId="190" formatCode="#,##0.0"/>
    <numFmt numFmtId="191" formatCode="#,##0;\(#,##0\);\-"/>
  </numFmts>
  <fonts count="4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i/>
      <sz val="16"/>
      <name val="Helv"/>
    </font>
    <font>
      <sz val="12"/>
      <color indexed="8"/>
      <name val="Times New Roman"/>
      <family val="1"/>
    </font>
    <font>
      <sz val="12"/>
      <name val="Times New Roman"/>
      <family val="1"/>
      <charset val="204"/>
    </font>
    <font>
      <sz val="10"/>
      <name val="Helv"/>
    </font>
    <font>
      <b/>
      <sz val="10"/>
      <color indexed="10"/>
      <name val="Arial"/>
      <family val="2"/>
    </font>
    <font>
      <sz val="11"/>
      <color indexed="8"/>
      <name val="Times New Roman"/>
      <family val="2"/>
      <charset val="204"/>
    </font>
    <font>
      <sz val="10"/>
      <name val="Courier"/>
      <family val="3"/>
    </font>
    <font>
      <sz val="10"/>
      <name val="Arial Cy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14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>
      <alignment vertical="center"/>
    </xf>
    <xf numFmtId="166" fontId="5" fillId="0" borderId="0">
      <alignment horizontal="right" vertical="center"/>
    </xf>
    <xf numFmtId="167" fontId="6" fillId="0" borderId="0" applyFill="0" applyBorder="0" applyAlignment="0"/>
    <xf numFmtId="168" fontId="6" fillId="0" borderId="0" applyFill="0" applyBorder="0" applyAlignment="0"/>
    <xf numFmtId="169" fontId="6" fillId="0" borderId="0" applyFill="0" applyBorder="0" applyAlignment="0"/>
    <xf numFmtId="170" fontId="7" fillId="0" borderId="0" applyFill="0" applyBorder="0" applyAlignment="0"/>
    <xf numFmtId="171" fontId="7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0" fontId="8" fillId="0" borderId="1">
      <alignment horizontal="center"/>
    </xf>
    <xf numFmtId="167" fontId="6" fillId="0" borderId="0" applyFont="0" applyFill="0" applyBorder="0" applyAlignment="0" applyProtection="0"/>
    <xf numFmtId="17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6" fillId="0" borderId="0" applyFont="0" applyFill="0" applyBorder="0" applyAlignment="0" applyProtection="0"/>
    <xf numFmtId="14" fontId="9" fillId="0" borderId="0" applyFill="0" applyBorder="0" applyAlignment="0"/>
    <xf numFmtId="38" fontId="10" fillId="0" borderId="2">
      <alignment vertical="center"/>
    </xf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175" fontId="2" fillId="0" borderId="0" applyFont="0" applyFill="0" applyBorder="0" applyAlignment="0" applyProtection="0"/>
    <xf numFmtId="38" fontId="4" fillId="2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14" fontId="12" fillId="3" borderId="5">
      <alignment horizontal="center" vertical="center" wrapText="1"/>
    </xf>
    <xf numFmtId="10" fontId="4" fillId="4" borderId="6" applyNumberFormat="0" applyBorder="0" applyAlignment="0" applyProtection="0"/>
    <xf numFmtId="176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178" fontId="1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6" fillId="5" borderId="0"/>
    <xf numFmtId="179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80" fontId="6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0" fontId="17" fillId="0" borderId="0"/>
    <xf numFmtId="0" fontId="18" fillId="0" borderId="0"/>
    <xf numFmtId="49" fontId="9" fillId="0" borderId="0" applyFill="0" applyBorder="0" applyAlignment="0"/>
    <xf numFmtId="181" fontId="7" fillId="0" borderId="0" applyFill="0" applyBorder="0" applyAlignment="0"/>
    <xf numFmtId="182" fontId="7" fillId="0" borderId="0" applyFill="0" applyBorder="0" applyAlignment="0"/>
    <xf numFmtId="0" fontId="19" fillId="0" borderId="0" applyFill="0" applyBorder="0" applyProtection="0">
      <alignment horizontal="left" vertical="top"/>
    </xf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5" fillId="0" borderId="0"/>
    <xf numFmtId="39" fontId="7" fillId="0" borderId="0"/>
    <xf numFmtId="39" fontId="21" fillId="0" borderId="0"/>
    <xf numFmtId="0" fontId="3" fillId="0" borderId="0"/>
    <xf numFmtId="39" fontId="7" fillId="0" borderId="0"/>
    <xf numFmtId="0" fontId="22" fillId="0" borderId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0"/>
    <xf numFmtId="184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86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8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8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6" fontId="23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41" fillId="6" borderId="0" applyNumberFormat="0" applyBorder="0" applyAlignment="0" applyProtection="0"/>
  </cellStyleXfs>
  <cellXfs count="126">
    <xf numFmtId="0" fontId="0" fillId="0" borderId="0" xfId="0"/>
    <xf numFmtId="0" fontId="27" fillId="0" borderId="0" xfId="0" applyFont="1"/>
    <xf numFmtId="3" fontId="27" fillId="0" borderId="0" xfId="0" applyNumberFormat="1" applyFont="1"/>
    <xf numFmtId="0" fontId="28" fillId="0" borderId="0" xfId="86" applyFont="1"/>
    <xf numFmtId="3" fontId="28" fillId="0" borderId="0" xfId="0" applyNumberFormat="1" applyFont="1"/>
    <xf numFmtId="0" fontId="30" fillId="0" borderId="0" xfId="86" applyNumberFormat="1" applyFont="1" applyBorder="1" applyAlignment="1">
      <alignment horizontal="center" vertical="center" wrapText="1"/>
    </xf>
    <xf numFmtId="0" fontId="30" fillId="0" borderId="0" xfId="86" applyFont="1" applyFill="1" applyBorder="1" applyAlignment="1">
      <alignment wrapText="1"/>
    </xf>
    <xf numFmtId="191" fontId="32" fillId="0" borderId="0" xfId="86" applyNumberFormat="1" applyFont="1" applyFill="1" applyBorder="1"/>
    <xf numFmtId="191" fontId="32" fillId="0" borderId="0" xfId="86" applyNumberFormat="1" applyFont="1" applyFill="1" applyBorder="1" applyAlignment="1">
      <alignment horizontal="right"/>
    </xf>
    <xf numFmtId="191" fontId="33" fillId="0" borderId="0" xfId="86" applyNumberFormat="1" applyFont="1" applyFill="1" applyBorder="1"/>
    <xf numFmtId="191" fontId="33" fillId="0" borderId="0" xfId="86" applyNumberFormat="1" applyFont="1" applyFill="1" applyBorder="1" applyAlignment="1">
      <alignment horizontal="right"/>
    </xf>
    <xf numFmtId="191" fontId="32" fillId="0" borderId="7" xfId="86" applyNumberFormat="1" applyFont="1" applyFill="1" applyBorder="1"/>
    <xf numFmtId="191" fontId="1" fillId="0" borderId="0" xfId="76" applyNumberFormat="1" applyFont="1"/>
    <xf numFmtId="190" fontId="28" fillId="0" borderId="0" xfId="86" applyNumberFormat="1" applyFont="1" applyBorder="1" applyAlignment="1">
      <alignment horizontal="right"/>
    </xf>
    <xf numFmtId="0" fontId="0" fillId="0" borderId="0" xfId="0" applyFill="1"/>
    <xf numFmtId="3" fontId="1" fillId="0" borderId="0" xfId="76" applyNumberFormat="1" applyFont="1" applyFill="1"/>
    <xf numFmtId="190" fontId="28" fillId="0" borderId="0" xfId="86" applyNumberFormat="1" applyFont="1" applyFill="1" applyBorder="1" applyAlignment="1">
      <alignment horizontal="right"/>
    </xf>
    <xf numFmtId="0" fontId="28" fillId="0" borderId="0" xfId="86" applyFont="1" applyFill="1"/>
    <xf numFmtId="191" fontId="1" fillId="0" borderId="0" xfId="76" applyNumberFormat="1" applyFont="1" applyFill="1"/>
    <xf numFmtId="189" fontId="0" fillId="0" borderId="0" xfId="0" applyNumberFormat="1"/>
    <xf numFmtId="2" fontId="31" fillId="0" borderId="0" xfId="86" applyNumberFormat="1" applyFont="1" applyFill="1" applyBorder="1" applyAlignment="1">
      <alignment wrapText="1"/>
    </xf>
    <xf numFmtId="2" fontId="30" fillId="0" borderId="0" xfId="86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2" fontId="26" fillId="0" borderId="0" xfId="0" applyNumberFormat="1" applyFont="1" applyAlignment="1">
      <alignment wrapText="1"/>
    </xf>
    <xf numFmtId="189" fontId="27" fillId="0" borderId="0" xfId="0" applyNumberFormat="1" applyFont="1"/>
    <xf numFmtId="0" fontId="36" fillId="0" borderId="0" xfId="0" applyFont="1" applyFill="1"/>
    <xf numFmtId="0" fontId="36" fillId="0" borderId="0" xfId="0" applyFont="1" applyAlignment="1"/>
    <xf numFmtId="0" fontId="36" fillId="0" borderId="0" xfId="0" applyFont="1" applyFill="1" applyAlignment="1"/>
    <xf numFmtId="0" fontId="36" fillId="0" borderId="0" xfId="0" applyFont="1" applyFill="1" applyAlignment="1">
      <alignment horizontal="left"/>
    </xf>
    <xf numFmtId="0" fontId="36" fillId="0" borderId="0" xfId="0" applyFont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33" fillId="0" borderId="0" xfId="0" applyFont="1"/>
    <xf numFmtId="0" fontId="36" fillId="0" borderId="0" xfId="0" applyFont="1" applyFill="1" applyAlignment="1">
      <alignment horizontal="center"/>
    </xf>
    <xf numFmtId="0" fontId="33" fillId="0" borderId="0" xfId="0" applyFont="1" applyFill="1"/>
    <xf numFmtId="0" fontId="29" fillId="0" borderId="0" xfId="77" applyFont="1" applyAlignment="1" applyProtection="1">
      <alignment vertical="center"/>
      <protection locked="0"/>
    </xf>
    <xf numFmtId="0" fontId="29" fillId="0" borderId="0" xfId="77" applyFont="1" applyAlignment="1" applyProtection="1">
      <alignment horizontal="center"/>
      <protection locked="0"/>
    </xf>
    <xf numFmtId="0" fontId="23" fillId="0" borderId="0" xfId="77" applyFont="1" applyAlignment="1" applyProtection="1">
      <alignment horizontal="left" vertical="center" wrapText="1"/>
      <protection locked="0"/>
    </xf>
    <xf numFmtId="0" fontId="23" fillId="0" borderId="0" xfId="77" applyFont="1" applyAlignment="1" applyProtection="1">
      <alignment horizontal="center" wrapText="1"/>
      <protection locked="0"/>
    </xf>
    <xf numFmtId="3" fontId="33" fillId="0" borderId="0" xfId="0" applyNumberFormat="1" applyFont="1" applyFill="1"/>
    <xf numFmtId="0" fontId="23" fillId="0" borderId="0" xfId="77" applyFont="1" applyAlignment="1" applyProtection="1">
      <alignment horizontal="center"/>
      <protection locked="0"/>
    </xf>
    <xf numFmtId="0" fontId="23" fillId="0" borderId="0" xfId="77" applyFont="1" applyAlignment="1" applyProtection="1">
      <alignment vertical="center" wrapText="1"/>
      <protection locked="0"/>
    </xf>
    <xf numFmtId="3" fontId="23" fillId="0" borderId="9" xfId="77" applyNumberFormat="1" applyFont="1" applyFill="1" applyBorder="1" applyAlignment="1" applyProtection="1">
      <alignment horizontal="right" vertical="center"/>
      <protection locked="0"/>
    </xf>
    <xf numFmtId="0" fontId="29" fillId="0" borderId="0" xfId="77" applyFont="1" applyAlignment="1" applyProtection="1">
      <alignment vertical="center" wrapText="1"/>
      <protection locked="0"/>
    </xf>
    <xf numFmtId="3" fontId="23" fillId="0" borderId="0" xfId="77" applyNumberFormat="1" applyFont="1" applyFill="1" applyAlignment="1" applyProtection="1">
      <alignment horizontal="right" vertical="center"/>
      <protection locked="0"/>
    </xf>
    <xf numFmtId="3" fontId="23" fillId="0" borderId="4" xfId="77" applyNumberFormat="1" applyFont="1" applyFill="1" applyBorder="1" applyAlignment="1" applyProtection="1">
      <alignment horizontal="right" vertical="center"/>
      <protection locked="0"/>
    </xf>
    <xf numFmtId="189" fontId="23" fillId="0" borderId="0" xfId="0" applyNumberFormat="1" applyFont="1" applyFill="1"/>
    <xf numFmtId="3" fontId="23" fillId="0" borderId="8" xfId="77" applyNumberFormat="1" applyFont="1" applyFill="1" applyBorder="1" applyAlignment="1" applyProtection="1">
      <alignment horizontal="right" vertical="center"/>
      <protection locked="0"/>
    </xf>
    <xf numFmtId="3" fontId="23" fillId="0" borderId="10" xfId="77" applyNumberFormat="1" applyFont="1" applyFill="1" applyBorder="1" applyAlignment="1" applyProtection="1">
      <alignment horizontal="right" vertical="center"/>
      <protection locked="0"/>
    </xf>
    <xf numFmtId="0" fontId="36" fillId="0" borderId="0" xfId="0" applyFont="1"/>
    <xf numFmtId="0" fontId="23" fillId="0" borderId="0" xfId="86" applyFont="1" applyBorder="1"/>
    <xf numFmtId="189" fontId="33" fillId="0" borderId="0" xfId="0" applyNumberFormat="1" applyFont="1" applyFill="1" applyAlignment="1">
      <alignment horizontal="right"/>
    </xf>
    <xf numFmtId="189" fontId="33" fillId="0" borderId="8" xfId="0" applyNumberFormat="1" applyFont="1" applyFill="1" applyBorder="1" applyAlignment="1">
      <alignment horizontal="right"/>
    </xf>
    <xf numFmtId="0" fontId="23" fillId="0" borderId="0" xfId="86" applyFont="1" applyFill="1" applyBorder="1" applyAlignment="1">
      <alignment horizontal="right"/>
    </xf>
    <xf numFmtId="0" fontId="23" fillId="0" borderId="0" xfId="86" applyFont="1" applyBorder="1" applyAlignment="1">
      <alignment wrapText="1"/>
    </xf>
    <xf numFmtId="3" fontId="29" fillId="0" borderId="8" xfId="86" applyNumberFormat="1" applyFont="1" applyFill="1" applyBorder="1" applyAlignment="1">
      <alignment horizontal="right"/>
    </xf>
    <xf numFmtId="0" fontId="23" fillId="0" borderId="0" xfId="86" applyFont="1" applyBorder="1" applyAlignment="1">
      <alignment vertical="center" wrapText="1"/>
    </xf>
    <xf numFmtId="189" fontId="29" fillId="0" borderId="8" xfId="86" applyNumberFormat="1" applyFont="1" applyFill="1" applyBorder="1" applyAlignment="1">
      <alignment horizontal="right"/>
    </xf>
    <xf numFmtId="189" fontId="33" fillId="0" borderId="0" xfId="0" applyNumberFormat="1" applyFont="1" applyFill="1" applyBorder="1" applyAlignment="1">
      <alignment horizontal="right"/>
    </xf>
    <xf numFmtId="3" fontId="23" fillId="0" borderId="0" xfId="86" applyNumberFormat="1" applyFont="1" applyFill="1" applyBorder="1" applyAlignment="1">
      <alignment horizontal="right"/>
    </xf>
    <xf numFmtId="0" fontId="23" fillId="0" borderId="0" xfId="86" applyFont="1"/>
    <xf numFmtId="0" fontId="23" fillId="0" borderId="0" xfId="86" applyFont="1" applyFill="1" applyAlignment="1">
      <alignment horizontal="right"/>
    </xf>
    <xf numFmtId="189" fontId="36" fillId="0" borderId="8" xfId="0" applyNumberFormat="1" applyFont="1" applyFill="1" applyBorder="1" applyAlignment="1">
      <alignment horizontal="right"/>
    </xf>
    <xf numFmtId="189" fontId="23" fillId="0" borderId="8" xfId="86" applyNumberFormat="1" applyFont="1" applyFill="1" applyBorder="1" applyAlignment="1">
      <alignment horizontal="right"/>
    </xf>
    <xf numFmtId="189" fontId="23" fillId="0" borderId="0" xfId="86" applyNumberFormat="1" applyFont="1" applyFill="1" applyBorder="1" applyAlignment="1">
      <alignment horizontal="right"/>
    </xf>
    <xf numFmtId="0" fontId="23" fillId="0" borderId="0" xfId="86" applyFont="1" applyFill="1"/>
    <xf numFmtId="190" fontId="23" fillId="0" borderId="0" xfId="86" applyNumberFormat="1" applyFont="1" applyFill="1" applyBorder="1" applyAlignment="1">
      <alignment horizontal="right"/>
    </xf>
    <xf numFmtId="0" fontId="29" fillId="0" borderId="0" xfId="52" applyFont="1" applyFill="1"/>
    <xf numFmtId="3" fontId="23" fillId="0" borderId="0" xfId="86" applyNumberFormat="1" applyFont="1" applyFill="1" applyBorder="1" applyAlignment="1">
      <alignment horizontal="left" vertical="top" wrapText="1"/>
    </xf>
    <xf numFmtId="0" fontId="29" fillId="0" borderId="0" xfId="52" applyFont="1" applyFill="1" applyAlignment="1">
      <alignment horizontal="left" vertical="top"/>
    </xf>
    <xf numFmtId="0" fontId="29" fillId="0" borderId="0" xfId="52" applyFont="1" applyFill="1" applyAlignment="1">
      <alignment horizontal="right"/>
    </xf>
    <xf numFmtId="189" fontId="33" fillId="0" borderId="0" xfId="0" applyNumberFormat="1" applyFont="1" applyFill="1"/>
    <xf numFmtId="0" fontId="37" fillId="0" borderId="0" xfId="0" applyFont="1"/>
    <xf numFmtId="0" fontId="37" fillId="0" borderId="0" xfId="0" applyFont="1" applyFill="1"/>
    <xf numFmtId="0" fontId="36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Fill="1" applyAlignment="1">
      <alignment horizontal="left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left" wrapText="1" indent="1"/>
    </xf>
    <xf numFmtId="0" fontId="33" fillId="0" borderId="0" xfId="0" applyFont="1" applyAlignment="1">
      <alignment horizontal="center" wrapText="1"/>
    </xf>
    <xf numFmtId="189" fontId="33" fillId="0" borderId="0" xfId="0" applyNumberFormat="1" applyFont="1"/>
    <xf numFmtId="0" fontId="33" fillId="0" borderId="0" xfId="0" applyFont="1" applyAlignment="1">
      <alignment horizontal="left" wrapText="1" indent="4"/>
    </xf>
    <xf numFmtId="189" fontId="38" fillId="0" borderId="0" xfId="0" applyNumberFormat="1" applyFont="1" applyFill="1" applyAlignment="1">
      <alignment horizontal="right" wrapText="1"/>
    </xf>
    <xf numFmtId="0" fontId="33" fillId="0" borderId="0" xfId="0" applyFont="1" applyAlignment="1">
      <alignment horizontal="left" wrapText="1"/>
    </xf>
    <xf numFmtId="189" fontId="36" fillId="0" borderId="0" xfId="0" applyNumberFormat="1" applyFont="1" applyAlignment="1">
      <alignment horizontal="right" wrapText="1"/>
    </xf>
    <xf numFmtId="189" fontId="36" fillId="0" borderId="0" xfId="0" applyNumberFormat="1" applyFont="1" applyFill="1" applyAlignment="1">
      <alignment horizontal="right" wrapText="1"/>
    </xf>
    <xf numFmtId="0" fontId="33" fillId="0" borderId="0" xfId="0" applyFont="1" applyAlignment="1">
      <alignment horizontal="left" wrapText="1" indent="3"/>
    </xf>
    <xf numFmtId="0" fontId="33" fillId="0" borderId="0" xfId="0" applyFont="1" applyAlignment="1">
      <alignment horizontal="left" wrapText="1" indent="5"/>
    </xf>
    <xf numFmtId="189" fontId="36" fillId="0" borderId="5" xfId="0" applyNumberFormat="1" applyFont="1" applyBorder="1" applyAlignment="1">
      <alignment horizontal="right" wrapText="1"/>
    </xf>
    <xf numFmtId="189" fontId="36" fillId="0" borderId="5" xfId="0" applyNumberFormat="1" applyFont="1" applyFill="1" applyBorder="1" applyAlignment="1">
      <alignment horizontal="right" wrapText="1"/>
    </xf>
    <xf numFmtId="0" fontId="36" fillId="0" borderId="0" xfId="0" applyFont="1" applyAlignment="1">
      <alignment horizontal="left" wrapText="1" indent="1"/>
    </xf>
    <xf numFmtId="0" fontId="33" fillId="0" borderId="0" xfId="0" applyFont="1" applyAlignment="1">
      <alignment horizontal="left" wrapText="1" indent="2"/>
    </xf>
    <xf numFmtId="189" fontId="37" fillId="0" borderId="0" xfId="0" applyNumberFormat="1" applyFont="1" applyFill="1" applyAlignment="1">
      <alignment horizontal="right" wrapText="1"/>
    </xf>
    <xf numFmtId="0" fontId="36" fillId="0" borderId="0" xfId="0" applyFont="1" applyAlignment="1">
      <alignment horizontal="left" wrapText="1"/>
    </xf>
    <xf numFmtId="0" fontId="39" fillId="0" borderId="0" xfId="0" applyFont="1" applyAlignment="1">
      <alignment horizontal="left" wrapText="1"/>
    </xf>
    <xf numFmtId="190" fontId="23" fillId="0" borderId="0" xfId="86" applyNumberFormat="1" applyFont="1" applyBorder="1" applyAlignment="1">
      <alignment horizontal="right"/>
    </xf>
    <xf numFmtId="0" fontId="36" fillId="0" borderId="0" xfId="0" applyFont="1" applyFill="1" applyAlignment="1">
      <alignment horizontal="right"/>
    </xf>
    <xf numFmtId="0" fontId="33" fillId="0" borderId="0" xfId="0" applyFont="1" applyFill="1" applyAlignment="1">
      <alignment horizontal="right"/>
    </xf>
    <xf numFmtId="0" fontId="33" fillId="0" borderId="0" xfId="0" applyFont="1" applyAlignment="1">
      <alignment wrapText="1"/>
    </xf>
    <xf numFmtId="189" fontId="33" fillId="0" borderId="0" xfId="0" applyNumberFormat="1" applyFont="1" applyFill="1" applyAlignment="1">
      <alignment horizontal="right" wrapText="1"/>
    </xf>
    <xf numFmtId="189" fontId="33" fillId="0" borderId="5" xfId="0" applyNumberFormat="1" applyFont="1" applyFill="1" applyBorder="1" applyAlignment="1">
      <alignment horizontal="right" wrapText="1"/>
    </xf>
    <xf numFmtId="189" fontId="33" fillId="0" borderId="5" xfId="0" applyNumberFormat="1" applyFont="1" applyFill="1" applyBorder="1" applyAlignment="1">
      <alignment wrapText="1"/>
    </xf>
    <xf numFmtId="0" fontId="33" fillId="0" borderId="0" xfId="0" applyFont="1" applyAlignment="1">
      <alignment wrapText="1"/>
    </xf>
    <xf numFmtId="190" fontId="23" fillId="0" borderId="0" xfId="86" applyNumberFormat="1" applyFont="1" applyBorder="1" applyAlignment="1">
      <alignment horizontal="left"/>
    </xf>
    <xf numFmtId="189" fontId="37" fillId="0" borderId="0" xfId="0" applyNumberFormat="1" applyFont="1" applyFill="1"/>
    <xf numFmtId="190" fontId="40" fillId="0" borderId="0" xfId="86" applyNumberFormat="1" applyFont="1" applyFill="1" applyBorder="1" applyAlignment="1">
      <alignment horizontal="right"/>
    </xf>
    <xf numFmtId="0" fontId="41" fillId="0" borderId="0" xfId="113" applyFill="1"/>
    <xf numFmtId="0" fontId="33" fillId="0" borderId="0" xfId="0" applyFont="1" applyFill="1" applyAlignment="1">
      <alignment wrapText="1"/>
    </xf>
    <xf numFmtId="0" fontId="33" fillId="0" borderId="8" xfId="0" applyFont="1" applyFill="1" applyBorder="1"/>
    <xf numFmtId="191" fontId="0" fillId="0" borderId="0" xfId="0" applyNumberFormat="1"/>
    <xf numFmtId="0" fontId="29" fillId="0" borderId="0" xfId="76" applyFont="1" applyAlignment="1">
      <alignment horizontal="center"/>
    </xf>
    <xf numFmtId="0" fontId="33" fillId="7" borderId="0" xfId="0" applyFont="1" applyFill="1" applyAlignment="1">
      <alignment horizontal="left" wrapText="1" indent="1"/>
    </xf>
    <xf numFmtId="3" fontId="23" fillId="0" borderId="0" xfId="77" applyNumberFormat="1" applyFont="1" applyFill="1" applyAlignment="1" applyProtection="1">
      <alignment horizontal="center"/>
      <protection locked="0"/>
    </xf>
    <xf numFmtId="190" fontId="23" fillId="0" borderId="0" xfId="86" applyNumberFormat="1" applyFont="1" applyFill="1" applyBorder="1" applyAlignment="1">
      <alignment horizontal="left"/>
    </xf>
    <xf numFmtId="189" fontId="27" fillId="0" borderId="0" xfId="0" applyNumberFormat="1" applyFont="1" applyFill="1"/>
    <xf numFmtId="0" fontId="27" fillId="0" borderId="0" xfId="0" applyFont="1" applyFill="1"/>
    <xf numFmtId="0" fontId="33" fillId="0" borderId="0" xfId="0" applyFont="1" applyFill="1" applyBorder="1"/>
    <xf numFmtId="191" fontId="0" fillId="0" borderId="0" xfId="0" applyNumberFormat="1" applyFill="1"/>
    <xf numFmtId="0" fontId="36" fillId="0" borderId="0" xfId="0" applyFont="1" applyFill="1" applyAlignment="1">
      <alignment horizontal="right" wrapText="1"/>
    </xf>
    <xf numFmtId="189" fontId="0" fillId="0" borderId="0" xfId="0" applyNumberFormat="1" applyFill="1"/>
    <xf numFmtId="0" fontId="42" fillId="0" borderId="0" xfId="0" applyFont="1"/>
    <xf numFmtId="189" fontId="33" fillId="0" borderId="0" xfId="0" applyNumberFormat="1" applyFont="1" applyFill="1" applyBorder="1" applyAlignment="1">
      <alignment horizontal="right" wrapText="1"/>
    </xf>
    <xf numFmtId="189" fontId="33" fillId="0" borderId="0" xfId="0" applyNumberFormat="1" applyFont="1" applyFill="1" applyBorder="1"/>
    <xf numFmtId="0" fontId="36" fillId="0" borderId="0" xfId="0" applyFont="1" applyAlignment="1">
      <alignment horizontal="left"/>
    </xf>
    <xf numFmtId="0" fontId="36" fillId="0" borderId="8" xfId="0" applyFont="1" applyBorder="1" applyAlignment="1">
      <alignment horizontal="left"/>
    </xf>
    <xf numFmtId="0" fontId="29" fillId="0" borderId="0" xfId="76" applyFont="1" applyAlignment="1">
      <alignment horizontal="center"/>
    </xf>
    <xf numFmtId="0" fontId="33" fillId="0" borderId="0" xfId="0" applyFont="1" applyAlignment="1">
      <alignment horizontal="center" wrapText="1"/>
    </xf>
  </cellXfs>
  <cellStyles count="114">
    <cellStyle name="19990216" xfId="1"/>
    <cellStyle name="19990216 3" xfId="2"/>
    <cellStyle name="19990216_Расшифровка1" xfId="3"/>
    <cellStyle name="C08_Table text" xfId="4"/>
    <cellStyle name="C19_Regular figs" xfId="5"/>
    <cellStyle name="Calc Currency (0)" xfId="6"/>
    <cellStyle name="Calc Currency (2)" xfId="7"/>
    <cellStyle name="Calc Percent (0)" xfId="8"/>
    <cellStyle name="Calc Percent (1)" xfId="9"/>
    <cellStyle name="Calc Percent (2)" xfId="10"/>
    <cellStyle name="Calc Units (0)" xfId="11"/>
    <cellStyle name="Calc Units (1)" xfId="12"/>
    <cellStyle name="Calc Units (2)" xfId="13"/>
    <cellStyle name="Column_Title" xfId="14"/>
    <cellStyle name="Comma [00]" xfId="15"/>
    <cellStyle name="Comma 2" xfId="16"/>
    <cellStyle name="Comma 3" xfId="17"/>
    <cellStyle name="Comma 3 2" xfId="18"/>
    <cellStyle name="Comma 3 3" xfId="19"/>
    <cellStyle name="Comma 4" xfId="20"/>
    <cellStyle name="Comma 5" xfId="21"/>
    <cellStyle name="Comma 6" xfId="22"/>
    <cellStyle name="Comma 7" xfId="23"/>
    <cellStyle name="Comma 8" xfId="24"/>
    <cellStyle name="Comma_CF KKF2BV" xfId="25"/>
    <cellStyle name="Currency [00]" xfId="26"/>
    <cellStyle name="Date Short" xfId="27"/>
    <cellStyle name="DELTA" xfId="28"/>
    <cellStyle name="Enter Currency (0)" xfId="29"/>
    <cellStyle name="Enter Currency (2)" xfId="30"/>
    <cellStyle name="Enter Units (0)" xfId="31"/>
    <cellStyle name="Enter Units (1)" xfId="32"/>
    <cellStyle name="Enter Units (2)" xfId="33"/>
    <cellStyle name="Euro" xfId="34"/>
    <cellStyle name="Grey" xfId="35"/>
    <cellStyle name="Header1" xfId="36"/>
    <cellStyle name="Header2" xfId="37"/>
    <cellStyle name="Heading" xfId="38"/>
    <cellStyle name="Input [yellow]" xfId="39"/>
    <cellStyle name="International" xfId="40"/>
    <cellStyle name="International1" xfId="41"/>
    <cellStyle name="Link Currency (0)" xfId="42"/>
    <cellStyle name="Link Currency (2)" xfId="43"/>
    <cellStyle name="Link Units (0)" xfId="44"/>
    <cellStyle name="Link Units (1)" xfId="45"/>
    <cellStyle name="Link Units (2)" xfId="46"/>
    <cellStyle name="Normal - Style1" xfId="47"/>
    <cellStyle name="Normal 2" xfId="48"/>
    <cellStyle name="Normal 3" xfId="49"/>
    <cellStyle name="Normal 4" xfId="50"/>
    <cellStyle name="Normal_CF KKF2BV" xfId="51"/>
    <cellStyle name="Normal_Worksheet in TB LS Blank Leadsheet Excel Template - Used by Trial Balance to Create Leadsheets" xfId="52"/>
    <cellStyle name="paint" xfId="53"/>
    <cellStyle name="Percent (0)" xfId="54"/>
    <cellStyle name="Percent [0]" xfId="55"/>
    <cellStyle name="Percent [00]" xfId="56"/>
    <cellStyle name="Percent [2]" xfId="57"/>
    <cellStyle name="Percent 2" xfId="58"/>
    <cellStyle name="Percent 3" xfId="59"/>
    <cellStyle name="PrePop Currency (0)" xfId="60"/>
    <cellStyle name="PrePop Currency (2)" xfId="61"/>
    <cellStyle name="PrePop Units (0)" xfId="62"/>
    <cellStyle name="PrePop Units (1)" xfId="63"/>
    <cellStyle name="PrePop Units (2)" xfId="64"/>
    <cellStyle name="Standaard_Blad1 (2)" xfId="65"/>
    <cellStyle name="Style 1" xfId="66"/>
    <cellStyle name="Text Indent A" xfId="67"/>
    <cellStyle name="Text Indent B" xfId="68"/>
    <cellStyle name="Text Indent C" xfId="69"/>
    <cellStyle name="Tickmark" xfId="70"/>
    <cellStyle name="Денежный 2" xfId="71"/>
    <cellStyle name="Денежный 2 2" xfId="72"/>
    <cellStyle name="Денежный 3" xfId="73"/>
    <cellStyle name="Обычный" xfId="0" builtinId="0"/>
    <cellStyle name="Обычный 10" xfId="74"/>
    <cellStyle name="Обычный 10 2" xfId="75"/>
    <cellStyle name="Обычный 12" xfId="76"/>
    <cellStyle name="Обычный 2" xfId="77"/>
    <cellStyle name="Обычный 2 2" xfId="78"/>
    <cellStyle name="Обычный 2 2 2" xfId="79"/>
    <cellStyle name="Обычный 2 2 2 2" xfId="80"/>
    <cellStyle name="Обычный 2 2 2 3" xfId="81"/>
    <cellStyle name="Обычный 2 2 3" xfId="82"/>
    <cellStyle name="Обычный 2 3" xfId="83"/>
    <cellStyle name="Обычный 2 4" xfId="84"/>
    <cellStyle name="Обычный 3" xfId="85"/>
    <cellStyle name="Обычный 3 2" xfId="86"/>
    <cellStyle name="Обычный 4" xfId="87"/>
    <cellStyle name="Обычный 5" xfId="88"/>
    <cellStyle name="Обычный 6" xfId="89"/>
    <cellStyle name="Обычный 7" xfId="90"/>
    <cellStyle name="Обычный 8" xfId="91"/>
    <cellStyle name="Обычный 9" xfId="92"/>
    <cellStyle name="Плохой" xfId="113" builtinId="27"/>
    <cellStyle name="Процентный 2" xfId="93"/>
    <cellStyle name="Процентный 3" xfId="94"/>
    <cellStyle name="Стиль 1" xfId="95"/>
    <cellStyle name="Тысячи [0]_010SN05" xfId="96"/>
    <cellStyle name="Тысячи_010SN05" xfId="97"/>
    <cellStyle name="Финансовый [0] 2" xfId="98"/>
    <cellStyle name="Финансовый 10" xfId="99"/>
    <cellStyle name="Финансовый 11" xfId="100"/>
    <cellStyle name="Финансовый 2 2" xfId="101"/>
    <cellStyle name="Финансовый 2 3" xfId="102"/>
    <cellStyle name="Финансовый 2 4" xfId="103"/>
    <cellStyle name="Финансовый 3" xfId="104"/>
    <cellStyle name="Финансовый 4" xfId="105"/>
    <cellStyle name="Финансовый 5" xfId="106"/>
    <cellStyle name="Финансовый 6" xfId="107"/>
    <cellStyle name="Финансовый 7" xfId="108"/>
    <cellStyle name="Финансовый 8" xfId="109"/>
    <cellStyle name="Финансовый 9" xfId="110"/>
    <cellStyle name="쉼표 [0]_WP_Investments &amp; Derivatives(0717)" xfId="111"/>
    <cellStyle name="표준_fair value market rates 6m 2008" xfId="1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62"/>
  <sheetViews>
    <sheetView topLeftCell="A7" zoomScaleNormal="100" workbookViewId="0">
      <selection activeCell="A44" sqref="A44"/>
    </sheetView>
  </sheetViews>
  <sheetFormatPr defaultColWidth="9.140625" defaultRowHeight="12.75" x14ac:dyDescent="0.2"/>
  <cols>
    <col min="1" max="1" width="51" style="31" customWidth="1"/>
    <col min="2" max="2" width="5.85546875" style="31" customWidth="1"/>
    <col min="3" max="3" width="21.85546875" style="33" customWidth="1"/>
    <col min="4" max="4" width="20.28515625" style="33" customWidth="1"/>
    <col min="5" max="6" width="10" style="1" bestFit="1" customWidth="1"/>
    <col min="7" max="16384" width="9.140625" style="1"/>
  </cols>
  <sheetData>
    <row r="1" spans="1:6" x14ac:dyDescent="0.2">
      <c r="A1" s="122" t="s">
        <v>0</v>
      </c>
      <c r="B1" s="122"/>
      <c r="C1" s="122"/>
      <c r="D1" s="25"/>
    </row>
    <row r="2" spans="1:6" x14ac:dyDescent="0.2">
      <c r="A2" s="26" t="s">
        <v>75</v>
      </c>
      <c r="B2" s="26"/>
      <c r="C2" s="27"/>
      <c r="D2" s="28"/>
    </row>
    <row r="3" spans="1:6" x14ac:dyDescent="0.2">
      <c r="A3" s="122" t="s">
        <v>98</v>
      </c>
      <c r="B3" s="122"/>
      <c r="C3" s="27"/>
      <c r="D3" s="28"/>
    </row>
    <row r="4" spans="1:6" x14ac:dyDescent="0.2">
      <c r="A4" s="123" t="s">
        <v>34</v>
      </c>
      <c r="B4" s="123"/>
      <c r="C4" s="123"/>
      <c r="D4" s="123"/>
    </row>
    <row r="5" spans="1:6" x14ac:dyDescent="0.2">
      <c r="A5" s="29"/>
      <c r="B5" s="29"/>
      <c r="C5" s="30"/>
      <c r="D5" s="30"/>
    </row>
    <row r="6" spans="1:6" x14ac:dyDescent="0.2">
      <c r="A6" s="29"/>
      <c r="B6" s="29"/>
      <c r="C6" s="30"/>
      <c r="D6" s="30"/>
    </row>
    <row r="7" spans="1:6" x14ac:dyDescent="0.2">
      <c r="C7" s="95"/>
      <c r="D7" s="95"/>
    </row>
    <row r="8" spans="1:6" x14ac:dyDescent="0.2">
      <c r="C8" s="95"/>
      <c r="D8" s="95"/>
    </row>
    <row r="9" spans="1:6" x14ac:dyDescent="0.2">
      <c r="C9" s="95"/>
      <c r="D9" s="95"/>
    </row>
    <row r="10" spans="1:6" x14ac:dyDescent="0.2">
      <c r="C10" s="95" t="s">
        <v>99</v>
      </c>
      <c r="D10" s="95" t="s">
        <v>66</v>
      </c>
    </row>
    <row r="11" spans="1:6" x14ac:dyDescent="0.2">
      <c r="C11" s="95" t="s">
        <v>97</v>
      </c>
      <c r="D11" s="95" t="s">
        <v>91</v>
      </c>
    </row>
    <row r="12" spans="1:6" x14ac:dyDescent="0.2">
      <c r="F12" s="2"/>
    </row>
    <row r="13" spans="1:6" x14ac:dyDescent="0.2">
      <c r="A13" s="34" t="s">
        <v>1</v>
      </c>
      <c r="B13" s="35"/>
      <c r="C13" s="111"/>
    </row>
    <row r="14" spans="1:6" x14ac:dyDescent="0.2">
      <c r="A14" s="36" t="s">
        <v>2</v>
      </c>
      <c r="B14" s="37"/>
      <c r="C14" s="38">
        <v>194435</v>
      </c>
      <c r="D14" s="38">
        <v>158868</v>
      </c>
      <c r="E14" s="2"/>
      <c r="F14" s="2"/>
    </row>
    <row r="15" spans="1:6" ht="38.25" x14ac:dyDescent="0.2">
      <c r="A15" s="36" t="s">
        <v>108</v>
      </c>
      <c r="B15" s="37"/>
      <c r="C15" s="38">
        <v>22795</v>
      </c>
      <c r="D15" s="38">
        <v>19389</v>
      </c>
      <c r="E15" s="2"/>
      <c r="F15" s="2"/>
    </row>
    <row r="16" spans="1:6" x14ac:dyDescent="0.2">
      <c r="A16" s="36" t="s">
        <v>134</v>
      </c>
      <c r="B16" s="37"/>
      <c r="C16" s="38">
        <v>213390</v>
      </c>
      <c r="D16" s="38">
        <v>164897</v>
      </c>
      <c r="E16" s="2"/>
      <c r="F16" s="2"/>
    </row>
    <row r="17" spans="1:8" x14ac:dyDescent="0.2">
      <c r="A17" s="36" t="s">
        <v>4</v>
      </c>
      <c r="B17" s="39"/>
      <c r="C17" s="38">
        <v>40845</v>
      </c>
      <c r="D17" s="38">
        <v>9102</v>
      </c>
      <c r="E17" s="2"/>
      <c r="F17" s="2"/>
    </row>
    <row r="18" spans="1:8" x14ac:dyDescent="0.2">
      <c r="A18" s="36" t="s">
        <v>5</v>
      </c>
      <c r="B18" s="37"/>
      <c r="C18" s="38">
        <v>1027413</v>
      </c>
      <c r="D18" s="38">
        <v>982390</v>
      </c>
      <c r="E18" s="2"/>
      <c r="F18" s="2"/>
      <c r="H18" s="2"/>
    </row>
    <row r="19" spans="1:8" x14ac:dyDescent="0.2">
      <c r="A19" s="36" t="s">
        <v>88</v>
      </c>
      <c r="B19" s="39"/>
      <c r="C19" s="38">
        <v>2191</v>
      </c>
      <c r="D19" s="38">
        <v>2713</v>
      </c>
      <c r="E19" s="2"/>
      <c r="F19" s="2"/>
    </row>
    <row r="20" spans="1:8" x14ac:dyDescent="0.2">
      <c r="A20" s="36" t="s">
        <v>7</v>
      </c>
      <c r="B20" s="39"/>
      <c r="C20" s="38">
        <v>45446</v>
      </c>
      <c r="D20" s="38">
        <v>41056</v>
      </c>
      <c r="E20" s="2"/>
      <c r="F20" s="2"/>
    </row>
    <row r="21" spans="1:8" x14ac:dyDescent="0.2">
      <c r="A21" s="36" t="s">
        <v>6</v>
      </c>
      <c r="C21" s="38">
        <v>104077</v>
      </c>
      <c r="D21" s="38">
        <v>82024</v>
      </c>
      <c r="E21" s="2"/>
      <c r="F21" s="2"/>
    </row>
    <row r="22" spans="1:8" ht="13.5" thickBot="1" x14ac:dyDescent="0.25">
      <c r="A22" s="40" t="s">
        <v>8</v>
      </c>
      <c r="B22" s="39"/>
      <c r="C22" s="41">
        <f>SUM(C14:C21)</f>
        <v>1650592</v>
      </c>
      <c r="D22" s="41">
        <f>SUM(D14:D21)</f>
        <v>1460439</v>
      </c>
      <c r="E22" s="2"/>
      <c r="F22" s="2"/>
      <c r="G22" s="2"/>
    </row>
    <row r="23" spans="1:8" ht="13.5" thickTop="1" x14ac:dyDescent="0.2">
      <c r="A23" s="42" t="s">
        <v>9</v>
      </c>
      <c r="B23" s="35"/>
      <c r="C23" s="43"/>
      <c r="D23" s="43"/>
      <c r="F23" s="2"/>
    </row>
    <row r="24" spans="1:8" x14ac:dyDescent="0.2">
      <c r="A24" s="40" t="s">
        <v>10</v>
      </c>
      <c r="B24" s="39"/>
      <c r="C24" s="43"/>
      <c r="D24" s="43"/>
      <c r="F24" s="2"/>
    </row>
    <row r="25" spans="1:8" ht="38.25" x14ac:dyDescent="0.2">
      <c r="A25" s="40" t="s">
        <v>109</v>
      </c>
      <c r="B25" s="39"/>
      <c r="C25" s="38">
        <v>315</v>
      </c>
      <c r="F25" s="2"/>
    </row>
    <row r="26" spans="1:8" x14ac:dyDescent="0.2">
      <c r="A26" s="36" t="s">
        <v>11</v>
      </c>
      <c r="B26" s="39"/>
      <c r="C26" s="43">
        <v>120534</v>
      </c>
      <c r="D26" s="43">
        <v>113656</v>
      </c>
      <c r="E26" s="2"/>
      <c r="F26" s="2"/>
    </row>
    <row r="27" spans="1:8" x14ac:dyDescent="0.2">
      <c r="A27" s="36" t="s">
        <v>12</v>
      </c>
      <c r="B27" s="39"/>
      <c r="C27" s="38">
        <v>1061382</v>
      </c>
      <c r="D27" s="38">
        <v>958945</v>
      </c>
      <c r="E27" s="2"/>
      <c r="F27" s="2"/>
    </row>
    <row r="28" spans="1:8" x14ac:dyDescent="0.2">
      <c r="A28" s="36" t="s">
        <v>13</v>
      </c>
      <c r="B28" s="39"/>
      <c r="C28" s="38">
        <v>81268</v>
      </c>
      <c r="D28" s="38">
        <v>81883</v>
      </c>
      <c r="E28" s="2"/>
      <c r="F28" s="2"/>
    </row>
    <row r="29" spans="1:8" x14ac:dyDescent="0.2">
      <c r="A29" s="36" t="s">
        <v>89</v>
      </c>
      <c r="B29" s="39"/>
      <c r="C29" s="38">
        <v>10989</v>
      </c>
      <c r="D29" s="38">
        <v>9677</v>
      </c>
      <c r="E29" s="2"/>
      <c r="F29" s="2"/>
    </row>
    <row r="30" spans="1:8" x14ac:dyDescent="0.2">
      <c r="A30" s="36" t="s">
        <v>15</v>
      </c>
      <c r="B30" s="39"/>
      <c r="C30" s="38">
        <v>63088</v>
      </c>
      <c r="D30" s="38">
        <v>61342</v>
      </c>
      <c r="F30" s="38"/>
    </row>
    <row r="31" spans="1:8" x14ac:dyDescent="0.2">
      <c r="A31" s="36" t="s">
        <v>14</v>
      </c>
      <c r="B31" s="39"/>
      <c r="C31" s="38">
        <v>187355</v>
      </c>
      <c r="D31" s="38">
        <v>121847</v>
      </c>
      <c r="E31" s="2"/>
      <c r="F31" s="38"/>
    </row>
    <row r="32" spans="1:8" x14ac:dyDescent="0.2">
      <c r="A32" s="36" t="s">
        <v>110</v>
      </c>
      <c r="B32" s="39"/>
      <c r="C32" s="44">
        <f>SUM(C25:C31)</f>
        <v>1524931</v>
      </c>
      <c r="D32" s="44">
        <f>SUM(D26:D31)</f>
        <v>1347350</v>
      </c>
      <c r="E32" s="2"/>
      <c r="F32" s="2"/>
    </row>
    <row r="33" spans="1:6" x14ac:dyDescent="0.2">
      <c r="A33" s="40" t="s">
        <v>111</v>
      </c>
      <c r="B33" s="39"/>
      <c r="C33" s="43"/>
      <c r="D33" s="43"/>
      <c r="F33" s="2"/>
    </row>
    <row r="34" spans="1:6" x14ac:dyDescent="0.2">
      <c r="A34" s="36" t="s">
        <v>16</v>
      </c>
      <c r="B34" s="39"/>
      <c r="C34" s="38">
        <v>61801</v>
      </c>
      <c r="D34" s="38">
        <v>57865</v>
      </c>
      <c r="E34" s="2"/>
      <c r="F34" s="2"/>
    </row>
    <row r="35" spans="1:6" ht="18" customHeight="1" x14ac:dyDescent="0.2">
      <c r="A35" s="36" t="s">
        <v>112</v>
      </c>
      <c r="B35" s="39"/>
      <c r="C35" s="45">
        <v>-217</v>
      </c>
      <c r="D35" s="45">
        <v>559</v>
      </c>
      <c r="E35" s="4"/>
      <c r="F35" s="2"/>
    </row>
    <row r="36" spans="1:6" x14ac:dyDescent="0.2">
      <c r="A36" s="36" t="s">
        <v>78</v>
      </c>
      <c r="B36" s="39"/>
      <c r="C36" s="45">
        <v>4225</v>
      </c>
      <c r="D36" s="45">
        <v>4225</v>
      </c>
      <c r="E36" s="4"/>
      <c r="F36" s="2"/>
    </row>
    <row r="37" spans="1:6" x14ac:dyDescent="0.2">
      <c r="A37" s="36" t="s">
        <v>17</v>
      </c>
      <c r="B37" s="39"/>
      <c r="C37" s="38">
        <v>59852</v>
      </c>
      <c r="D37" s="38">
        <v>50440</v>
      </c>
      <c r="E37" s="2"/>
      <c r="F37" s="2"/>
    </row>
    <row r="38" spans="1:6" ht="25.5" x14ac:dyDescent="0.2">
      <c r="A38" s="36" t="s">
        <v>113</v>
      </c>
      <c r="B38" s="39"/>
      <c r="C38" s="44">
        <f>SUM(C34:C37)</f>
        <v>125661</v>
      </c>
      <c r="D38" s="44">
        <f>SUM(D34:D37)</f>
        <v>113089</v>
      </c>
      <c r="E38" s="2"/>
      <c r="F38" s="2"/>
    </row>
    <row r="39" spans="1:6" x14ac:dyDescent="0.2">
      <c r="A39" s="36" t="s">
        <v>114</v>
      </c>
      <c r="B39" s="39"/>
      <c r="C39" s="46"/>
      <c r="D39" s="46"/>
      <c r="F39" s="2"/>
    </row>
    <row r="40" spans="1:6" x14ac:dyDescent="0.2">
      <c r="A40" s="36" t="s">
        <v>115</v>
      </c>
      <c r="B40" s="39"/>
      <c r="C40" s="47">
        <f>C38+C39</f>
        <v>125661</v>
      </c>
      <c r="D40" s="47">
        <f>D38+D39</f>
        <v>113089</v>
      </c>
      <c r="E40" s="2"/>
      <c r="F40" s="2"/>
    </row>
    <row r="41" spans="1:6" ht="13.5" thickBot="1" x14ac:dyDescent="0.25">
      <c r="A41" s="40" t="s">
        <v>18</v>
      </c>
      <c r="B41" s="39"/>
      <c r="C41" s="41">
        <f>C32+C40</f>
        <v>1650592</v>
      </c>
      <c r="D41" s="41">
        <f>D32+D40</f>
        <v>1460439</v>
      </c>
      <c r="E41" s="2"/>
      <c r="F41" s="2"/>
    </row>
    <row r="42" spans="1:6" ht="13.5" thickTop="1" x14ac:dyDescent="0.2">
      <c r="C42" s="38"/>
    </row>
    <row r="43" spans="1:6" x14ac:dyDescent="0.2">
      <c r="A43" s="48" t="s">
        <v>35</v>
      </c>
      <c r="C43" s="38"/>
    </row>
    <row r="44" spans="1:6" x14ac:dyDescent="0.2">
      <c r="C44" s="38"/>
    </row>
    <row r="45" spans="1:6" x14ac:dyDescent="0.2">
      <c r="C45" s="38"/>
    </row>
    <row r="46" spans="1:6" x14ac:dyDescent="0.2">
      <c r="A46" s="31" t="s">
        <v>36</v>
      </c>
      <c r="B46" s="102" t="s">
        <v>81</v>
      </c>
      <c r="D46" s="33" t="s">
        <v>37</v>
      </c>
    </row>
    <row r="47" spans="1:6" x14ac:dyDescent="0.2">
      <c r="A47" s="25" t="s">
        <v>79</v>
      </c>
      <c r="B47" s="25" t="s">
        <v>82</v>
      </c>
      <c r="D47" s="25" t="s">
        <v>85</v>
      </c>
    </row>
    <row r="48" spans="1:6" x14ac:dyDescent="0.2">
      <c r="A48" s="48" t="s">
        <v>77</v>
      </c>
      <c r="B48" s="28" t="s">
        <v>130</v>
      </c>
      <c r="D48" s="25" t="s">
        <v>86</v>
      </c>
    </row>
    <row r="49" spans="1:4" x14ac:dyDescent="0.2">
      <c r="B49" s="28" t="s">
        <v>131</v>
      </c>
      <c r="D49" s="25"/>
    </row>
    <row r="58" spans="1:4" x14ac:dyDescent="0.2">
      <c r="B58" s="48"/>
      <c r="C58" s="25"/>
    </row>
    <row r="59" spans="1:4" x14ac:dyDescent="0.2">
      <c r="A59" s="48"/>
      <c r="B59" s="48"/>
      <c r="C59" s="25"/>
    </row>
    <row r="60" spans="1:4" x14ac:dyDescent="0.2">
      <c r="B60" s="48"/>
    </row>
    <row r="61" spans="1:4" x14ac:dyDescent="0.2">
      <c r="A61" s="48"/>
      <c r="B61" s="48"/>
      <c r="C61" s="25"/>
    </row>
    <row r="62" spans="1:4" x14ac:dyDescent="0.2">
      <c r="B62" s="48"/>
    </row>
  </sheetData>
  <mergeCells count="3">
    <mergeCell ref="A1:C1"/>
    <mergeCell ref="A4:D4"/>
    <mergeCell ref="A3:B3"/>
  </mergeCells>
  <phoneticPr fontId="34" type="noConversion"/>
  <pageMargins left="0.70866141732283472" right="0.39370078740157483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12"/>
  <sheetViews>
    <sheetView topLeftCell="A70" zoomScaleNormal="100" workbookViewId="0">
      <selection activeCell="A96" sqref="A96"/>
    </sheetView>
  </sheetViews>
  <sheetFormatPr defaultColWidth="9.140625" defaultRowHeight="12.75" x14ac:dyDescent="0.2"/>
  <cols>
    <col min="1" max="1" width="69.85546875" style="31" customWidth="1"/>
    <col min="2" max="2" width="24.140625" style="33" customWidth="1"/>
    <col min="3" max="3" width="2.42578125" style="33" customWidth="1"/>
    <col min="4" max="4" width="20.42578125" style="33" customWidth="1"/>
    <col min="5" max="5" width="9.140625" style="1"/>
    <col min="6" max="6" width="12.5703125" style="1" customWidth="1"/>
    <col min="7" max="16384" width="9.140625" style="1"/>
  </cols>
  <sheetData>
    <row r="1" spans="1:10" x14ac:dyDescent="0.2">
      <c r="A1" s="122" t="s">
        <v>0</v>
      </c>
      <c r="B1" s="122"/>
      <c r="C1" s="122"/>
      <c r="D1" s="25"/>
    </row>
    <row r="2" spans="1:10" ht="12" customHeight="1" x14ac:dyDescent="0.2">
      <c r="A2" s="26" t="s">
        <v>93</v>
      </c>
      <c r="B2" s="27"/>
      <c r="C2" s="27"/>
      <c r="D2" s="28"/>
    </row>
    <row r="3" spans="1:10" x14ac:dyDescent="0.2">
      <c r="A3" s="122" t="s">
        <v>101</v>
      </c>
      <c r="B3" s="122"/>
      <c r="C3" s="27"/>
      <c r="D3" s="28"/>
    </row>
    <row r="4" spans="1:10" x14ac:dyDescent="0.2">
      <c r="A4" s="123" t="s">
        <v>34</v>
      </c>
      <c r="B4" s="123"/>
      <c r="C4" s="123"/>
      <c r="D4" s="123"/>
    </row>
    <row r="6" spans="1:10" x14ac:dyDescent="0.2">
      <c r="B6" s="95"/>
      <c r="C6" s="95"/>
      <c r="D6" s="95"/>
    </row>
    <row r="7" spans="1:10" ht="26.25" customHeight="1" x14ac:dyDescent="0.2">
      <c r="B7" s="117" t="s">
        <v>100</v>
      </c>
      <c r="C7" s="95"/>
      <c r="D7" s="117" t="s">
        <v>100</v>
      </c>
    </row>
    <row r="8" spans="1:10" x14ac:dyDescent="0.2">
      <c r="B8" s="95" t="s">
        <v>99</v>
      </c>
      <c r="C8" s="96"/>
      <c r="D8" s="95" t="s">
        <v>99</v>
      </c>
    </row>
    <row r="9" spans="1:10" x14ac:dyDescent="0.2">
      <c r="B9" s="95" t="s">
        <v>97</v>
      </c>
      <c r="C9" s="95"/>
      <c r="D9" s="95" t="s">
        <v>91</v>
      </c>
    </row>
    <row r="10" spans="1:10" x14ac:dyDescent="0.2">
      <c r="C10" s="95"/>
    </row>
    <row r="12" spans="1:10" x14ac:dyDescent="0.2">
      <c r="A12" s="49" t="s">
        <v>19</v>
      </c>
      <c r="B12" s="50">
        <v>58834</v>
      </c>
      <c r="C12" s="50"/>
      <c r="D12" s="50">
        <v>59458</v>
      </c>
      <c r="F12" s="24"/>
      <c r="J12" s="24"/>
    </row>
    <row r="13" spans="1:10" x14ac:dyDescent="0.2">
      <c r="A13" s="49" t="s">
        <v>20</v>
      </c>
      <c r="B13" s="51">
        <v>-33075</v>
      </c>
      <c r="C13" s="51"/>
      <c r="D13" s="51">
        <v>-30975</v>
      </c>
      <c r="F13" s="24"/>
      <c r="J13" s="24"/>
    </row>
    <row r="14" spans="1:10" x14ac:dyDescent="0.2">
      <c r="A14" s="49"/>
      <c r="B14" s="52"/>
      <c r="C14" s="52"/>
      <c r="D14" s="52"/>
      <c r="F14" s="24"/>
      <c r="J14" s="24"/>
    </row>
    <row r="15" spans="1:10" ht="25.5" x14ac:dyDescent="0.2">
      <c r="A15" s="53" t="s">
        <v>116</v>
      </c>
      <c r="B15" s="54">
        <f>SUM(B12:B14)</f>
        <v>25759</v>
      </c>
      <c r="C15" s="54"/>
      <c r="D15" s="54">
        <f>SUM(D12:D14)</f>
        <v>28483</v>
      </c>
      <c r="F15" s="24"/>
      <c r="G15" s="119"/>
      <c r="J15" s="24"/>
    </row>
    <row r="16" spans="1:10" x14ac:dyDescent="0.2">
      <c r="A16" s="49"/>
      <c r="B16" s="52"/>
      <c r="C16" s="52"/>
      <c r="D16" s="52"/>
      <c r="F16" s="24"/>
      <c r="J16" s="24"/>
    </row>
    <row r="17" spans="1:10" ht="25.5" x14ac:dyDescent="0.2">
      <c r="A17" s="55" t="s">
        <v>117</v>
      </c>
      <c r="B17" s="50">
        <v>-26656</v>
      </c>
      <c r="C17" s="50"/>
      <c r="D17" s="50">
        <v>-16050</v>
      </c>
      <c r="F17" s="24"/>
      <c r="J17" s="24"/>
    </row>
    <row r="18" spans="1:10" x14ac:dyDescent="0.2">
      <c r="A18" s="49"/>
      <c r="B18" s="52"/>
      <c r="C18" s="52"/>
      <c r="D18" s="52"/>
      <c r="F18" s="24"/>
      <c r="J18" s="24"/>
    </row>
    <row r="19" spans="1:10" x14ac:dyDescent="0.2">
      <c r="A19" s="49" t="s">
        <v>21</v>
      </c>
      <c r="B19" s="56">
        <f>SUM(B15:B17)</f>
        <v>-897</v>
      </c>
      <c r="C19" s="56"/>
      <c r="D19" s="56">
        <f>SUM(D15:D17)</f>
        <v>12433</v>
      </c>
      <c r="F19" s="24"/>
      <c r="J19" s="24"/>
    </row>
    <row r="20" spans="1:10" x14ac:dyDescent="0.2">
      <c r="A20" s="49"/>
      <c r="B20" s="52"/>
      <c r="C20" s="52"/>
      <c r="D20" s="52"/>
      <c r="F20" s="24"/>
      <c r="J20" s="24"/>
    </row>
    <row r="21" spans="1:10" ht="38.25" x14ac:dyDescent="0.2">
      <c r="A21" s="55" t="s">
        <v>118</v>
      </c>
      <c r="B21" s="50">
        <v>650</v>
      </c>
      <c r="C21" s="50"/>
      <c r="D21" s="50">
        <v>261</v>
      </c>
      <c r="F21" s="24"/>
      <c r="J21" s="24"/>
    </row>
    <row r="22" spans="1:10" ht="27.75" customHeight="1" x14ac:dyDescent="0.2">
      <c r="A22" s="55" t="s">
        <v>119</v>
      </c>
      <c r="B22" s="50">
        <v>954</v>
      </c>
      <c r="C22" s="50"/>
      <c r="D22" s="50">
        <v>769</v>
      </c>
      <c r="F22" s="24"/>
      <c r="J22" s="24"/>
    </row>
    <row r="23" spans="1:10" x14ac:dyDescent="0.2">
      <c r="A23" s="55" t="s">
        <v>22</v>
      </c>
      <c r="B23" s="50">
        <v>4637</v>
      </c>
      <c r="C23" s="50"/>
      <c r="D23" s="50">
        <v>2658</v>
      </c>
      <c r="F23" s="24"/>
      <c r="J23" s="24"/>
    </row>
    <row r="24" spans="1:10" x14ac:dyDescent="0.2">
      <c r="A24" s="55" t="s">
        <v>23</v>
      </c>
      <c r="B24" s="50">
        <v>11897</v>
      </c>
      <c r="C24" s="50"/>
      <c r="D24" s="50">
        <v>12534</v>
      </c>
      <c r="F24" s="24"/>
      <c r="J24" s="24"/>
    </row>
    <row r="25" spans="1:10" x14ac:dyDescent="0.2">
      <c r="A25" s="55" t="s">
        <v>24</v>
      </c>
      <c r="B25" s="50">
        <v>-4070</v>
      </c>
      <c r="C25" s="50"/>
      <c r="D25" s="50">
        <v>-3549</v>
      </c>
      <c r="F25" s="24"/>
      <c r="J25" s="24"/>
    </row>
    <row r="26" spans="1:10" x14ac:dyDescent="0.2">
      <c r="A26" s="49" t="s">
        <v>67</v>
      </c>
      <c r="B26" s="50">
        <v>15536</v>
      </c>
      <c r="C26" s="50"/>
      <c r="D26" s="50">
        <v>1383</v>
      </c>
      <c r="F26" s="24"/>
      <c r="J26" s="24"/>
    </row>
    <row r="27" spans="1:10" x14ac:dyDescent="0.2">
      <c r="A27" s="53" t="s">
        <v>25</v>
      </c>
      <c r="B27" s="50">
        <v>-205</v>
      </c>
      <c r="C27" s="50"/>
      <c r="D27" s="50">
        <v>-198</v>
      </c>
      <c r="F27" s="24"/>
      <c r="J27" s="24"/>
    </row>
    <row r="28" spans="1:10" x14ac:dyDescent="0.2">
      <c r="A28" s="49" t="s">
        <v>120</v>
      </c>
      <c r="B28" s="54">
        <f>SUM(B21:B27)</f>
        <v>29399</v>
      </c>
      <c r="C28" s="54"/>
      <c r="D28" s="56">
        <f>SUM(D21:D27)</f>
        <v>13858</v>
      </c>
      <c r="F28" s="24"/>
      <c r="J28" s="24"/>
    </row>
    <row r="29" spans="1:10" x14ac:dyDescent="0.2">
      <c r="A29" s="49"/>
      <c r="B29" s="52"/>
      <c r="C29" s="52"/>
      <c r="D29" s="52"/>
      <c r="F29" s="24"/>
      <c r="J29" s="24"/>
    </row>
    <row r="30" spans="1:10" x14ac:dyDescent="0.2">
      <c r="A30" s="49" t="s">
        <v>26</v>
      </c>
      <c r="B30" s="61">
        <f>B19+B28</f>
        <v>28502</v>
      </c>
      <c r="C30" s="51"/>
      <c r="D30" s="61">
        <f>D19+D28</f>
        <v>26291</v>
      </c>
      <c r="F30" s="24"/>
      <c r="J30" s="24"/>
    </row>
    <row r="31" spans="1:10" x14ac:dyDescent="0.2">
      <c r="A31" s="49"/>
      <c r="C31" s="57"/>
      <c r="F31" s="24"/>
      <c r="J31" s="24"/>
    </row>
    <row r="32" spans="1:10" x14ac:dyDescent="0.2">
      <c r="A32" s="49" t="s">
        <v>27</v>
      </c>
      <c r="B32" s="51">
        <v>-18249</v>
      </c>
      <c r="C32" s="51"/>
      <c r="D32" s="61">
        <v>-18385</v>
      </c>
      <c r="F32" s="24"/>
      <c r="J32" s="24"/>
    </row>
    <row r="33" spans="1:10" x14ac:dyDescent="0.2">
      <c r="A33" s="49"/>
      <c r="B33" s="52"/>
      <c r="C33" s="52"/>
      <c r="D33" s="52"/>
      <c r="F33" s="24"/>
      <c r="J33" s="24"/>
    </row>
    <row r="34" spans="1:10" x14ac:dyDescent="0.2">
      <c r="A34" s="53"/>
      <c r="B34" s="52"/>
      <c r="C34" s="52"/>
      <c r="D34" s="52"/>
      <c r="F34" s="24"/>
      <c r="J34" s="24"/>
    </row>
    <row r="35" spans="1:10" x14ac:dyDescent="0.2">
      <c r="A35" s="49" t="s">
        <v>28</v>
      </c>
      <c r="B35" s="61">
        <f>SUM(B30:B32)</f>
        <v>10253</v>
      </c>
      <c r="C35" s="54"/>
      <c r="D35" s="54">
        <f>SUM(D30:D32)</f>
        <v>7906</v>
      </c>
      <c r="F35" s="24"/>
      <c r="J35" s="24"/>
    </row>
    <row r="36" spans="1:10" x14ac:dyDescent="0.2">
      <c r="A36" s="49"/>
      <c r="B36" s="52"/>
      <c r="C36" s="52"/>
      <c r="D36" s="52"/>
      <c r="F36" s="24"/>
      <c r="J36" s="24"/>
    </row>
    <row r="37" spans="1:10" x14ac:dyDescent="0.2">
      <c r="A37" s="49" t="s">
        <v>29</v>
      </c>
      <c r="B37" s="51">
        <v>-841</v>
      </c>
      <c r="C37" s="51"/>
      <c r="D37" s="51">
        <v>-856</v>
      </c>
      <c r="F37" s="24"/>
      <c r="J37" s="24"/>
    </row>
    <row r="38" spans="1:10" x14ac:dyDescent="0.2">
      <c r="A38" s="49"/>
      <c r="B38" s="58"/>
      <c r="C38" s="58"/>
      <c r="D38" s="58"/>
      <c r="F38" s="24"/>
      <c r="J38" s="24"/>
    </row>
    <row r="39" spans="1:10" x14ac:dyDescent="0.2">
      <c r="A39" s="49" t="s">
        <v>30</v>
      </c>
      <c r="B39" s="61">
        <f>B35+B37</f>
        <v>9412</v>
      </c>
      <c r="C39" s="54"/>
      <c r="D39" s="56">
        <f>SUM(D35:D37)</f>
        <v>7050</v>
      </c>
      <c r="F39" s="24"/>
      <c r="J39" s="24"/>
    </row>
    <row r="40" spans="1:10" x14ac:dyDescent="0.2">
      <c r="A40" s="59" t="s">
        <v>31</v>
      </c>
      <c r="B40" s="60"/>
      <c r="C40" s="60"/>
      <c r="D40" s="60"/>
      <c r="F40" s="24"/>
      <c r="J40" s="24"/>
    </row>
    <row r="41" spans="1:10" x14ac:dyDescent="0.2">
      <c r="A41" s="59" t="s">
        <v>32</v>
      </c>
      <c r="B41" s="61">
        <f>B39</f>
        <v>9412</v>
      </c>
      <c r="C41" s="61"/>
      <c r="D41" s="61">
        <f>D39</f>
        <v>7050</v>
      </c>
      <c r="F41" s="24"/>
      <c r="J41" s="24"/>
    </row>
    <row r="42" spans="1:10" x14ac:dyDescent="0.2">
      <c r="A42" s="59" t="s">
        <v>33</v>
      </c>
      <c r="B42" s="56"/>
      <c r="C42" s="62"/>
      <c r="D42" s="56"/>
      <c r="F42" s="24"/>
      <c r="J42" s="24"/>
    </row>
    <row r="43" spans="1:10" x14ac:dyDescent="0.2">
      <c r="A43" s="59"/>
      <c r="B43" s="50"/>
      <c r="C43" s="63"/>
      <c r="D43" s="64"/>
    </row>
    <row r="44" spans="1:10" x14ac:dyDescent="0.2">
      <c r="A44" s="48"/>
      <c r="B44" s="50"/>
      <c r="C44" s="65"/>
      <c r="D44" s="64"/>
    </row>
    <row r="45" spans="1:10" x14ac:dyDescent="0.2">
      <c r="A45" s="48" t="s">
        <v>35</v>
      </c>
      <c r="B45" s="50"/>
      <c r="C45" s="65"/>
      <c r="D45" s="64"/>
    </row>
    <row r="46" spans="1:10" x14ac:dyDescent="0.2">
      <c r="A46" s="59"/>
      <c r="B46" s="65"/>
      <c r="C46" s="65"/>
      <c r="D46" s="64"/>
    </row>
    <row r="47" spans="1:10" x14ac:dyDescent="0.2">
      <c r="A47" s="59"/>
      <c r="B47" s="65"/>
      <c r="C47" s="65"/>
      <c r="D47" s="64"/>
    </row>
    <row r="48" spans="1:10" x14ac:dyDescent="0.2">
      <c r="A48" s="31" t="s">
        <v>36</v>
      </c>
      <c r="B48" s="112" t="s">
        <v>81</v>
      </c>
      <c r="D48" s="33" t="s">
        <v>37</v>
      </c>
    </row>
    <row r="49" spans="1:4" x14ac:dyDescent="0.2">
      <c r="A49" s="25" t="s">
        <v>79</v>
      </c>
      <c r="B49" s="25" t="s">
        <v>82</v>
      </c>
      <c r="D49" s="25" t="s">
        <v>85</v>
      </c>
    </row>
    <row r="50" spans="1:4" x14ac:dyDescent="0.2">
      <c r="A50" s="48" t="s">
        <v>77</v>
      </c>
      <c r="B50" s="25" t="s">
        <v>130</v>
      </c>
      <c r="D50" s="25" t="s">
        <v>86</v>
      </c>
    </row>
    <row r="51" spans="1:4" x14ac:dyDescent="0.2">
      <c r="B51" s="25" t="s">
        <v>131</v>
      </c>
      <c r="D51" s="25"/>
    </row>
    <row r="52" spans="1:4" x14ac:dyDescent="0.2">
      <c r="A52" s="48"/>
      <c r="B52" s="25"/>
      <c r="C52" s="68"/>
    </row>
    <row r="53" spans="1:4" x14ac:dyDescent="0.2">
      <c r="A53" s="66"/>
      <c r="B53" s="67"/>
      <c r="C53" s="67"/>
      <c r="D53" s="64"/>
    </row>
    <row r="54" spans="1:4" x14ac:dyDescent="0.2">
      <c r="A54" s="66"/>
      <c r="B54" s="25"/>
      <c r="C54" s="25"/>
      <c r="D54" s="64"/>
    </row>
    <row r="55" spans="1:4" x14ac:dyDescent="0.2">
      <c r="A55" s="66"/>
      <c r="B55" s="69"/>
      <c r="C55" s="69"/>
      <c r="D55" s="64"/>
    </row>
    <row r="56" spans="1:4" x14ac:dyDescent="0.2">
      <c r="A56" s="59"/>
      <c r="B56" s="60"/>
      <c r="C56" s="60"/>
      <c r="D56" s="64"/>
    </row>
    <row r="57" spans="1:4" x14ac:dyDescent="0.2">
      <c r="A57" s="59"/>
      <c r="B57" s="60"/>
      <c r="C57" s="60"/>
      <c r="D57" s="64"/>
    </row>
    <row r="58" spans="1:4" x14ac:dyDescent="0.2">
      <c r="A58" s="59"/>
      <c r="B58" s="60"/>
      <c r="C58" s="60"/>
      <c r="D58" s="64"/>
    </row>
    <row r="59" spans="1:4" x14ac:dyDescent="0.2">
      <c r="A59" s="59"/>
      <c r="B59" s="60"/>
      <c r="C59" s="60"/>
      <c r="D59" s="64"/>
    </row>
    <row r="60" spans="1:4" x14ac:dyDescent="0.2">
      <c r="A60" s="59"/>
      <c r="B60" s="60"/>
      <c r="C60" s="60"/>
      <c r="D60" s="64"/>
    </row>
    <row r="61" spans="1:4" x14ac:dyDescent="0.2">
      <c r="A61" s="59"/>
      <c r="B61" s="60"/>
      <c r="C61" s="60"/>
      <c r="D61" s="64"/>
    </row>
    <row r="72" spans="1:4" x14ac:dyDescent="0.2">
      <c r="A72" s="122" t="s">
        <v>0</v>
      </c>
      <c r="B72" s="122"/>
      <c r="C72" s="122"/>
      <c r="D72" s="25"/>
    </row>
    <row r="73" spans="1:4" x14ac:dyDescent="0.2">
      <c r="A73" s="26" t="s">
        <v>93</v>
      </c>
      <c r="B73" s="27"/>
      <c r="C73" s="27"/>
      <c r="D73" s="28"/>
    </row>
    <row r="74" spans="1:4" x14ac:dyDescent="0.2">
      <c r="A74" s="122" t="s">
        <v>101</v>
      </c>
      <c r="B74" s="122"/>
      <c r="C74" s="27"/>
      <c r="D74" s="28"/>
    </row>
    <row r="75" spans="1:4" x14ac:dyDescent="0.2">
      <c r="A75" s="123" t="s">
        <v>34</v>
      </c>
      <c r="B75" s="123"/>
      <c r="C75" s="123"/>
      <c r="D75" s="123"/>
    </row>
    <row r="76" spans="1:4" x14ac:dyDescent="0.2">
      <c r="B76" s="95"/>
      <c r="C76" s="95"/>
      <c r="D76" s="95"/>
    </row>
    <row r="77" spans="1:4" x14ac:dyDescent="0.2">
      <c r="B77" s="95"/>
      <c r="C77" s="95"/>
      <c r="D77" s="95"/>
    </row>
    <row r="78" spans="1:4" ht="25.5" x14ac:dyDescent="0.2">
      <c r="B78" s="117" t="s">
        <v>100</v>
      </c>
      <c r="C78" s="95"/>
      <c r="D78" s="117" t="s">
        <v>100</v>
      </c>
    </row>
    <row r="79" spans="1:4" x14ac:dyDescent="0.2">
      <c r="B79" s="95" t="s">
        <v>99</v>
      </c>
      <c r="C79" s="96"/>
      <c r="D79" s="95" t="s">
        <v>99</v>
      </c>
    </row>
    <row r="80" spans="1:4" x14ac:dyDescent="0.2">
      <c r="B80" s="95" t="s">
        <v>97</v>
      </c>
      <c r="C80" s="95"/>
      <c r="D80" s="95" t="s">
        <v>91</v>
      </c>
    </row>
    <row r="81" spans="1:4" x14ac:dyDescent="0.2">
      <c r="B81" s="95"/>
      <c r="C81" s="95"/>
      <c r="D81" s="95"/>
    </row>
    <row r="83" spans="1:4" x14ac:dyDescent="0.2">
      <c r="A83" s="31" t="s">
        <v>71</v>
      </c>
      <c r="B83" s="51">
        <f>B39</f>
        <v>9412</v>
      </c>
      <c r="D83" s="51">
        <f>D39</f>
        <v>7050</v>
      </c>
    </row>
    <row r="86" spans="1:4" x14ac:dyDescent="0.2">
      <c r="A86" s="31" t="s">
        <v>72</v>
      </c>
    </row>
    <row r="87" spans="1:4" ht="12.75" customHeight="1" x14ac:dyDescent="0.2">
      <c r="A87" s="106"/>
      <c r="B87" s="57"/>
      <c r="D87" s="57"/>
    </row>
    <row r="88" spans="1:4" ht="25.5" customHeight="1" x14ac:dyDescent="0.2">
      <c r="A88" s="101" t="s">
        <v>84</v>
      </c>
      <c r="B88" s="113">
        <f>'Движение капитала'!C16-B90</f>
        <v>178</v>
      </c>
      <c r="C88" s="24"/>
      <c r="D88" s="24">
        <f>'Движение капитала'!C10+'f2'!D22</f>
        <v>4229</v>
      </c>
    </row>
    <row r="89" spans="1:4" ht="12.75" customHeight="1" x14ac:dyDescent="0.2">
      <c r="A89" s="101"/>
      <c r="B89" s="114"/>
      <c r="C89" s="1"/>
      <c r="D89" s="1"/>
    </row>
    <row r="90" spans="1:4" ht="38.25" x14ac:dyDescent="0.2">
      <c r="A90" s="101" t="s">
        <v>135</v>
      </c>
      <c r="B90" s="51">
        <f>-'f2'!B22</f>
        <v>-954</v>
      </c>
      <c r="C90" s="51"/>
      <c r="D90" s="51">
        <f>-'f2'!D22</f>
        <v>-769</v>
      </c>
    </row>
    <row r="91" spans="1:4" x14ac:dyDescent="0.2">
      <c r="A91" s="101"/>
      <c r="B91" s="57"/>
      <c r="D91" s="57"/>
    </row>
    <row r="93" spans="1:4" x14ac:dyDescent="0.2">
      <c r="A93" s="31" t="s">
        <v>73</v>
      </c>
      <c r="B93" s="51">
        <f>B88+B90</f>
        <v>-776</v>
      </c>
      <c r="D93" s="51">
        <f>D88+D90</f>
        <v>3460</v>
      </c>
    </row>
    <row r="95" spans="1:4" x14ac:dyDescent="0.2">
      <c r="A95" s="31" t="s">
        <v>121</v>
      </c>
      <c r="B95" s="51">
        <f>B83+B93</f>
        <v>8636</v>
      </c>
      <c r="D95" s="51">
        <f>D83+D93</f>
        <v>10510</v>
      </c>
    </row>
    <row r="97" spans="1:4" x14ac:dyDescent="0.2">
      <c r="A97" s="31" t="s">
        <v>74</v>
      </c>
    </row>
    <row r="98" spans="1:4" x14ac:dyDescent="0.2">
      <c r="A98" s="31" t="s">
        <v>32</v>
      </c>
      <c r="B98" s="70">
        <f>B95-B99</f>
        <v>8636</v>
      </c>
      <c r="C98" s="70"/>
      <c r="D98" s="70">
        <f>D95-D99</f>
        <v>10510</v>
      </c>
    </row>
    <row r="99" spans="1:4" x14ac:dyDescent="0.2">
      <c r="A99" s="31" t="s">
        <v>122</v>
      </c>
      <c r="B99" s="51">
        <v>0</v>
      </c>
      <c r="D99" s="51">
        <f>D42</f>
        <v>0</v>
      </c>
    </row>
    <row r="101" spans="1:4" x14ac:dyDescent="0.2">
      <c r="A101" s="31" t="s">
        <v>121</v>
      </c>
      <c r="B101" s="61">
        <f>B95</f>
        <v>8636</v>
      </c>
      <c r="C101" s="25"/>
      <c r="D101" s="61">
        <f>D95</f>
        <v>10510</v>
      </c>
    </row>
    <row r="105" spans="1:4" x14ac:dyDescent="0.2">
      <c r="A105" s="31" t="s">
        <v>36</v>
      </c>
      <c r="B105" s="115" t="s">
        <v>81</v>
      </c>
      <c r="D105" s="33" t="s">
        <v>37</v>
      </c>
    </row>
    <row r="106" spans="1:4" x14ac:dyDescent="0.2">
      <c r="A106" s="25" t="s">
        <v>79</v>
      </c>
      <c r="B106" s="25" t="s">
        <v>82</v>
      </c>
      <c r="D106" s="25" t="s">
        <v>85</v>
      </c>
    </row>
    <row r="107" spans="1:4" x14ac:dyDescent="0.2">
      <c r="A107" s="48" t="s">
        <v>77</v>
      </c>
      <c r="B107" s="25" t="s">
        <v>130</v>
      </c>
      <c r="D107" s="25" t="s">
        <v>86</v>
      </c>
    </row>
    <row r="108" spans="1:4" x14ac:dyDescent="0.2">
      <c r="B108" s="25" t="s">
        <v>131</v>
      </c>
    </row>
    <row r="109" spans="1:4" x14ac:dyDescent="0.2">
      <c r="A109" s="48"/>
      <c r="B109" s="64"/>
    </row>
    <row r="110" spans="1:4" x14ac:dyDescent="0.2">
      <c r="A110" s="48"/>
      <c r="B110" s="25"/>
      <c r="D110" s="25"/>
    </row>
    <row r="111" spans="1:4" x14ac:dyDescent="0.2">
      <c r="A111" s="48"/>
      <c r="B111" s="25"/>
      <c r="D111" s="25"/>
    </row>
    <row r="112" spans="1:4" x14ac:dyDescent="0.2">
      <c r="D112" s="25"/>
    </row>
  </sheetData>
  <mergeCells count="6">
    <mergeCell ref="A75:D75"/>
    <mergeCell ref="A3:B3"/>
    <mergeCell ref="A4:D4"/>
    <mergeCell ref="A1:C1"/>
    <mergeCell ref="A72:C72"/>
    <mergeCell ref="A74:B74"/>
  </mergeCells>
  <phoneticPr fontId="34" type="noConversion"/>
  <pageMargins left="0.70866141732283472" right="0.39370078740157483" top="0.74803149606299213" bottom="0.74803149606299213" header="0.31496062992125984" footer="0.31496062992125984"/>
  <pageSetup paperSize="9" scale="77" orientation="portrait" r:id="rId1"/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5"/>
  <sheetViews>
    <sheetView zoomScaleNormal="100" workbookViewId="0">
      <selection activeCell="K19" sqref="K19"/>
    </sheetView>
  </sheetViews>
  <sheetFormatPr defaultRowHeight="15" x14ac:dyDescent="0.25"/>
  <cols>
    <col min="1" max="1" width="39.7109375" customWidth="1"/>
    <col min="2" max="2" width="15.28515625" customWidth="1"/>
    <col min="3" max="3" width="15.140625" customWidth="1"/>
    <col min="4" max="4" width="12.42578125" customWidth="1"/>
    <col min="5" max="5" width="17" customWidth="1"/>
    <col min="6" max="6" width="24" customWidth="1"/>
    <col min="7" max="7" width="14.28515625" customWidth="1"/>
    <col min="8" max="8" width="14.5703125" customWidth="1"/>
  </cols>
  <sheetData>
    <row r="1" spans="1:9" x14ac:dyDescent="0.25">
      <c r="A1" s="124" t="s">
        <v>38</v>
      </c>
      <c r="B1" s="124"/>
      <c r="C1" s="124"/>
      <c r="D1" s="124"/>
      <c r="E1" s="124"/>
      <c r="F1" s="124"/>
      <c r="G1" s="124"/>
      <c r="H1" s="124"/>
    </row>
    <row r="2" spans="1:9" x14ac:dyDescent="0.25">
      <c r="A2" s="124" t="s">
        <v>76</v>
      </c>
      <c r="B2" s="124"/>
      <c r="C2" s="124"/>
      <c r="D2" s="124"/>
      <c r="E2" s="124"/>
      <c r="F2" s="124"/>
      <c r="G2" s="124"/>
      <c r="H2" s="124"/>
    </row>
    <row r="3" spans="1:9" x14ac:dyDescent="0.25">
      <c r="A3" s="124" t="s">
        <v>102</v>
      </c>
      <c r="B3" s="124"/>
      <c r="C3" s="124"/>
      <c r="D3" s="124"/>
      <c r="E3" s="124"/>
      <c r="F3" s="124"/>
      <c r="G3" s="124"/>
      <c r="H3" s="124"/>
    </row>
    <row r="4" spans="1:9" x14ac:dyDescent="0.25">
      <c r="A4" s="124" t="s">
        <v>103</v>
      </c>
      <c r="B4" s="124"/>
      <c r="C4" s="124"/>
      <c r="D4" s="124"/>
      <c r="E4" s="124"/>
      <c r="F4" s="124"/>
      <c r="G4" s="124"/>
      <c r="H4" s="124"/>
    </row>
    <row r="5" spans="1:9" x14ac:dyDescent="0.25">
      <c r="A5" s="124" t="s">
        <v>34</v>
      </c>
      <c r="B5" s="124"/>
      <c r="C5" s="124"/>
      <c r="D5" s="124"/>
      <c r="E5" s="124"/>
      <c r="F5" s="124"/>
      <c r="G5" s="124"/>
      <c r="H5" s="124"/>
    </row>
    <row r="6" spans="1:9" x14ac:dyDescent="0.25">
      <c r="A6" s="109"/>
      <c r="B6" s="109"/>
      <c r="C6" s="109"/>
      <c r="D6" s="109"/>
      <c r="E6" s="109"/>
      <c r="F6" s="109"/>
      <c r="G6" s="109"/>
      <c r="H6" s="109"/>
    </row>
    <row r="7" spans="1:9" ht="51" x14ac:dyDescent="0.25">
      <c r="A7" s="6"/>
      <c r="B7" s="5" t="s">
        <v>39</v>
      </c>
      <c r="C7" s="5" t="s">
        <v>123</v>
      </c>
      <c r="D7" s="5" t="s">
        <v>78</v>
      </c>
      <c r="E7" s="5" t="s">
        <v>17</v>
      </c>
      <c r="F7" s="5" t="s">
        <v>113</v>
      </c>
      <c r="G7" s="5" t="s">
        <v>114</v>
      </c>
      <c r="H7" s="5" t="s">
        <v>133</v>
      </c>
    </row>
    <row r="8" spans="1:9" x14ac:dyDescent="0.25">
      <c r="A8" s="20" t="s">
        <v>90</v>
      </c>
      <c r="B8" s="7">
        <v>57600</v>
      </c>
      <c r="C8" s="7">
        <v>-3506</v>
      </c>
      <c r="D8" s="8">
        <v>4347</v>
      </c>
      <c r="E8" s="8">
        <v>48280</v>
      </c>
      <c r="F8" s="8">
        <f t="shared" ref="F8" si="0">SUM(B8:E8)</f>
        <v>106721</v>
      </c>
      <c r="G8" s="7">
        <v>377</v>
      </c>
      <c r="H8" s="7">
        <f>F8+G8</f>
        <v>107098</v>
      </c>
      <c r="I8" s="14"/>
    </row>
    <row r="9" spans="1:9" x14ac:dyDescent="0.25">
      <c r="A9" s="21" t="s">
        <v>41</v>
      </c>
      <c r="B9" s="9">
        <v>0</v>
      </c>
      <c r="C9" s="9">
        <v>0</v>
      </c>
      <c r="D9" s="10" t="s">
        <v>40</v>
      </c>
      <c r="E9" s="9">
        <f>'f2'!D39</f>
        <v>7050</v>
      </c>
      <c r="F9" s="8">
        <f>SUM(B9:E9)</f>
        <v>7050</v>
      </c>
      <c r="G9" s="9">
        <f>'f2'!D42</f>
        <v>0</v>
      </c>
      <c r="H9" s="7">
        <f>F9+G9</f>
        <v>7050</v>
      </c>
      <c r="I9" s="14"/>
    </row>
    <row r="10" spans="1:9" ht="45.75" customHeight="1" x14ac:dyDescent="0.25">
      <c r="A10" s="21" t="s">
        <v>124</v>
      </c>
      <c r="B10" s="9"/>
      <c r="C10" s="9">
        <v>3460</v>
      </c>
      <c r="D10" s="10"/>
      <c r="E10" s="10"/>
      <c r="F10" s="8">
        <f>SUM(B10:E10)</f>
        <v>3460</v>
      </c>
      <c r="G10" s="9">
        <v>0</v>
      </c>
      <c r="H10" s="7">
        <f>F10+G10</f>
        <v>3460</v>
      </c>
      <c r="I10" s="14"/>
    </row>
    <row r="11" spans="1:9" x14ac:dyDescent="0.25">
      <c r="A11" s="21" t="s">
        <v>125</v>
      </c>
      <c r="B11" s="9"/>
      <c r="C11" s="9"/>
      <c r="E11" s="9">
        <v>54</v>
      </c>
      <c r="F11" s="8">
        <f>SUM(B11:E11)</f>
        <v>54</v>
      </c>
      <c r="G11" s="9">
        <v>-377</v>
      </c>
      <c r="H11" s="7">
        <f>F11+G11</f>
        <v>-323</v>
      </c>
      <c r="I11" s="14"/>
    </row>
    <row r="12" spans="1:9" x14ac:dyDescent="0.25">
      <c r="A12" s="21" t="s">
        <v>129</v>
      </c>
      <c r="B12" s="9">
        <v>642</v>
      </c>
      <c r="C12" s="9"/>
      <c r="F12" s="8">
        <f t="shared" ref="F12:F16" si="1">SUM(B12:E12)</f>
        <v>642</v>
      </c>
      <c r="G12" s="9">
        <v>0</v>
      </c>
      <c r="H12" s="7">
        <f>F12+G12</f>
        <v>642</v>
      </c>
      <c r="I12" s="14"/>
    </row>
    <row r="13" spans="1:9" ht="15.75" thickBot="1" x14ac:dyDescent="0.3">
      <c r="A13" s="20" t="s">
        <v>104</v>
      </c>
      <c r="B13" s="11">
        <f t="shared" ref="B13:H13" si="2">SUM(B8:B12)</f>
        <v>58242</v>
      </c>
      <c r="C13" s="11">
        <f t="shared" si="2"/>
        <v>-46</v>
      </c>
      <c r="D13" s="11">
        <f t="shared" si="2"/>
        <v>4347</v>
      </c>
      <c r="E13" s="11">
        <f t="shared" si="2"/>
        <v>55384</v>
      </c>
      <c r="F13" s="11">
        <f t="shared" si="2"/>
        <v>117927</v>
      </c>
      <c r="G13" s="11">
        <f t="shared" si="2"/>
        <v>0</v>
      </c>
      <c r="H13" s="11">
        <f t="shared" si="2"/>
        <v>117927</v>
      </c>
      <c r="I13" s="14"/>
    </row>
    <row r="14" spans="1:9" s="14" customFormat="1" ht="15.75" thickTop="1" x14ac:dyDescent="0.25">
      <c r="A14" s="20" t="s">
        <v>96</v>
      </c>
      <c r="B14" s="7">
        <v>57865</v>
      </c>
      <c r="C14" s="7">
        <v>559</v>
      </c>
      <c r="D14" s="8">
        <v>4225</v>
      </c>
      <c r="E14" s="8">
        <v>50440</v>
      </c>
      <c r="F14" s="8">
        <f t="shared" si="1"/>
        <v>113089</v>
      </c>
      <c r="G14" s="7"/>
      <c r="H14" s="7">
        <f>F14+G14</f>
        <v>113089</v>
      </c>
    </row>
    <row r="15" spans="1:9" s="14" customFormat="1" x14ac:dyDescent="0.25">
      <c r="A15" s="21" t="s">
        <v>41</v>
      </c>
      <c r="B15" s="9"/>
      <c r="C15" s="9"/>
      <c r="D15" s="9"/>
      <c r="E15" s="9">
        <f>'f2'!B39</f>
        <v>9412</v>
      </c>
      <c r="F15" s="8">
        <f t="shared" si="1"/>
        <v>9412</v>
      </c>
      <c r="G15" s="9"/>
      <c r="H15" s="7">
        <f>F15+G15</f>
        <v>9412</v>
      </c>
    </row>
    <row r="16" spans="1:9" s="14" customFormat="1" ht="42.75" customHeight="1" x14ac:dyDescent="0.25">
      <c r="A16" s="21" t="s">
        <v>124</v>
      </c>
      <c r="C16" s="9">
        <v>-776</v>
      </c>
      <c r="D16" s="9"/>
      <c r="E16" s="9"/>
      <c r="F16" s="8">
        <f t="shared" si="1"/>
        <v>-776</v>
      </c>
      <c r="G16" s="9">
        <v>0</v>
      </c>
      <c r="H16" s="7">
        <f>F16+G16</f>
        <v>-776</v>
      </c>
    </row>
    <row r="17" spans="1:13" s="14" customFormat="1" x14ac:dyDescent="0.25">
      <c r="A17" s="21" t="s">
        <v>129</v>
      </c>
      <c r="B17" s="9">
        <v>3936</v>
      </c>
      <c r="C17" s="9"/>
      <c r="D17" s="9"/>
      <c r="E17" s="9"/>
      <c r="F17" s="8">
        <f>SUM(B17:E17)</f>
        <v>3936</v>
      </c>
      <c r="G17" s="9">
        <v>0</v>
      </c>
      <c r="H17" s="7">
        <f>F17+G17</f>
        <v>3936</v>
      </c>
    </row>
    <row r="18" spans="1:13" s="14" customFormat="1" ht="15.75" thickBot="1" x14ac:dyDescent="0.3">
      <c r="A18" s="20" t="s">
        <v>105</v>
      </c>
      <c r="B18" s="11">
        <f t="shared" ref="B18:H18" si="3">SUM(B14:B17)</f>
        <v>61801</v>
      </c>
      <c r="C18" s="11">
        <f t="shared" si="3"/>
        <v>-217</v>
      </c>
      <c r="D18" s="11">
        <f t="shared" si="3"/>
        <v>4225</v>
      </c>
      <c r="E18" s="11">
        <f t="shared" si="3"/>
        <v>59852</v>
      </c>
      <c r="F18" s="11">
        <f t="shared" si="3"/>
        <v>125661</v>
      </c>
      <c r="G18" s="11">
        <f t="shared" si="3"/>
        <v>0</v>
      </c>
      <c r="H18" s="11">
        <f t="shared" si="3"/>
        <v>125661</v>
      </c>
      <c r="M18" s="116"/>
    </row>
    <row r="19" spans="1:13" ht="15.75" thickTop="1" x14ac:dyDescent="0.25">
      <c r="A19" s="22"/>
      <c r="B19" s="16"/>
      <c r="C19" s="16"/>
      <c r="D19" s="17"/>
      <c r="E19" s="17"/>
      <c r="F19" s="17"/>
      <c r="G19" s="15"/>
      <c r="H19" s="18"/>
      <c r="I19" s="14"/>
      <c r="M19" s="108"/>
    </row>
    <row r="20" spans="1:13" x14ac:dyDescent="0.25">
      <c r="A20" s="23" t="s">
        <v>35</v>
      </c>
      <c r="C20" s="13"/>
      <c r="E20" s="3"/>
      <c r="F20" s="3"/>
      <c r="G20" s="12"/>
      <c r="H20" s="12"/>
    </row>
    <row r="21" spans="1:13" x14ac:dyDescent="0.25">
      <c r="A21" s="23"/>
      <c r="C21" s="13"/>
      <c r="E21" s="3"/>
      <c r="F21" s="3"/>
      <c r="G21" s="12"/>
      <c r="H21" s="12"/>
    </row>
    <row r="22" spans="1:13" x14ac:dyDescent="0.25">
      <c r="A22" s="23"/>
      <c r="C22" s="13"/>
      <c r="E22" s="3"/>
      <c r="F22" s="3"/>
      <c r="G22" s="12"/>
      <c r="H22" s="12"/>
    </row>
    <row r="23" spans="1:13" x14ac:dyDescent="0.25">
      <c r="A23" s="31" t="s">
        <v>36</v>
      </c>
      <c r="B23" s="102"/>
      <c r="C23" s="107"/>
      <c r="G23" s="3" t="s">
        <v>37</v>
      </c>
      <c r="H23" s="12"/>
    </row>
    <row r="24" spans="1:13" x14ac:dyDescent="0.25">
      <c r="A24" s="25" t="s">
        <v>79</v>
      </c>
      <c r="B24" s="25"/>
      <c r="C24" s="25" t="s">
        <v>82</v>
      </c>
      <c r="G24" s="25" t="s">
        <v>85</v>
      </c>
      <c r="H24" s="12"/>
      <c r="M24" t="s">
        <v>92</v>
      </c>
    </row>
    <row r="25" spans="1:13" x14ac:dyDescent="0.25">
      <c r="A25" s="48" t="s">
        <v>77</v>
      </c>
      <c r="B25" s="25"/>
      <c r="C25" s="25" t="s">
        <v>132</v>
      </c>
      <c r="G25" s="25" t="s">
        <v>86</v>
      </c>
      <c r="H25" s="12"/>
    </row>
    <row r="26" spans="1:13" x14ac:dyDescent="0.25">
      <c r="A26" s="31"/>
      <c r="B26" s="31"/>
      <c r="C26" s="25"/>
      <c r="E26" s="25"/>
      <c r="F26" s="12"/>
      <c r="G26" s="12"/>
      <c r="H26" s="12"/>
    </row>
    <row r="27" spans="1:13" x14ac:dyDescent="0.25">
      <c r="B27" s="12"/>
      <c r="C27" s="12"/>
      <c r="D27" s="12"/>
      <c r="E27" s="12"/>
      <c r="F27" s="12"/>
      <c r="G27" s="12"/>
      <c r="H27" s="12"/>
    </row>
    <row r="28" spans="1:13" x14ac:dyDescent="0.25">
      <c r="B28" s="12"/>
      <c r="C28" s="12"/>
      <c r="D28" s="12"/>
      <c r="E28" s="12"/>
      <c r="F28" s="12"/>
      <c r="G28" s="12"/>
      <c r="H28" s="12"/>
    </row>
    <row r="29" spans="1:13" x14ac:dyDescent="0.25">
      <c r="B29" s="12"/>
      <c r="C29" s="12"/>
      <c r="D29" s="12"/>
      <c r="E29" s="12"/>
      <c r="F29" s="12"/>
      <c r="G29" s="12"/>
      <c r="H29" s="12"/>
    </row>
    <row r="30" spans="1:13" x14ac:dyDescent="0.25">
      <c r="B30" s="12"/>
      <c r="C30" s="12"/>
      <c r="D30" s="12"/>
      <c r="E30" s="12"/>
      <c r="F30" s="12"/>
      <c r="G30" s="12"/>
      <c r="H30" s="12"/>
    </row>
    <row r="31" spans="1:13" x14ac:dyDescent="0.25">
      <c r="B31" s="12"/>
      <c r="C31" s="12"/>
      <c r="D31" s="12"/>
      <c r="E31" s="12"/>
      <c r="F31" s="12"/>
      <c r="G31" s="12"/>
      <c r="H31" s="12"/>
    </row>
    <row r="32" spans="1:13" x14ac:dyDescent="0.25">
      <c r="B32" s="12"/>
      <c r="C32" s="12"/>
      <c r="D32" s="12"/>
      <c r="E32" s="12"/>
      <c r="F32" s="12"/>
      <c r="G32" s="12"/>
      <c r="H32" s="12"/>
    </row>
    <row r="33" spans="2:8" x14ac:dyDescent="0.25">
      <c r="B33" s="12"/>
      <c r="C33" s="12"/>
      <c r="D33" s="12"/>
      <c r="E33" s="12"/>
      <c r="F33" s="12"/>
      <c r="G33" s="12"/>
      <c r="H33" s="12"/>
    </row>
    <row r="34" spans="2:8" x14ac:dyDescent="0.25">
      <c r="B34" s="12"/>
      <c r="C34" s="12"/>
      <c r="D34" s="12"/>
      <c r="E34" s="12"/>
      <c r="F34" s="12"/>
      <c r="G34" s="12"/>
      <c r="H34" s="12"/>
    </row>
    <row r="35" spans="2:8" x14ac:dyDescent="0.25">
      <c r="B35" s="12"/>
      <c r="C35" s="12"/>
      <c r="D35" s="12"/>
      <c r="E35" s="12"/>
      <c r="F35" s="12"/>
      <c r="G35" s="12"/>
      <c r="H35" s="12"/>
    </row>
  </sheetData>
  <mergeCells count="5">
    <mergeCell ref="A1:H1"/>
    <mergeCell ref="A2:H2"/>
    <mergeCell ref="A3:H3"/>
    <mergeCell ref="A4:H4"/>
    <mergeCell ref="A5:H5"/>
  </mergeCells>
  <phoneticPr fontId="34" type="noConversion"/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97"/>
  <sheetViews>
    <sheetView tabSelected="1" topLeftCell="A85" zoomScaleNormal="100" workbookViewId="0">
      <selection activeCell="C102" sqref="C102"/>
    </sheetView>
  </sheetViews>
  <sheetFormatPr defaultRowHeight="15" x14ac:dyDescent="0.25"/>
  <cols>
    <col min="1" max="1" width="55.7109375" style="71" customWidth="1"/>
    <col min="2" max="2" width="4.140625" style="71" customWidth="1"/>
    <col min="3" max="3" width="22.7109375" style="72" customWidth="1"/>
    <col min="4" max="4" width="4.7109375" style="71" customWidth="1"/>
    <col min="5" max="5" width="20.42578125" style="72" customWidth="1"/>
  </cols>
  <sheetData>
    <row r="2" spans="1:11" x14ac:dyDescent="0.25">
      <c r="A2" s="122" t="s">
        <v>42</v>
      </c>
      <c r="B2" s="122"/>
      <c r="C2" s="122"/>
      <c r="D2" s="122"/>
      <c r="E2" s="122"/>
    </row>
    <row r="3" spans="1:11" x14ac:dyDescent="0.25">
      <c r="A3" s="122" t="s">
        <v>94</v>
      </c>
      <c r="B3" s="122"/>
      <c r="C3" s="122"/>
      <c r="D3" s="122"/>
      <c r="E3" s="122"/>
    </row>
    <row r="4" spans="1:11" x14ac:dyDescent="0.25">
      <c r="A4" s="122" t="s">
        <v>106</v>
      </c>
      <c r="B4" s="122"/>
      <c r="C4" s="122"/>
      <c r="D4" s="122"/>
      <c r="E4" s="122"/>
    </row>
    <row r="5" spans="1:11" x14ac:dyDescent="0.25">
      <c r="A5" s="73" t="s">
        <v>34</v>
      </c>
      <c r="B5" s="74"/>
      <c r="C5" s="75"/>
      <c r="D5" s="74"/>
      <c r="E5" s="75"/>
    </row>
    <row r="6" spans="1:11" x14ac:dyDescent="0.25">
      <c r="C6" s="95"/>
      <c r="D6" s="95"/>
      <c r="E6" s="95"/>
    </row>
    <row r="7" spans="1:11" x14ac:dyDescent="0.25">
      <c r="C7" s="95"/>
      <c r="D7" s="95"/>
      <c r="E7" s="95"/>
    </row>
    <row r="8" spans="1:11" ht="26.25" x14ac:dyDescent="0.25">
      <c r="C8" s="117" t="s">
        <v>100</v>
      </c>
      <c r="D8" s="95"/>
      <c r="E8" s="117" t="s">
        <v>100</v>
      </c>
    </row>
    <row r="9" spans="1:11" x14ac:dyDescent="0.25">
      <c r="C9" s="95" t="s">
        <v>99</v>
      </c>
      <c r="D9" s="96"/>
      <c r="E9" s="95" t="s">
        <v>99</v>
      </c>
    </row>
    <row r="10" spans="1:11" x14ac:dyDescent="0.25">
      <c r="C10" s="95" t="s">
        <v>97</v>
      </c>
      <c r="D10" s="95"/>
      <c r="E10" s="95" t="s">
        <v>91</v>
      </c>
    </row>
    <row r="11" spans="1:11" ht="26.25" x14ac:dyDescent="0.25">
      <c r="A11" s="76" t="s">
        <v>43</v>
      </c>
      <c r="C11" s="32"/>
      <c r="E11" s="32"/>
      <c r="K11" s="1"/>
    </row>
    <row r="12" spans="1:11" x14ac:dyDescent="0.25">
      <c r="A12" s="77" t="s">
        <v>68</v>
      </c>
      <c r="B12" s="78"/>
      <c r="C12" s="98">
        <v>60853</v>
      </c>
      <c r="D12" s="79"/>
      <c r="E12" s="98">
        <v>54585</v>
      </c>
      <c r="G12" s="19"/>
    </row>
    <row r="13" spans="1:11" x14ac:dyDescent="0.25">
      <c r="A13" s="77" t="s">
        <v>69</v>
      </c>
      <c r="B13" s="78"/>
      <c r="C13" s="98">
        <v>-31529</v>
      </c>
      <c r="D13" s="79"/>
      <c r="E13" s="98">
        <v>-30024</v>
      </c>
      <c r="G13" s="19"/>
    </row>
    <row r="14" spans="1:11" x14ac:dyDescent="0.25">
      <c r="A14" s="77" t="s">
        <v>44</v>
      </c>
      <c r="B14" s="78"/>
      <c r="C14" s="98">
        <v>11607</v>
      </c>
      <c r="D14" s="79"/>
      <c r="E14" s="98">
        <v>12534</v>
      </c>
      <c r="G14" s="19"/>
      <c r="H14" s="14"/>
      <c r="I14" s="14"/>
      <c r="J14" s="14"/>
    </row>
    <row r="15" spans="1:11" x14ac:dyDescent="0.25">
      <c r="A15" s="77" t="s">
        <v>45</v>
      </c>
      <c r="B15" s="78"/>
      <c r="C15" s="98">
        <v>-3901</v>
      </c>
      <c r="D15" s="79"/>
      <c r="E15" s="98">
        <v>-2986</v>
      </c>
      <c r="G15" s="19"/>
      <c r="H15" s="14"/>
      <c r="I15" s="14"/>
      <c r="J15" s="14"/>
    </row>
    <row r="16" spans="1:11" x14ac:dyDescent="0.25">
      <c r="A16" s="77" t="s">
        <v>70</v>
      </c>
      <c r="B16" s="78"/>
      <c r="C16" s="98">
        <v>3179</v>
      </c>
      <c r="D16" s="79"/>
      <c r="E16" s="98">
        <v>1839</v>
      </c>
      <c r="G16" s="19"/>
      <c r="H16" s="14"/>
      <c r="I16" s="14"/>
      <c r="J16" s="14"/>
    </row>
    <row r="17" spans="1:10" ht="15.75" thickBot="1" x14ac:dyDescent="0.3">
      <c r="A17" s="77" t="s">
        <v>46</v>
      </c>
      <c r="B17" s="78"/>
      <c r="C17" s="99">
        <v>-16653</v>
      </c>
      <c r="D17" s="79"/>
      <c r="E17" s="99">
        <v>-13757</v>
      </c>
      <c r="G17" s="19"/>
      <c r="H17" s="14"/>
      <c r="I17" s="14"/>
      <c r="J17" s="14"/>
    </row>
    <row r="18" spans="1:10" x14ac:dyDescent="0.25">
      <c r="A18" s="80"/>
      <c r="B18" s="78"/>
      <c r="C18" s="81"/>
      <c r="D18" s="79"/>
      <c r="E18" s="81"/>
      <c r="G18" s="19"/>
      <c r="H18" s="14"/>
      <c r="I18" s="14"/>
      <c r="J18" s="118"/>
    </row>
    <row r="19" spans="1:10" ht="26.25" x14ac:dyDescent="0.25">
      <c r="A19" s="82" t="s">
        <v>47</v>
      </c>
      <c r="B19" s="78"/>
      <c r="C19" s="84">
        <f>SUM(C12:C17)</f>
        <v>23556</v>
      </c>
      <c r="D19" s="83"/>
      <c r="E19" s="84">
        <f>SUM(E12:E17)</f>
        <v>22191</v>
      </c>
      <c r="G19" s="19"/>
      <c r="H19" s="14"/>
      <c r="I19" s="14"/>
      <c r="J19" s="14"/>
    </row>
    <row r="20" spans="1:10" x14ac:dyDescent="0.25">
      <c r="A20" s="77"/>
      <c r="B20" s="78"/>
      <c r="C20" s="81"/>
      <c r="D20" s="79"/>
      <c r="E20" s="81"/>
      <c r="G20" s="19"/>
    </row>
    <row r="21" spans="1:10" x14ac:dyDescent="0.25">
      <c r="A21" s="77" t="s">
        <v>48</v>
      </c>
      <c r="B21" s="78"/>
      <c r="C21" s="81"/>
      <c r="D21" s="79"/>
      <c r="E21" s="81"/>
      <c r="G21" s="19"/>
    </row>
    <row r="22" spans="1:10" ht="26.25" x14ac:dyDescent="0.25">
      <c r="A22" s="85" t="s">
        <v>3</v>
      </c>
      <c r="B22" s="78"/>
      <c r="C22" s="98">
        <v>-2244</v>
      </c>
      <c r="D22" s="79"/>
      <c r="E22" s="98">
        <v>1130</v>
      </c>
      <c r="G22" s="19"/>
    </row>
    <row r="23" spans="1:10" x14ac:dyDescent="0.25">
      <c r="A23" s="85" t="s">
        <v>49</v>
      </c>
      <c r="B23" s="78"/>
      <c r="C23" s="98">
        <v>3839</v>
      </c>
      <c r="D23" s="79"/>
      <c r="E23" s="98">
        <v>3144</v>
      </c>
      <c r="G23" s="19"/>
    </row>
    <row r="24" spans="1:10" x14ac:dyDescent="0.25">
      <c r="A24" s="85" t="s">
        <v>5</v>
      </c>
      <c r="B24" s="78"/>
      <c r="C24" s="98">
        <v>-21975</v>
      </c>
      <c r="D24" s="70"/>
      <c r="E24" s="98">
        <v>17373</v>
      </c>
      <c r="G24" s="19"/>
    </row>
    <row r="25" spans="1:10" x14ac:dyDescent="0.25">
      <c r="A25" s="85" t="s">
        <v>50</v>
      </c>
      <c r="B25" s="78"/>
      <c r="C25" s="98">
        <v>-9298</v>
      </c>
      <c r="D25" s="79"/>
      <c r="E25" s="98">
        <v>-3521</v>
      </c>
      <c r="G25" s="19"/>
    </row>
    <row r="26" spans="1:10" x14ac:dyDescent="0.25">
      <c r="A26" s="77"/>
      <c r="B26" s="86"/>
      <c r="C26" s="98"/>
      <c r="D26" s="79"/>
      <c r="E26" s="98"/>
      <c r="G26" s="19"/>
    </row>
    <row r="27" spans="1:10" x14ac:dyDescent="0.25">
      <c r="A27" s="77" t="s">
        <v>51</v>
      </c>
      <c r="B27" s="78"/>
      <c r="C27" s="81"/>
      <c r="D27" s="79"/>
      <c r="E27" s="81"/>
      <c r="G27" s="19"/>
    </row>
    <row r="28" spans="1:10" x14ac:dyDescent="0.25">
      <c r="A28" s="85" t="s">
        <v>11</v>
      </c>
      <c r="B28" s="78"/>
      <c r="C28" s="98">
        <v>10980</v>
      </c>
      <c r="D28" s="79"/>
      <c r="E28" s="98">
        <v>3483</v>
      </c>
      <c r="G28" s="19"/>
    </row>
    <row r="29" spans="1:10" x14ac:dyDescent="0.25">
      <c r="A29" s="85" t="s">
        <v>52</v>
      </c>
      <c r="B29" s="78"/>
      <c r="C29" s="98">
        <v>77991</v>
      </c>
      <c r="D29" s="79"/>
      <c r="E29" s="98">
        <v>-80976</v>
      </c>
      <c r="G29" s="19"/>
    </row>
    <row r="30" spans="1:10" ht="15.75" thickBot="1" x14ac:dyDescent="0.3">
      <c r="A30" s="85" t="s">
        <v>53</v>
      </c>
      <c r="B30" s="78"/>
      <c r="C30" s="99">
        <v>-6119</v>
      </c>
      <c r="D30" s="79"/>
      <c r="E30" s="99">
        <v>462</v>
      </c>
      <c r="G30" s="19"/>
    </row>
    <row r="31" spans="1:10" ht="15.75" thickBot="1" x14ac:dyDescent="0.3">
      <c r="A31" s="77"/>
      <c r="B31" s="78"/>
      <c r="C31" s="88">
        <f>SUM(C22:C30)</f>
        <v>53174</v>
      </c>
      <c r="D31" s="87"/>
      <c r="E31" s="88">
        <f>SUM(E21:E30)</f>
        <v>-58905</v>
      </c>
      <c r="G31" s="19"/>
    </row>
    <row r="32" spans="1:10" ht="26.25" x14ac:dyDescent="0.25">
      <c r="A32" s="101" t="s">
        <v>54</v>
      </c>
      <c r="B32" s="78"/>
      <c r="C32" s="84">
        <f>C19+C31</f>
        <v>76730</v>
      </c>
      <c r="D32" s="83"/>
      <c r="E32" s="84">
        <f>E19+E31</f>
        <v>-36714</v>
      </c>
      <c r="G32" s="19"/>
    </row>
    <row r="33" spans="1:7" x14ac:dyDescent="0.25">
      <c r="A33" s="77"/>
      <c r="B33" s="78"/>
      <c r="C33" s="81"/>
      <c r="D33" s="79"/>
      <c r="E33" s="81"/>
      <c r="G33" s="19"/>
    </row>
    <row r="34" spans="1:7" ht="15.75" thickBot="1" x14ac:dyDescent="0.3">
      <c r="A34" s="76" t="s">
        <v>55</v>
      </c>
      <c r="B34" s="78"/>
      <c r="C34" s="99">
        <v>992</v>
      </c>
      <c r="D34" s="79"/>
      <c r="E34" s="99">
        <v>-610</v>
      </c>
      <c r="G34" s="19"/>
    </row>
    <row r="35" spans="1:7" x14ac:dyDescent="0.25">
      <c r="A35" s="76"/>
      <c r="B35" s="78"/>
      <c r="C35" s="81"/>
      <c r="D35" s="79"/>
      <c r="E35" s="81"/>
      <c r="G35" s="19"/>
    </row>
    <row r="36" spans="1:7" ht="27" thickBot="1" x14ac:dyDescent="0.3">
      <c r="A36" s="76" t="s">
        <v>56</v>
      </c>
      <c r="B36" s="78"/>
      <c r="C36" s="88">
        <f>C32+C34</f>
        <v>77722</v>
      </c>
      <c r="D36" s="87"/>
      <c r="E36" s="88">
        <f>E32+E34</f>
        <v>-37324</v>
      </c>
      <c r="G36" s="19"/>
    </row>
    <row r="37" spans="1:7" x14ac:dyDescent="0.25">
      <c r="A37" s="89"/>
      <c r="B37" s="125"/>
      <c r="C37" s="50"/>
      <c r="D37" s="79"/>
      <c r="E37" s="50"/>
      <c r="G37" s="19"/>
    </row>
    <row r="38" spans="1:7" ht="26.25" x14ac:dyDescent="0.25">
      <c r="A38" s="89" t="s">
        <v>57</v>
      </c>
      <c r="B38" s="125"/>
      <c r="C38" s="50"/>
      <c r="D38" s="79"/>
      <c r="E38" s="50"/>
      <c r="G38" s="19"/>
    </row>
    <row r="39" spans="1:7" ht="26.25" x14ac:dyDescent="0.25">
      <c r="A39" s="77" t="s">
        <v>126</v>
      </c>
      <c r="B39" s="78"/>
      <c r="C39" s="98">
        <f>97964+200</f>
        <v>98164</v>
      </c>
      <c r="D39" s="70"/>
      <c r="E39" s="98">
        <v>546809</v>
      </c>
      <c r="G39" s="19"/>
    </row>
    <row r="40" spans="1:7" x14ac:dyDescent="0.25">
      <c r="A40" s="77" t="s">
        <v>107</v>
      </c>
      <c r="B40" s="78"/>
      <c r="C40" s="120">
        <f>-129415-9016</f>
        <v>-138431</v>
      </c>
      <c r="D40" s="121"/>
      <c r="E40" s="120">
        <v>-518217</v>
      </c>
      <c r="G40" s="19"/>
    </row>
    <row r="41" spans="1:7" x14ac:dyDescent="0.25">
      <c r="A41" s="77" t="s">
        <v>58</v>
      </c>
      <c r="B41" s="78"/>
      <c r="C41" s="120">
        <v>-6810</v>
      </c>
      <c r="D41" s="121"/>
      <c r="E41" s="120">
        <v>-2044</v>
      </c>
      <c r="G41" s="19"/>
    </row>
    <row r="42" spans="1:7" x14ac:dyDescent="0.25">
      <c r="A42" s="77" t="s">
        <v>59</v>
      </c>
      <c r="B42" s="78"/>
      <c r="C42" s="98">
        <v>695</v>
      </c>
      <c r="D42" s="70"/>
      <c r="E42" s="98">
        <v>1766</v>
      </c>
      <c r="G42" s="19"/>
    </row>
    <row r="43" spans="1:7" ht="27" thickBot="1" x14ac:dyDescent="0.3">
      <c r="A43" s="101" t="s">
        <v>60</v>
      </c>
      <c r="B43" s="76"/>
      <c r="C43" s="88">
        <f>SUM(C39:C42,C69:C74)</f>
        <v>-46382</v>
      </c>
      <c r="D43"/>
      <c r="E43" s="88">
        <f>SUM(E39:E42,E69:E74)</f>
        <v>28314</v>
      </c>
      <c r="G43" s="19"/>
    </row>
    <row r="45" spans="1:7" x14ac:dyDescent="0.25">
      <c r="A45" s="77"/>
      <c r="B45" s="78"/>
      <c r="C45" s="98"/>
      <c r="D45" s="70"/>
      <c r="E45" s="98"/>
      <c r="G45" s="19"/>
    </row>
    <row r="46" spans="1:7" x14ac:dyDescent="0.25">
      <c r="A46" s="110"/>
      <c r="B46" s="78"/>
      <c r="C46" s="98"/>
      <c r="D46" s="70"/>
      <c r="E46" s="98"/>
      <c r="G46" s="19"/>
    </row>
    <row r="47" spans="1:7" x14ac:dyDescent="0.25">
      <c r="G47" s="19"/>
    </row>
    <row r="48" spans="1:7" x14ac:dyDescent="0.25">
      <c r="G48" s="19"/>
    </row>
    <row r="49" spans="1:7" x14ac:dyDescent="0.25">
      <c r="G49" s="19"/>
    </row>
    <row r="50" spans="1:7" x14ac:dyDescent="0.25">
      <c r="A50" s="31"/>
      <c r="B50" s="102"/>
      <c r="E50" s="64"/>
      <c r="G50" s="19"/>
    </row>
    <row r="51" spans="1:7" x14ac:dyDescent="0.25">
      <c r="A51" s="48"/>
      <c r="B51" s="25"/>
      <c r="C51" s="33"/>
      <c r="E51" s="25"/>
      <c r="G51" s="19"/>
    </row>
    <row r="52" spans="1:7" x14ac:dyDescent="0.25">
      <c r="A52" s="48"/>
      <c r="B52" s="25"/>
      <c r="C52" s="33"/>
      <c r="E52" s="25"/>
      <c r="G52" s="19"/>
    </row>
    <row r="53" spans="1:7" x14ac:dyDescent="0.25">
      <c r="A53" s="77"/>
      <c r="B53" s="78"/>
      <c r="C53" s="98"/>
      <c r="D53" s="79"/>
      <c r="E53" s="98"/>
      <c r="G53" s="19"/>
    </row>
    <row r="54" spans="1:7" x14ac:dyDescent="0.25">
      <c r="A54" s="77"/>
      <c r="B54" s="78"/>
      <c r="C54" s="98"/>
      <c r="D54" s="79"/>
      <c r="E54" s="98"/>
      <c r="G54" s="19"/>
    </row>
    <row r="55" spans="1:7" x14ac:dyDescent="0.25">
      <c r="A55" s="77"/>
      <c r="B55" s="78"/>
      <c r="C55" s="98"/>
      <c r="D55" s="79"/>
      <c r="E55" s="98"/>
      <c r="G55" s="105"/>
    </row>
    <row r="56" spans="1:7" x14ac:dyDescent="0.25">
      <c r="A56" s="77"/>
      <c r="B56" s="78"/>
      <c r="C56" s="98"/>
      <c r="D56" s="79"/>
      <c r="E56" s="98"/>
      <c r="G56" s="19"/>
    </row>
    <row r="57" spans="1:7" x14ac:dyDescent="0.25">
      <c r="A57" s="77"/>
      <c r="B57" s="78"/>
      <c r="C57" s="98"/>
      <c r="D57" s="79"/>
      <c r="E57" s="98"/>
      <c r="G57" s="19"/>
    </row>
    <row r="58" spans="1:7" x14ac:dyDescent="0.25">
      <c r="A58" s="77"/>
      <c r="B58" s="78"/>
      <c r="C58" s="98"/>
      <c r="D58" s="79"/>
      <c r="E58" s="98"/>
      <c r="G58" s="19"/>
    </row>
    <row r="59" spans="1:7" x14ac:dyDescent="0.25">
      <c r="A59" s="77"/>
      <c r="B59" s="78"/>
      <c r="C59" s="98"/>
      <c r="D59" s="79"/>
      <c r="E59" s="98"/>
      <c r="G59" s="19"/>
    </row>
    <row r="60" spans="1:7" x14ac:dyDescent="0.25">
      <c r="A60" s="77"/>
      <c r="B60" s="78"/>
      <c r="C60" s="98"/>
      <c r="D60" s="79"/>
      <c r="E60" s="98"/>
      <c r="G60" s="19"/>
    </row>
    <row r="61" spans="1:7" x14ac:dyDescent="0.25">
      <c r="A61" s="77"/>
      <c r="B61" s="78"/>
      <c r="C61" s="98"/>
      <c r="D61" s="79"/>
      <c r="E61" s="98"/>
      <c r="G61" s="19"/>
    </row>
    <row r="62" spans="1:7" x14ac:dyDescent="0.25">
      <c r="A62" s="122" t="s">
        <v>42</v>
      </c>
      <c r="B62" s="122"/>
      <c r="C62" s="122"/>
      <c r="D62" s="122"/>
      <c r="E62" s="122"/>
      <c r="G62" s="19"/>
    </row>
    <row r="63" spans="1:7" x14ac:dyDescent="0.25">
      <c r="A63" s="122" t="s">
        <v>95</v>
      </c>
      <c r="B63" s="122"/>
      <c r="C63" s="122"/>
      <c r="D63" s="122"/>
      <c r="E63" s="122"/>
      <c r="G63" s="19"/>
    </row>
    <row r="64" spans="1:7" x14ac:dyDescent="0.25">
      <c r="A64" s="122" t="s">
        <v>106</v>
      </c>
      <c r="B64" s="122"/>
      <c r="C64" s="122"/>
      <c r="D64" s="122"/>
      <c r="E64" s="122"/>
      <c r="G64" s="19"/>
    </row>
    <row r="65" spans="1:7" x14ac:dyDescent="0.25">
      <c r="A65" s="73" t="s">
        <v>34</v>
      </c>
      <c r="B65" s="74"/>
      <c r="C65" s="75"/>
      <c r="D65" s="74"/>
      <c r="E65" s="75"/>
      <c r="G65" s="19"/>
    </row>
    <row r="66" spans="1:7" x14ac:dyDescent="0.25">
      <c r="A66" s="76"/>
      <c r="B66" s="76"/>
      <c r="C66" s="32"/>
      <c r="E66" s="32"/>
      <c r="G66" s="19"/>
    </row>
    <row r="67" spans="1:7" x14ac:dyDescent="0.25">
      <c r="A67" s="77"/>
      <c r="B67" s="78"/>
      <c r="C67" s="95"/>
      <c r="D67" s="95"/>
      <c r="E67" s="95"/>
      <c r="G67" s="19"/>
    </row>
    <row r="68" spans="1:7" x14ac:dyDescent="0.25">
      <c r="A68" s="77"/>
      <c r="B68" s="78"/>
      <c r="C68" s="95"/>
      <c r="D68" s="95"/>
      <c r="E68" s="95"/>
      <c r="G68" s="19"/>
    </row>
    <row r="69" spans="1:7" x14ac:dyDescent="0.25">
      <c r="A69" s="77"/>
      <c r="B69" s="78"/>
      <c r="C69" s="95"/>
      <c r="D69" s="95"/>
      <c r="E69" s="95"/>
      <c r="G69" s="19"/>
    </row>
    <row r="70" spans="1:7" ht="26.25" x14ac:dyDescent="0.25">
      <c r="A70" s="77"/>
      <c r="B70" s="78"/>
      <c r="C70" s="117" t="s">
        <v>100</v>
      </c>
      <c r="D70" s="95"/>
      <c r="E70" s="117" t="s">
        <v>100</v>
      </c>
      <c r="G70" s="19"/>
    </row>
    <row r="71" spans="1:7" x14ac:dyDescent="0.25">
      <c r="C71" s="95" t="s">
        <v>99</v>
      </c>
      <c r="D71" s="96"/>
      <c r="E71" s="95" t="s">
        <v>99</v>
      </c>
      <c r="G71" s="19"/>
    </row>
    <row r="72" spans="1:7" x14ac:dyDescent="0.25">
      <c r="C72" s="95" t="s">
        <v>97</v>
      </c>
      <c r="D72" s="95"/>
      <c r="E72" s="95" t="s">
        <v>91</v>
      </c>
      <c r="G72" s="19"/>
    </row>
    <row r="73" spans="1:7" x14ac:dyDescent="0.25">
      <c r="C73" s="95"/>
      <c r="D73" s="95"/>
      <c r="E73" s="95"/>
      <c r="G73" s="19"/>
    </row>
    <row r="74" spans="1:7" ht="15.75" thickBot="1" x14ac:dyDescent="0.3">
      <c r="A74" s="82"/>
      <c r="B74" s="101"/>
      <c r="C74" s="99"/>
      <c r="D74" s="79"/>
      <c r="E74" s="100"/>
      <c r="G74" s="19"/>
    </row>
    <row r="75" spans="1:7" ht="26.25" x14ac:dyDescent="0.25">
      <c r="A75" s="92" t="s">
        <v>61</v>
      </c>
      <c r="B75" s="76"/>
      <c r="C75" s="98"/>
      <c r="D75" s="79"/>
      <c r="E75" s="91"/>
      <c r="G75" s="19"/>
    </row>
    <row r="76" spans="1:7" x14ac:dyDescent="0.25">
      <c r="A76" s="82" t="s">
        <v>127</v>
      </c>
      <c r="B76" s="76"/>
      <c r="C76" s="98">
        <v>3936</v>
      </c>
      <c r="D76" s="79"/>
      <c r="E76" s="98">
        <v>642</v>
      </c>
      <c r="G76" s="19"/>
    </row>
    <row r="77" spans="1:7" x14ac:dyDescent="0.25">
      <c r="A77" s="82" t="s">
        <v>80</v>
      </c>
      <c r="B77" s="76"/>
      <c r="C77" s="98">
        <v>185</v>
      </c>
      <c r="D77" s="79"/>
      <c r="E77" s="98">
        <v>31719</v>
      </c>
      <c r="G77" s="19"/>
    </row>
    <row r="78" spans="1:7" x14ac:dyDescent="0.25">
      <c r="A78" s="82" t="s">
        <v>87</v>
      </c>
      <c r="B78" s="101"/>
      <c r="C78" s="98"/>
      <c r="D78" s="79"/>
      <c r="E78" s="98">
        <v>-15000</v>
      </c>
      <c r="G78" s="19"/>
    </row>
    <row r="79" spans="1:7" x14ac:dyDescent="0.25">
      <c r="A79" s="82" t="s">
        <v>83</v>
      </c>
      <c r="B79" s="97"/>
      <c r="C79" s="98"/>
      <c r="D79" s="79"/>
      <c r="E79" s="98">
        <v>400</v>
      </c>
      <c r="G79" s="19"/>
    </row>
    <row r="80" spans="1:7" ht="30.75" customHeight="1" thickBot="1" x14ac:dyDescent="0.3">
      <c r="A80" s="90" t="s">
        <v>62</v>
      </c>
      <c r="B80" s="76"/>
      <c r="C80" s="88">
        <f>SUM(C76:C79)</f>
        <v>4121</v>
      </c>
      <c r="D80" s="87"/>
      <c r="E80" s="88">
        <f>SUM(E76:E79)</f>
        <v>17761</v>
      </c>
      <c r="G80" s="19"/>
    </row>
    <row r="81" spans="1:10" x14ac:dyDescent="0.25">
      <c r="A81" s="76"/>
      <c r="B81" s="76"/>
      <c r="C81" s="98"/>
      <c r="D81" s="79"/>
      <c r="E81" s="91"/>
      <c r="G81" s="19"/>
      <c r="J81" s="19"/>
    </row>
    <row r="82" spans="1:10" ht="26.25" x14ac:dyDescent="0.25">
      <c r="A82" s="93" t="s">
        <v>63</v>
      </c>
      <c r="B82" s="76"/>
      <c r="C82" s="98">
        <v>106</v>
      </c>
      <c r="D82" s="79"/>
      <c r="E82" s="98">
        <v>-1395</v>
      </c>
      <c r="G82" s="19"/>
    </row>
    <row r="83" spans="1:10" x14ac:dyDescent="0.25">
      <c r="A83" s="76"/>
      <c r="B83" s="76"/>
      <c r="C83" s="98"/>
      <c r="D83" s="79"/>
      <c r="E83" s="91"/>
      <c r="G83" s="19"/>
    </row>
    <row r="84" spans="1:10" ht="27" thickBot="1" x14ac:dyDescent="0.3">
      <c r="A84" s="82" t="s">
        <v>128</v>
      </c>
      <c r="B84" s="76"/>
      <c r="C84" s="99">
        <f>C36+C43+C80+C82</f>
        <v>35567</v>
      </c>
      <c r="D84" s="99"/>
      <c r="E84" s="99">
        <f>E36+E43+E80+E82</f>
        <v>7356</v>
      </c>
      <c r="G84" s="19"/>
    </row>
    <row r="85" spans="1:10" x14ac:dyDescent="0.25">
      <c r="A85" s="76"/>
      <c r="B85" s="76"/>
      <c r="C85" s="98"/>
      <c r="D85" s="79"/>
      <c r="E85" s="91"/>
      <c r="G85" s="19"/>
    </row>
    <row r="86" spans="1:10" ht="26.25" x14ac:dyDescent="0.25">
      <c r="A86" s="82" t="s">
        <v>64</v>
      </c>
      <c r="B86" s="78"/>
      <c r="C86" s="38">
        <v>158868</v>
      </c>
      <c r="D86" s="79"/>
      <c r="E86" s="98">
        <v>175413</v>
      </c>
      <c r="G86" s="19"/>
    </row>
    <row r="87" spans="1:10" ht="15.75" thickBot="1" x14ac:dyDescent="0.3">
      <c r="A87" s="76"/>
      <c r="B87" s="76"/>
      <c r="C87" s="99"/>
      <c r="D87" s="79"/>
      <c r="E87" s="99"/>
      <c r="G87" s="19"/>
    </row>
    <row r="88" spans="1:10" ht="27" thickBot="1" x14ac:dyDescent="0.3">
      <c r="A88" s="82" t="s">
        <v>65</v>
      </c>
      <c r="B88" s="78"/>
      <c r="C88" s="99">
        <v>194435</v>
      </c>
      <c r="D88" s="79"/>
      <c r="E88" s="99">
        <v>182769</v>
      </c>
      <c r="G88" s="19"/>
    </row>
    <row r="89" spans="1:10" x14ac:dyDescent="0.25">
      <c r="C89" s="103"/>
      <c r="D89" s="103"/>
      <c r="E89" s="103"/>
    </row>
    <row r="90" spans="1:10" x14ac:dyDescent="0.25">
      <c r="C90" s="103"/>
      <c r="D90" s="103"/>
      <c r="E90" s="103"/>
    </row>
    <row r="91" spans="1:10" x14ac:dyDescent="0.25">
      <c r="A91" s="48" t="s">
        <v>35</v>
      </c>
      <c r="B91" s="94"/>
      <c r="C91" s="104"/>
      <c r="D91" s="104"/>
      <c r="E91" s="104"/>
      <c r="F91" s="19"/>
    </row>
    <row r="92" spans="1:10" x14ac:dyDescent="0.25">
      <c r="A92" s="59"/>
      <c r="B92" s="94"/>
      <c r="C92" s="65"/>
      <c r="D92" s="59"/>
      <c r="E92" s="103"/>
    </row>
    <row r="93" spans="1:10" x14ac:dyDescent="0.25">
      <c r="A93" s="59"/>
      <c r="B93" s="94"/>
      <c r="C93" s="65"/>
      <c r="D93" s="59"/>
    </row>
    <row r="94" spans="1:10" x14ac:dyDescent="0.25">
      <c r="A94" s="31" t="s">
        <v>36</v>
      </c>
      <c r="C94" s="112" t="s">
        <v>81</v>
      </c>
      <c r="D94" s="33"/>
      <c r="E94" s="33" t="s">
        <v>37</v>
      </c>
    </row>
    <row r="95" spans="1:10" x14ac:dyDescent="0.25">
      <c r="A95" s="25" t="s">
        <v>79</v>
      </c>
      <c r="C95" s="25" t="s">
        <v>82</v>
      </c>
      <c r="D95" s="33"/>
      <c r="E95" s="25" t="s">
        <v>85</v>
      </c>
    </row>
    <row r="96" spans="1:10" x14ac:dyDescent="0.25">
      <c r="A96" s="48" t="s">
        <v>77</v>
      </c>
      <c r="C96" s="25" t="s">
        <v>130</v>
      </c>
      <c r="D96" s="33"/>
      <c r="E96" s="25" t="s">
        <v>86</v>
      </c>
    </row>
    <row r="97" spans="1:5" x14ac:dyDescent="0.25">
      <c r="A97" s="31"/>
      <c r="B97" s="31"/>
      <c r="C97" s="25" t="s">
        <v>131</v>
      </c>
      <c r="D97" s="25"/>
      <c r="E97" s="25"/>
    </row>
  </sheetData>
  <mergeCells count="7">
    <mergeCell ref="A63:E63"/>
    <mergeCell ref="A64:E64"/>
    <mergeCell ref="B37:B38"/>
    <mergeCell ref="A2:E2"/>
    <mergeCell ref="A3:E3"/>
    <mergeCell ref="A4:E4"/>
    <mergeCell ref="A62:E62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73" orientation="portrait" r:id="rId1"/>
  <rowBreaks count="1" manualBreakCount="1">
    <brk id="6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f1</vt:lpstr>
      <vt:lpstr>f2</vt:lpstr>
      <vt:lpstr>Движение капитала</vt:lpstr>
      <vt:lpstr>Движен денеж сред</vt:lpstr>
      <vt:lpstr>'Движен денеж сред'!Область_печати</vt:lpstr>
      <vt:lpstr>'Движение капитала'!Область_печати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2020-08-03T08:42:43Z</dcterms:modified>
</cp:coreProperties>
</file>