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definedNames>
    <definedName name="_xlnm.Print_Area" localSheetId="3">'Движен денеж сред'!$A$2:$F$110</definedName>
  </definedNames>
  <calcPr calcId="125725"/>
</workbook>
</file>

<file path=xl/calcChain.xml><?xml version="1.0" encoding="utf-8"?>
<calcChain xmlns="http://schemas.openxmlformats.org/spreadsheetml/2006/main">
  <c r="B87" i="2"/>
  <c r="C33" i="1"/>
  <c r="F10" i="3"/>
  <c r="D15"/>
  <c r="E15" l="1"/>
  <c r="C15"/>
  <c r="E35" i="4" l="1"/>
  <c r="F12" i="3" l="1"/>
  <c r="H12"/>
  <c r="H15" s="1"/>
  <c r="E21" l="1"/>
  <c r="C21"/>
  <c r="B21"/>
  <c r="G20"/>
  <c r="I20" s="1"/>
  <c r="G19"/>
  <c r="I19" s="1"/>
  <c r="G18"/>
  <c r="I18" s="1"/>
  <c r="H21"/>
  <c r="G16"/>
  <c r="G14"/>
  <c r="I14" s="1"/>
  <c r="G13"/>
  <c r="H11"/>
  <c r="F11"/>
  <c r="F15" s="1"/>
  <c r="E11"/>
  <c r="C11"/>
  <c r="B11"/>
  <c r="B15" s="1"/>
  <c r="G10"/>
  <c r="I10" s="1"/>
  <c r="G9"/>
  <c r="I9" s="1"/>
  <c r="I13" l="1"/>
  <c r="I11"/>
  <c r="G12"/>
  <c r="I12" s="1"/>
  <c r="G11"/>
  <c r="I16"/>
  <c r="G15" l="1"/>
  <c r="I15"/>
  <c r="C35" i="4"/>
  <c r="E78" l="1"/>
  <c r="D33" i="1" l="1"/>
  <c r="D99" i="2" l="1"/>
  <c r="D91" l="1"/>
  <c r="B91"/>
  <c r="B89" s="1"/>
  <c r="D93" l="1"/>
  <c r="D89"/>
  <c r="B93"/>
  <c r="C23" i="1" l="1"/>
  <c r="D23" l="1"/>
  <c r="E90" i="4" l="1"/>
  <c r="C78" l="1"/>
  <c r="C90" l="1"/>
  <c r="E21"/>
  <c r="C21"/>
  <c r="D28" i="2"/>
  <c r="B28"/>
  <c r="D15"/>
  <c r="D19" s="1"/>
  <c r="B15"/>
  <c r="D41" i="1"/>
  <c r="D43" s="1"/>
  <c r="D44" s="1"/>
  <c r="C41"/>
  <c r="C43" s="1"/>
  <c r="D30" i="2" l="1"/>
  <c r="D35" s="1"/>
  <c r="D39" s="1"/>
  <c r="D83" s="1"/>
  <c r="B19"/>
  <c r="B30" s="1"/>
  <c r="C36" i="4"/>
  <c r="C40" s="1"/>
  <c r="C94" s="1"/>
  <c r="E36"/>
  <c r="E40" s="1"/>
  <c r="E94" s="1"/>
  <c r="B35" i="2" l="1"/>
  <c r="C44" i="1"/>
  <c r="D95" i="2" l="1"/>
  <c r="D98" s="1"/>
  <c r="D101" l="1"/>
  <c r="B39"/>
  <c r="F17" i="3" l="1"/>
  <c r="B83" i="2"/>
  <c r="B95" s="1"/>
  <c r="B101" s="1"/>
  <c r="G17" i="3" l="1"/>
  <c r="F21"/>
  <c r="I17" l="1"/>
  <c r="I21" s="1"/>
  <c r="G21"/>
</calcChain>
</file>

<file path=xl/sharedStrings.xml><?xml version="1.0" encoding="utf-8"?>
<sst xmlns="http://schemas.openxmlformats.org/spreadsheetml/2006/main" count="243" uniqueCount="147">
  <si>
    <t>АКЦИОНЕРНОЕ ОБЩЕСТВО  "БАНК ЦЕНТРКРЕДИТ"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</si>
  <si>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</si>
  <si>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</si>
  <si>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</si>
  <si>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</si>
  <si>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 и банкам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</si>
  <si>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</si>
  <si>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</si>
  <si>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</si>
  <si>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</si>
  <si>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</si>
  <si>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</si>
  <si>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</si>
  <si>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</si>
  <si>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</si>
  <si>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</si>
  <si>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Итого обязательства:</t>
  </si>
  <si>
    <t>КАПИТАЛ:</t>
  </si>
  <si>
    <t>Капитал, относящийся к акционерам материнского Банка:</t>
  </si>
  <si>
    <t>Уставный капитал</t>
  </si>
  <si>
    <t>Нераспределенная прибыль</t>
  </si>
  <si>
    <t>Итого капитал, относящийся к акционерам материнского Банка</t>
  </si>
  <si>
    <t>Неконтрольные доли владения</t>
  </si>
  <si>
    <t>Итого  капитал</t>
  </si>
  <si>
    <t>ИТОГО ОБЯЗАТЕЛЬСТВА И КАПИТАЛ</t>
  </si>
  <si>
    <t>Процентный доход</t>
  </si>
  <si>
    <t>Процентный расход</t>
  </si>
  <si>
    <t>ЧИСТЫЙ ПРОЦЕНТНЫЙ ДОХОД ДО ФОРМИРОВАНИЯ РЕЗЕРВОВ НА ОБЕСЦЕНЕНИЕ  ПРОЦЕНТНЫХ АКТИВОВ ПО КОТОРЫМ НАЧИСЛЯЮТСЯ ПРОЦЕНТЫ</t>
  </si>
  <si>
    <t>Формирование резервов на обесценение активов, по которым начисляются проценты</t>
  </si>
  <si>
    <t>ЧИСТЫЙ ПРОЦЕНТНЫЙ ДОХОД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</si>
  <si>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</si>
  <si>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</si>
  <si>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</si>
  <si>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Формирование резервов под обесценение по прочим операциям</t>
  </si>
  <si>
    <t>ЧИСТЫЕ НЕПРОЦЕНТНЫЕ ДОХОДЫ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</si>
  <si>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</si>
  <si>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</si>
  <si>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</si>
  <si>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</si>
  <si>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</si>
  <si>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Относящаяся к:</t>
  </si>
  <si>
    <t>Акционерам материнского Банка</t>
  </si>
  <si>
    <t>Неконтрольным долям владения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</si>
  <si>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</si>
  <si>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</si>
  <si>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</si>
  <si>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</si>
  <si>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 xml:space="preserve">  АКЦИОНЕРНОЕ ОБЩЕСТВО "БАНК ЦЕНТРКРЕДИТ"</t>
  </si>
  <si>
    <t xml:space="preserve">Уставный капитал </t>
  </si>
  <si>
    <t>Итого капитал</t>
  </si>
  <si>
    <t>-</t>
  </si>
  <si>
    <t>Чистый (убыток)/прибыль</t>
  </si>
  <si>
    <t>Выкуп собственнных акций</t>
  </si>
  <si>
    <t>АКЦИОНЕРНОЕ ОБЩЕСТВО «БАНК ЦЕНТРКРЕДИТ»</t>
  </si>
  <si>
    <t>ДВИЖЕНИЕ ДЕНЕЖНЫХ СРЕДСТВ ОТ ОПЕРАЦИОННОЙ ДЕЯТЕЛЬНОСТИ:</t>
  </si>
  <si>
    <t xml:space="preserve">Доходы, полученные по услугам и комиссии полученные  </t>
  </si>
  <si>
    <t>Расходы, уплаченные по услугам и комиссии уплаченные</t>
  </si>
  <si>
    <t>Операционные расходы уплаченные</t>
  </si>
  <si>
    <t xml:space="preserve">Приток/(отток) денежных средств от операционной деятельности до изменения операционных активов и обязательств </t>
  </si>
  <si>
    <t>(Увеличение)/уменьшение операционных активов:</t>
  </si>
  <si>
    <t xml:space="preserve">Средства в банках </t>
  </si>
  <si>
    <t xml:space="preserve">Прочие активы </t>
  </si>
  <si>
    <t xml:space="preserve">Увеличение/(уменьшение) операционных обязательств: </t>
  </si>
  <si>
    <t xml:space="preserve">Средства клиентов и банков </t>
  </si>
  <si>
    <t xml:space="preserve">Прочие обязательства </t>
  </si>
  <si>
    <t>Приток/(отток) денежных средств от операционной деятельности до налогообложения</t>
  </si>
  <si>
    <t>Налог на прибыль уплаченный</t>
  </si>
  <si>
    <t>Чистый приток/(отток)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</si>
  <si>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</si>
  <si>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</si>
  <si>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</si>
  <si>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Чистый (отток) /приток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</si>
  <si>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</si>
  <si>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увеличения уставного капитала в форме простых и привилегированных акции</t>
  </si>
  <si>
    <t>(Выкуп)/продажа собственных акций</t>
  </si>
  <si>
    <t xml:space="preserve">Чистый (отток)/приток денежных средств от финансовой деятельности </t>
  </si>
  <si>
    <t>Влияние изменения курса иностранных валют по отношению к денежным средствам и их эквивалентам</t>
  </si>
  <si>
    <t>ДЕНЕЖНЫЕ СРЕДСТВА И ИХ ЭКВИВАЛЕНТЫ, на начало периода</t>
  </si>
  <si>
    <t>ДЕНЕЖНЫЕ СРЕДСТВА И ИХ ЭКВИВАЛЕНТЫ, на конец периода</t>
  </si>
  <si>
    <t>31 декабря</t>
  </si>
  <si>
    <t>Выкуп собственных акций</t>
  </si>
  <si>
    <t>ЧИСТОЕ УМЕНЬШЕНИЕ/УВЕЛИЧЕНИЕ ДЕНЕЖНЫХ СРЕДСТВ И ИХ ЭКВИВАЛЕНТОВ</t>
  </si>
  <si>
    <t>Прочие доходы/расходы</t>
  </si>
  <si>
    <t>Чистая прибыль/убыток по операциям с финансовыми активами и обязательствами, отражаемыми по справедливой стоимости через прибыли или убытки</t>
  </si>
  <si>
    <t>Проценты полученные</t>
  </si>
  <si>
    <t>Проценты уплаченные</t>
  </si>
  <si>
    <t>Прочие доходы/расходы полученные/уплаченные</t>
  </si>
  <si>
    <t>Чистая прибыль</t>
  </si>
  <si>
    <t>ПРОЧИЙ СОВОКУПНЫЙ УБЫТОК/ДОХОД</t>
  </si>
  <si>
    <t>Прочий совокупный доход/убыток за год, за вычетом налога на прибыль</t>
  </si>
  <si>
    <t>ИТОГО СОВОКУПНЫЙ УБЫТОК/ДОХОД</t>
  </si>
  <si>
    <t>Относящийся к:</t>
  </si>
  <si>
    <t>Погашение выпущенных субординированных облигаций</t>
  </si>
  <si>
    <t xml:space="preserve">ОБ ИЗМЕНЕНИЯХ В КАПИТАЛЕ, ЗА </t>
  </si>
  <si>
    <t xml:space="preserve">НЕАУДИРОВАННЫЙ КОНСОЛИДИРОВАННЫЙ ОТЧЕТ О ФИНАНСОВОМ ПОЛОЖЕНИИ </t>
  </si>
  <si>
    <t xml:space="preserve">НЕАУДИРОВАННЫЙ КОНСОЛИДИРОВАННЫЙ ОТЧЕТ О ПРИБЫЛЯХ И УБЫТКАХ ЗА </t>
  </si>
  <si>
    <t>НЕАУДИРОВАННЫЙ КОНСОЛИДИРОВАННЫЙ ОТЧЕТ</t>
  </si>
  <si>
    <t xml:space="preserve">НЕАУДИРОВАННЫЙ КОНСОЛИДИРОВАННЫЙ ОТЧЕТ О ДВИЖЕНИИ ДЕНЕЖНЫХ СРЕДСТВ ЗА </t>
  </si>
  <si>
    <t>Председатель Правления</t>
  </si>
  <si>
    <t>Резерв от переоценки основных средств</t>
  </si>
  <si>
    <t>Г.А. Хусаинов</t>
  </si>
  <si>
    <t>Поступления от выпущенных долговых ценных бумаг</t>
  </si>
  <si>
    <t>______________________</t>
  </si>
  <si>
    <t>Е.А.Асылбек</t>
  </si>
  <si>
    <t>Поступление от субординированных облигаций</t>
  </si>
  <si>
    <t>2018 года</t>
  </si>
  <si>
    <t>Финансовые инструменты,оцениваемые по справедливой стоимости через прибыли или убытки</t>
  </si>
  <si>
    <t>Инвестиции, учитываемые по справедливой стоимости через прочий совокупный доход</t>
  </si>
  <si>
    <t>Фонд переоценки инвестиций, учитываемые по справедливой стоимости через прочий совокупный доход</t>
  </si>
  <si>
    <t>Резервы (провизии) на покрытие убытков по ценным бумагам, учитываемым по справедливой стоимости через прочий совокупный доход</t>
  </si>
  <si>
    <t>закончившиеся</t>
  </si>
  <si>
    <t>Чистое изменение справедливой стоимости инвестиций, учитываемых по справедливой стоимости через прочий совокупный доход</t>
  </si>
  <si>
    <t>Поступления от продажи инвестиций,  учитываемых по справедливой стоимости через прочий совокупный доход</t>
  </si>
  <si>
    <t>Приобретение инвестиций, учитываемых по справедливой стоимости через прочий совокупный доход</t>
  </si>
  <si>
    <t>Резервы (провизии) на покрытие убытков по инвестициям, учитываемым по справедливой стоимости через прочий совокупный доход</t>
  </si>
  <si>
    <t>Чистая реализованная прибыль/убыток от выбытия и обесценения инвестиций, учитываемых по справедливой стоимости через прочий совокупный доход</t>
  </si>
  <si>
    <t>Прибыль/убыток, переведенный в отчет о прибылях и убытках от продажи инвестиций, учитываемых по справедливой стоимости через прочий совокупный доход</t>
  </si>
  <si>
    <t>Зам. председателя Правления</t>
  </si>
  <si>
    <t>Инвестиции, учитываемые по амортизированной стоимости</t>
  </si>
  <si>
    <t>Поступления от погашения инвестиций, учитываемых по амортизированной стоимости</t>
  </si>
  <si>
    <t>Приобретение инвестиций, учитываемых по амортизированной стоимости</t>
  </si>
  <si>
    <t>А.Т. Нургалиева</t>
  </si>
  <si>
    <t>Главный бухгалтер</t>
  </si>
  <si>
    <t>Выкуп/погашение выпущенных долговых ценных бумаг</t>
  </si>
  <si>
    <t>НЕАУДИРОВАННЫЙ КОНСОЛИДИРОВАННЫЙ ОТЧЕТ О ДВИЖЕНИИ ДЕНЕЖНЫХ СРЕДСТВ ЗА</t>
  </si>
  <si>
    <t>Активы по текущему подоходному налогу</t>
  </si>
  <si>
    <t>Обязательства по отложенному подоходному налогу</t>
  </si>
  <si>
    <t>Изменение неконтрольных долей владения</t>
  </si>
  <si>
    <t>31 декабря 2018 года</t>
  </si>
  <si>
    <t>ПО СОСТОЯНИЮ ЗА 31 МАРТА 2019 ГОДА</t>
  </si>
  <si>
    <t>2019 года</t>
  </si>
  <si>
    <t>31 марта</t>
  </si>
  <si>
    <t>Три месяцев</t>
  </si>
  <si>
    <t xml:space="preserve"> 31 МАРТА 2019 ГОДА  </t>
  </si>
  <si>
    <t>Переоценка основных средств</t>
  </si>
  <si>
    <t>Эффект от перехода на МСФО 9 по состоянию на 1 января 2018 года</t>
  </si>
  <si>
    <t>Пересчитанный остаток по состоянию на 1 января 2018 года</t>
  </si>
  <si>
    <t>31 марта 2018 года</t>
  </si>
  <si>
    <t>31 марта 2019 года</t>
  </si>
  <si>
    <t>Управляющий директор</t>
  </si>
  <si>
    <t xml:space="preserve">31 МАРТА  2019 ГОДА  </t>
  </si>
  <si>
    <t>Изменение доли меньшинства</t>
  </si>
  <si>
    <t>Резерв изменений справедливой стоимости</t>
  </si>
  <si>
    <t>Эффект от перехода на МСФО 9</t>
  </si>
  <si>
    <t>Переоценка изменений справедливой стоимости</t>
  </si>
  <si>
    <t>31 декабря 2017 года</t>
  </si>
  <si>
    <t xml:space="preserve"> </t>
  </si>
</sst>
</file>

<file path=xl/styles.xml><?xml version="1.0" encoding="utf-8"?>
<styleSheet xmlns="http://schemas.openxmlformats.org/spreadsheetml/2006/main">
  <numFmts count="28"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0\);_(* &quot;-&quot;??_);_(@_)"/>
    <numFmt numFmtId="168" formatCode="General_)"/>
    <numFmt numFmtId="169" formatCode="0.000"/>
    <numFmt numFmtId="170" formatCode="#,##0.0_);\(#,##0.0\)"/>
    <numFmt numFmtId="171" formatCode="#,##0.000_);\(#,##0.000\)"/>
    <numFmt numFmtId="172" formatCode="&quot;$&quot;#,\);\(&quot;$&quot;#,##0\)"/>
    <numFmt numFmtId="173" formatCode="_-* #,##0\ _F_-;\-* #,##0\ _F_-;_-* &quot;-&quot;\ _F_-;_-@_-"/>
    <numFmt numFmtId="174" formatCode="_ * #,##0.00_ ;_ * \-#,##0.00_ ;_ * &quot;-&quot;??_ ;_ @_ "/>
    <numFmt numFmtId="175" formatCode="_-* #,##0.00[$€-1]_-;\-* #,##0.00[$€-1]_-;_-* &quot;-&quot;??[$€-1]_-"/>
    <numFmt numFmtId="176" formatCode="&quot;$&quot;#,##0\ ;\-&quot;$&quot;#,##0"/>
    <numFmt numFmtId="177" formatCode="&quot;$&quot;#,##0.00\ ;\(&quot;$&quot;#,##0.00\)"/>
    <numFmt numFmtId="178" formatCode="0.00_)"/>
    <numFmt numFmtId="179" formatCode="0%_);\(0%\)"/>
    <numFmt numFmtId="180" formatCode="\60\4\7\:"/>
    <numFmt numFmtId="181" formatCode="&quot;$&quot;#,\);\(&quot;$&quot;#,\)"/>
    <numFmt numFmtId="182" formatCode="&quot;$&quot;#,;\(&quot;$&quot;#,\)"/>
    <numFmt numFmtId="183" formatCode="_(&quot;$&quot;* #,##0.00_);_(&quot;$&quot;* \(#,##0.00\);_(&quot;$&quot;* &quot;-&quot;??_);_(@_)"/>
    <numFmt numFmtId="184" formatCode="_-* #,##0\ _р_._-;\-* #,##0\ _р_._-;_-* &quot;-&quot;\ _р_._-;_-@_-"/>
    <numFmt numFmtId="185" formatCode="_-* #,##0.00\ _р_._-;\-* #,##0.00\ _р_._-;_-* &quot;-&quot;??\ _р_._-;_-@_-"/>
    <numFmt numFmtId="186" formatCode="dd/mm/yy;@"/>
    <numFmt numFmtId="187" formatCode="_(* #,##0.00_);_(* \(#,##0.00\);_(* &quot;-&quot;??_);_(@_)"/>
    <numFmt numFmtId="188" formatCode="[$€-2]\ ###,000_);[Red]\([$€-2]\ ###,000\)"/>
    <numFmt numFmtId="189" formatCode="#,##0;\(#,##0\)\ "/>
    <numFmt numFmtId="190" formatCode="#,##0.0"/>
    <numFmt numFmtId="191" formatCode="#,##0;\(#,##0\);\-"/>
  </numFmts>
  <fonts count="4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6" fontId="5" fillId="0" borderId="0">
      <alignment horizontal="right" vertical="center"/>
    </xf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70" fontId="7" fillId="0" borderId="0" applyFill="0" applyBorder="0" applyAlignment="0"/>
    <xf numFmtId="171" fontId="7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8" fillId="0" borderId="1">
      <alignment horizontal="center"/>
    </xf>
    <xf numFmtId="167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5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6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8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6" fillId="5" borderId="0"/>
    <xf numFmtId="179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8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0" fontId="19" fillId="0" borderId="0" applyFill="0" applyBorder="0" applyProtection="0">
      <alignment horizontal="left" vertical="top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41" fillId="6" borderId="0" applyNumberFormat="0" applyBorder="0" applyAlignment="0" applyProtection="0"/>
  </cellStyleXfs>
  <cellXfs count="128">
    <xf numFmtId="0" fontId="0" fillId="0" borderId="0" xfId="0"/>
    <xf numFmtId="0" fontId="26" fillId="0" borderId="0" xfId="0" applyFont="1"/>
    <xf numFmtId="0" fontId="27" fillId="0" borderId="0" xfId="0" applyFont="1"/>
    <xf numFmtId="3" fontId="27" fillId="0" borderId="0" xfId="0" applyNumberFormat="1" applyFont="1"/>
    <xf numFmtId="0" fontId="28" fillId="0" borderId="0" xfId="86" applyFont="1"/>
    <xf numFmtId="3" fontId="28" fillId="0" borderId="0" xfId="0" applyNumberFormat="1" applyFont="1"/>
    <xf numFmtId="0" fontId="30" fillId="0" borderId="0" xfId="86" applyNumberFormat="1" applyFont="1" applyBorder="1" applyAlignment="1">
      <alignment horizontal="center" vertical="center" wrapText="1"/>
    </xf>
    <xf numFmtId="0" fontId="30" fillId="0" borderId="0" xfId="86" applyFont="1" applyFill="1" applyBorder="1" applyAlignment="1">
      <alignment wrapText="1"/>
    </xf>
    <xf numFmtId="191" fontId="32" fillId="0" borderId="0" xfId="86" applyNumberFormat="1" applyFont="1" applyFill="1" applyBorder="1"/>
    <xf numFmtId="191" fontId="32" fillId="0" borderId="0" xfId="86" applyNumberFormat="1" applyFont="1" applyFill="1" applyBorder="1" applyAlignment="1">
      <alignment horizontal="right"/>
    </xf>
    <xf numFmtId="191" fontId="33" fillId="0" borderId="0" xfId="86" applyNumberFormat="1" applyFont="1" applyFill="1" applyBorder="1"/>
    <xf numFmtId="191" fontId="33" fillId="0" borderId="0" xfId="86" applyNumberFormat="1" applyFont="1" applyFill="1" applyBorder="1" applyAlignment="1">
      <alignment horizontal="right"/>
    </xf>
    <xf numFmtId="191" fontId="32" fillId="0" borderId="7" xfId="86" applyNumberFormat="1" applyFont="1" applyFill="1" applyBorder="1"/>
    <xf numFmtId="191" fontId="1" fillId="0" borderId="0" xfId="76" applyNumberFormat="1" applyFont="1"/>
    <xf numFmtId="190" fontId="28" fillId="0" borderId="0" xfId="86" applyNumberFormat="1" applyFont="1" applyBorder="1" applyAlignment="1">
      <alignment horizontal="right"/>
    </xf>
    <xf numFmtId="0" fontId="0" fillId="0" borderId="0" xfId="0" applyFill="1"/>
    <xf numFmtId="3" fontId="1" fillId="0" borderId="0" xfId="76" applyNumberFormat="1" applyFont="1" applyFill="1"/>
    <xf numFmtId="190" fontId="28" fillId="0" borderId="0" xfId="86" applyNumberFormat="1" applyFont="1" applyFill="1" applyBorder="1" applyAlignment="1">
      <alignment horizontal="right"/>
    </xf>
    <xf numFmtId="0" fontId="28" fillId="0" borderId="0" xfId="86" applyFont="1" applyFill="1"/>
    <xf numFmtId="191" fontId="1" fillId="0" borderId="0" xfId="76" applyNumberFormat="1" applyFont="1" applyFill="1"/>
    <xf numFmtId="189" fontId="0" fillId="0" borderId="0" xfId="0" applyNumberFormat="1"/>
    <xf numFmtId="2" fontId="31" fillId="0" borderId="0" xfId="86" applyNumberFormat="1" applyFont="1" applyFill="1" applyBorder="1" applyAlignment="1">
      <alignment wrapText="1"/>
    </xf>
    <xf numFmtId="2" fontId="30" fillId="0" borderId="0" xfId="86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26" fillId="0" borderId="0" xfId="0" applyNumberFormat="1" applyFont="1" applyAlignment="1">
      <alignment wrapText="1"/>
    </xf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3" fillId="0" borderId="0" xfId="0" applyFont="1"/>
    <xf numFmtId="0" fontId="36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77" applyFont="1" applyAlignment="1" applyProtection="1">
      <alignment vertical="center"/>
      <protection locked="0"/>
    </xf>
    <xf numFmtId="0" fontId="29" fillId="0" borderId="0" xfId="77" applyFont="1" applyAlignment="1" applyProtection="1">
      <alignment horizontal="center"/>
      <protection locked="0"/>
    </xf>
    <xf numFmtId="0" fontId="23" fillId="0" borderId="0" xfId="77" applyFont="1" applyAlignment="1" applyProtection="1">
      <alignment horizontal="left" vertical="center" wrapText="1"/>
      <protection locked="0"/>
    </xf>
    <xf numFmtId="0" fontId="23" fillId="0" borderId="0" xfId="77" applyFont="1" applyAlignment="1" applyProtection="1">
      <alignment horizontal="center" wrapText="1"/>
      <protection locked="0"/>
    </xf>
    <xf numFmtId="3" fontId="33" fillId="0" borderId="0" xfId="0" applyNumberFormat="1" applyFont="1" applyFill="1"/>
    <xf numFmtId="0" fontId="23" fillId="0" borderId="0" xfId="77" applyFont="1" applyAlignment="1" applyProtection="1">
      <alignment horizontal="center"/>
      <protection locked="0"/>
    </xf>
    <xf numFmtId="0" fontId="23" fillId="0" borderId="0" xfId="77" applyFont="1" applyAlignment="1" applyProtection="1">
      <alignment vertical="center" wrapText="1"/>
      <protection locked="0"/>
    </xf>
    <xf numFmtId="3" fontId="23" fillId="0" borderId="9" xfId="77" applyNumberFormat="1" applyFont="1" applyFill="1" applyBorder="1" applyAlignment="1" applyProtection="1">
      <alignment horizontal="right" vertical="center"/>
      <protection locked="0"/>
    </xf>
    <xf numFmtId="0" fontId="29" fillId="0" borderId="0" xfId="77" applyFont="1" applyAlignment="1" applyProtection="1">
      <alignment vertical="center" wrapText="1"/>
      <protection locked="0"/>
    </xf>
    <xf numFmtId="3" fontId="23" fillId="0" borderId="0" xfId="77" applyNumberFormat="1" applyFont="1" applyFill="1" applyAlignment="1" applyProtection="1">
      <alignment horizontal="right" vertical="center"/>
      <protection locked="0"/>
    </xf>
    <xf numFmtId="3" fontId="23" fillId="0" borderId="4" xfId="77" applyNumberFormat="1" applyFont="1" applyFill="1" applyBorder="1" applyAlignment="1" applyProtection="1">
      <alignment horizontal="right" vertical="center"/>
      <protection locked="0"/>
    </xf>
    <xf numFmtId="189" fontId="23" fillId="0" borderId="0" xfId="0" applyNumberFormat="1" applyFont="1" applyFill="1"/>
    <xf numFmtId="3" fontId="23" fillId="0" borderId="8" xfId="77" applyNumberFormat="1" applyFont="1" applyFill="1" applyBorder="1" applyAlignment="1" applyProtection="1">
      <alignment horizontal="right" vertical="center"/>
      <protection locked="0"/>
    </xf>
    <xf numFmtId="3" fontId="23" fillId="0" borderId="10" xfId="77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/>
    <xf numFmtId="0" fontId="23" fillId="0" borderId="0" xfId="86" applyFont="1" applyBorder="1"/>
    <xf numFmtId="189" fontId="33" fillId="0" borderId="0" xfId="0" applyNumberFormat="1" applyFont="1" applyFill="1" applyAlignment="1">
      <alignment horizontal="right"/>
    </xf>
    <xf numFmtId="189" fontId="33" fillId="0" borderId="8" xfId="0" applyNumberFormat="1" applyFont="1" applyFill="1" applyBorder="1" applyAlignment="1">
      <alignment horizontal="right"/>
    </xf>
    <xf numFmtId="0" fontId="23" fillId="0" borderId="0" xfId="86" applyFont="1" applyFill="1" applyBorder="1" applyAlignment="1">
      <alignment horizontal="right"/>
    </xf>
    <xf numFmtId="0" fontId="23" fillId="0" borderId="0" xfId="86" applyFont="1" applyBorder="1" applyAlignment="1">
      <alignment wrapText="1"/>
    </xf>
    <xf numFmtId="3" fontId="29" fillId="0" borderId="8" xfId="86" applyNumberFormat="1" applyFont="1" applyFill="1" applyBorder="1" applyAlignment="1">
      <alignment horizontal="right"/>
    </xf>
    <xf numFmtId="0" fontId="23" fillId="0" borderId="0" xfId="86" applyFont="1" applyBorder="1" applyAlignment="1">
      <alignment vertical="center" wrapText="1"/>
    </xf>
    <xf numFmtId="189" fontId="29" fillId="0" borderId="8" xfId="86" applyNumberFormat="1" applyFont="1" applyFill="1" applyBorder="1" applyAlignment="1">
      <alignment horizontal="right"/>
    </xf>
    <xf numFmtId="189" fontId="33" fillId="0" borderId="0" xfId="0" applyNumberFormat="1" applyFont="1" applyFill="1" applyBorder="1" applyAlignment="1">
      <alignment horizontal="right"/>
    </xf>
    <xf numFmtId="3" fontId="23" fillId="0" borderId="0" xfId="86" applyNumberFormat="1" applyFont="1" applyFill="1" applyBorder="1" applyAlignment="1">
      <alignment horizontal="right"/>
    </xf>
    <xf numFmtId="0" fontId="23" fillId="0" borderId="0" xfId="86" applyFont="1"/>
    <xf numFmtId="0" fontId="23" fillId="0" borderId="0" xfId="86" applyFont="1" applyFill="1" applyAlignment="1">
      <alignment horizontal="right"/>
    </xf>
    <xf numFmtId="189" fontId="36" fillId="0" borderId="8" xfId="0" applyNumberFormat="1" applyFont="1" applyFill="1" applyBorder="1" applyAlignment="1">
      <alignment horizontal="right"/>
    </xf>
    <xf numFmtId="189" fontId="23" fillId="0" borderId="8" xfId="86" applyNumberFormat="1" applyFont="1" applyFill="1" applyBorder="1" applyAlignment="1">
      <alignment horizontal="right"/>
    </xf>
    <xf numFmtId="189" fontId="23" fillId="0" borderId="0" xfId="86" applyNumberFormat="1" applyFont="1" applyFill="1" applyBorder="1" applyAlignment="1">
      <alignment horizontal="right"/>
    </xf>
    <xf numFmtId="0" fontId="23" fillId="0" borderId="0" xfId="86" applyFont="1" applyFill="1"/>
    <xf numFmtId="190" fontId="23" fillId="0" borderId="0" xfId="86" applyNumberFormat="1" applyFont="1" applyFill="1" applyBorder="1" applyAlignment="1">
      <alignment horizontal="right"/>
    </xf>
    <xf numFmtId="0" fontId="29" fillId="0" borderId="0" xfId="52" applyFont="1" applyFill="1"/>
    <xf numFmtId="3" fontId="23" fillId="0" borderId="0" xfId="86" applyNumberFormat="1" applyFont="1" applyFill="1" applyBorder="1" applyAlignment="1">
      <alignment horizontal="left" vertical="top" wrapText="1"/>
    </xf>
    <xf numFmtId="0" fontId="29" fillId="0" borderId="0" xfId="52" applyFont="1" applyFill="1" applyAlignment="1">
      <alignment horizontal="left" vertical="top"/>
    </xf>
    <xf numFmtId="0" fontId="29" fillId="0" borderId="0" xfId="52" applyFont="1" applyFill="1" applyAlignment="1">
      <alignment horizontal="right"/>
    </xf>
    <xf numFmtId="189" fontId="33" fillId="0" borderId="0" xfId="0" applyNumberFormat="1" applyFont="1" applyFill="1"/>
    <xf numFmtId="0" fontId="37" fillId="0" borderId="0" xfId="0" applyFont="1"/>
    <xf numFmtId="0" fontId="37" fillId="0" borderId="0" xfId="0" applyFont="1" applyFill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center" wrapText="1"/>
    </xf>
    <xf numFmtId="189" fontId="33" fillId="0" borderId="0" xfId="0" applyNumberFormat="1" applyFont="1"/>
    <xf numFmtId="189" fontId="33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 indent="4"/>
    </xf>
    <xf numFmtId="189" fontId="38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/>
    </xf>
    <xf numFmtId="189" fontId="36" fillId="0" borderId="0" xfId="0" applyNumberFormat="1" applyFont="1" applyAlignment="1">
      <alignment horizontal="right" wrapText="1"/>
    </xf>
    <xf numFmtId="189" fontId="36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5"/>
    </xf>
    <xf numFmtId="189" fontId="36" fillId="0" borderId="5" xfId="0" applyNumberFormat="1" applyFont="1" applyBorder="1" applyAlignment="1">
      <alignment horizontal="right" wrapText="1"/>
    </xf>
    <xf numFmtId="189" fontId="36" fillId="0" borderId="5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189" fontId="36" fillId="0" borderId="0" xfId="0" applyNumberFormat="1" applyFont="1" applyFill="1" applyBorder="1" applyAlignment="1">
      <alignment horizontal="right" wrapText="1"/>
    </xf>
    <xf numFmtId="189" fontId="37" fillId="0" borderId="0" xfId="0" applyNumberFormat="1" applyFont="1" applyFill="1" applyAlignment="1">
      <alignment horizontal="right" wrapText="1"/>
    </xf>
    <xf numFmtId="0" fontId="36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190" fontId="23" fillId="0" borderId="0" xfId="86" applyNumberFormat="1" applyFont="1" applyBorder="1" applyAlignment="1">
      <alignment horizontal="right"/>
    </xf>
    <xf numFmtId="0" fontId="36" fillId="0" borderId="0" xfId="0" applyFont="1" applyFill="1" applyAlignment="1">
      <alignment horizontal="right"/>
    </xf>
    <xf numFmtId="0" fontId="33" fillId="0" borderId="0" xfId="0" applyFont="1" applyFill="1" applyAlignment="1">
      <alignment horizontal="right"/>
    </xf>
    <xf numFmtId="0" fontId="33" fillId="0" borderId="0" xfId="0" applyFont="1" applyAlignment="1">
      <alignment wrapText="1"/>
    </xf>
    <xf numFmtId="3" fontId="23" fillId="0" borderId="0" xfId="77" applyNumberFormat="1" applyFont="1" applyFill="1" applyAlignment="1" applyProtection="1">
      <alignment horizontal="center"/>
      <protection locked="0"/>
    </xf>
    <xf numFmtId="0" fontId="33" fillId="0" borderId="0" xfId="0" applyFont="1" applyAlignment="1">
      <alignment wrapText="1"/>
    </xf>
    <xf numFmtId="189" fontId="33" fillId="0" borderId="0" xfId="0" applyNumberFormat="1" applyFont="1" applyFill="1" applyAlignment="1">
      <alignment horizontal="right" wrapText="1"/>
    </xf>
    <xf numFmtId="189" fontId="33" fillId="0" borderId="0" xfId="0" applyNumberFormat="1" applyFont="1" applyAlignment="1">
      <alignment horizontal="right" wrapText="1"/>
    </xf>
    <xf numFmtId="189" fontId="33" fillId="0" borderId="0" xfId="0" applyNumberFormat="1" applyFont="1" applyFill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189" fontId="33" fillId="0" borderId="5" xfId="0" applyNumberFormat="1" applyFont="1" applyFill="1" applyBorder="1" applyAlignment="1">
      <alignment wrapText="1"/>
    </xf>
    <xf numFmtId="0" fontId="33" fillId="0" borderId="0" xfId="0" applyFont="1" applyAlignment="1">
      <alignment wrapText="1"/>
    </xf>
    <xf numFmtId="190" fontId="23" fillId="0" borderId="0" xfId="86" applyNumberFormat="1" applyFont="1" applyBorder="1" applyAlignment="1">
      <alignment horizontal="left"/>
    </xf>
    <xf numFmtId="189" fontId="37" fillId="0" borderId="0" xfId="0" applyNumberFormat="1" applyFont="1" applyFill="1"/>
    <xf numFmtId="190" fontId="40" fillId="0" borderId="0" xfId="86" applyNumberFormat="1" applyFont="1" applyFill="1" applyBorder="1" applyAlignment="1">
      <alignment horizontal="right"/>
    </xf>
    <xf numFmtId="191" fontId="36" fillId="0" borderId="0" xfId="0" applyNumberFormat="1" applyFont="1" applyFill="1"/>
    <xf numFmtId="0" fontId="41" fillId="0" borderId="0" xfId="113" applyFill="1"/>
    <xf numFmtId="0" fontId="33" fillId="0" borderId="0" xfId="0" applyFont="1" applyFill="1" applyAlignment="1">
      <alignment wrapText="1"/>
    </xf>
    <xf numFmtId="0" fontId="33" fillId="0" borderId="0" xfId="0" applyFont="1" applyFill="1" applyBorder="1"/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189" fontId="23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center" wrapText="1"/>
    </xf>
    <xf numFmtId="2" fontId="23" fillId="0" borderId="0" xfId="86" applyNumberFormat="1" applyFont="1" applyFill="1" applyBorder="1" applyAlignment="1">
      <alignment wrapText="1"/>
    </xf>
    <xf numFmtId="2" fontId="29" fillId="0" borderId="0" xfId="86" applyNumberFormat="1" applyFont="1" applyFill="1" applyBorder="1" applyAlignment="1">
      <alignment wrapText="1"/>
    </xf>
    <xf numFmtId="191" fontId="32" fillId="0" borderId="5" xfId="86" applyNumberFormat="1" applyFont="1" applyFill="1" applyBorder="1"/>
    <xf numFmtId="0" fontId="33" fillId="0" borderId="8" xfId="0" applyFont="1" applyFill="1" applyBorder="1"/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6" applyFont="1" applyAlignment="1">
      <alignment horizontal="center"/>
    </xf>
    <xf numFmtId="0" fontId="33" fillId="0" borderId="0" xfId="0" applyFont="1" applyAlignment="1">
      <alignment horizontal="center" wrapText="1"/>
    </xf>
  </cellXfs>
  <cellStyles count="114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Normal_Worksheet in TB LS Blank Leadsheet Excel Template - Used by Trial Balance to Create Leadsheets" xfId="52"/>
    <cellStyle name="paint" xfId="53"/>
    <cellStyle name="Percent (0)" xfId="54"/>
    <cellStyle name="Percent [0]" xfId="55"/>
    <cellStyle name="Percent [00]" xfId="56"/>
    <cellStyle name="Percent [2]" xfId="57"/>
    <cellStyle name="Percent 2" xfId="58"/>
    <cellStyle name="Percent 3" xfId="59"/>
    <cellStyle name="PrePop Currency (0)" xfId="60"/>
    <cellStyle name="PrePop Currency (2)" xfId="61"/>
    <cellStyle name="PrePop Units (0)" xfId="62"/>
    <cellStyle name="PrePop Units (1)" xfId="63"/>
    <cellStyle name="PrePop Units (2)" xfId="64"/>
    <cellStyle name="Standaard_Blad1 (2)" xfId="65"/>
    <cellStyle name="Style 1" xfId="66"/>
    <cellStyle name="Text Indent A" xfId="67"/>
    <cellStyle name="Text Indent B" xfId="68"/>
    <cellStyle name="Text Indent C" xfId="69"/>
    <cellStyle name="Tickmark" xfId="70"/>
    <cellStyle name="Денежный 2" xfId="71"/>
    <cellStyle name="Денежный 2 2" xfId="72"/>
    <cellStyle name="Денежный 3" xfId="73"/>
    <cellStyle name="Обычный" xfId="0" builtinId="0"/>
    <cellStyle name="Обычный 10" xfId="74"/>
    <cellStyle name="Обычный 10 2" xfId="75"/>
    <cellStyle name="Обычный 12" xfId="76"/>
    <cellStyle name="Обычный 2" xfId="77"/>
    <cellStyle name="Обычный 2 2" xfId="78"/>
    <cellStyle name="Обычный 2 2 2" xfId="79"/>
    <cellStyle name="Обычный 2 2 2 2" xfId="80"/>
    <cellStyle name="Обычный 2 2 2 3" xfId="81"/>
    <cellStyle name="Обычный 2 2 3" xfId="82"/>
    <cellStyle name="Обычный 2 3" xfId="83"/>
    <cellStyle name="Обычный 2 4" xfId="84"/>
    <cellStyle name="Обычный 3" xfId="85"/>
    <cellStyle name="Обычный 3 2" xfId="86"/>
    <cellStyle name="Обычный 4" xfId="87"/>
    <cellStyle name="Обычный 5" xfId="88"/>
    <cellStyle name="Обычный 6" xfId="89"/>
    <cellStyle name="Обычный 7" xfId="90"/>
    <cellStyle name="Обычный 8" xfId="91"/>
    <cellStyle name="Обычный 9" xfId="92"/>
    <cellStyle name="Плохой" xfId="113" builtinId="27"/>
    <cellStyle name="Процентный 2" xfId="93"/>
    <cellStyle name="Процентный 3" xfId="94"/>
    <cellStyle name="Стиль 1" xfId="95"/>
    <cellStyle name="Тысячи [0]_010SN05" xfId="96"/>
    <cellStyle name="Тысячи_010SN05" xfId="97"/>
    <cellStyle name="Финансовый [0] 2" xfId="98"/>
    <cellStyle name="Финансовый 10" xfId="99"/>
    <cellStyle name="Финансовый 11" xfId="100"/>
    <cellStyle name="Финансовый 2 2" xfId="101"/>
    <cellStyle name="Финансовый 2 3" xfId="102"/>
    <cellStyle name="Финансовый 2 4" xfId="103"/>
    <cellStyle name="Финансовый 3" xfId="104"/>
    <cellStyle name="Финансовый 4" xfId="105"/>
    <cellStyle name="Финансовый 5" xfId="106"/>
    <cellStyle name="Финансовый 6" xfId="107"/>
    <cellStyle name="Финансовый 7" xfId="108"/>
    <cellStyle name="Финансовый 8" xfId="109"/>
    <cellStyle name="Финансовый 9" xfId="110"/>
    <cellStyle name="쉼표 [0]_WP_Investments &amp; Derivatives(0717)" xfId="111"/>
    <cellStyle name="표준_fair value market rates 6m 2008" xfId="1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65"/>
  <sheetViews>
    <sheetView zoomScaleNormal="100" workbookViewId="0">
      <selection activeCell="D43" sqref="D43"/>
    </sheetView>
  </sheetViews>
  <sheetFormatPr defaultColWidth="9.140625" defaultRowHeight="12.75"/>
  <cols>
    <col min="1" max="1" width="47.7109375" style="32" customWidth="1"/>
    <col min="2" max="2" width="9.140625" style="32"/>
    <col min="3" max="3" width="23.85546875" style="34" bestFit="1" customWidth="1"/>
    <col min="4" max="4" width="20.28515625" style="34" customWidth="1"/>
    <col min="5" max="6" width="10" style="2" bestFit="1" customWidth="1"/>
    <col min="7" max="16384" width="9.140625" style="2"/>
  </cols>
  <sheetData>
    <row r="1" spans="1:6">
      <c r="A1" s="124" t="s">
        <v>0</v>
      </c>
      <c r="B1" s="124"/>
      <c r="C1" s="124"/>
      <c r="D1" s="26"/>
    </row>
    <row r="2" spans="1:6">
      <c r="A2" s="27" t="s">
        <v>94</v>
      </c>
      <c r="B2" s="27"/>
      <c r="C2" s="28"/>
      <c r="D2" s="29"/>
    </row>
    <row r="3" spans="1:6">
      <c r="A3" s="124" t="s">
        <v>129</v>
      </c>
      <c r="B3" s="124"/>
      <c r="C3" s="28"/>
      <c r="D3" s="29"/>
    </row>
    <row r="4" spans="1:6">
      <c r="A4" s="125" t="s">
        <v>43</v>
      </c>
      <c r="B4" s="125"/>
      <c r="C4" s="125"/>
      <c r="D4" s="125"/>
    </row>
    <row r="5" spans="1:6">
      <c r="A5" s="30"/>
      <c r="B5" s="30"/>
      <c r="C5" s="31"/>
      <c r="D5" s="31"/>
    </row>
    <row r="6" spans="1:6">
      <c r="A6" s="30"/>
      <c r="B6" s="30"/>
      <c r="C6" s="31"/>
      <c r="D6" s="31"/>
    </row>
    <row r="7" spans="1:6">
      <c r="C7" s="98"/>
      <c r="D7" s="98"/>
    </row>
    <row r="8" spans="1:6">
      <c r="C8" s="98"/>
      <c r="D8" s="98"/>
    </row>
    <row r="9" spans="1:6">
      <c r="C9" s="98"/>
      <c r="D9" s="98"/>
    </row>
    <row r="10" spans="1:6">
      <c r="C10" s="98" t="s">
        <v>131</v>
      </c>
      <c r="D10" s="98" t="s">
        <v>79</v>
      </c>
    </row>
    <row r="11" spans="1:6">
      <c r="C11" s="98" t="s">
        <v>130</v>
      </c>
      <c r="D11" s="98" t="s">
        <v>105</v>
      </c>
    </row>
    <row r="12" spans="1:6">
      <c r="F12" s="3"/>
    </row>
    <row r="13" spans="1:6">
      <c r="A13" s="35" t="s">
        <v>1</v>
      </c>
      <c r="B13" s="36"/>
      <c r="C13" s="101"/>
    </row>
    <row r="14" spans="1:6">
      <c r="A14" s="37" t="s">
        <v>2</v>
      </c>
      <c r="B14" s="38"/>
      <c r="C14" s="39">
        <v>143682</v>
      </c>
      <c r="D14" s="39">
        <v>175413</v>
      </c>
      <c r="E14" s="3"/>
      <c r="F14" s="3"/>
    </row>
    <row r="15" spans="1:6" ht="25.5">
      <c r="A15" s="37" t="s">
        <v>3</v>
      </c>
      <c r="B15" s="38"/>
      <c r="C15" s="39">
        <v>42310</v>
      </c>
      <c r="D15" s="39">
        <v>42676</v>
      </c>
      <c r="E15" s="3"/>
      <c r="F15" s="3"/>
    </row>
    <row r="16" spans="1:6" ht="25.5">
      <c r="A16" s="37" t="s">
        <v>107</v>
      </c>
      <c r="B16" s="38"/>
      <c r="C16" s="39">
        <v>233462</v>
      </c>
      <c r="D16" s="39">
        <v>170879</v>
      </c>
      <c r="E16" s="3"/>
      <c r="F16" s="3"/>
    </row>
    <row r="17" spans="1:8" ht="25.5">
      <c r="A17" s="37" t="s">
        <v>118</v>
      </c>
      <c r="B17" s="40"/>
      <c r="C17" s="39">
        <v>7014</v>
      </c>
      <c r="D17" s="34">
        <v>6911</v>
      </c>
      <c r="E17" s="3"/>
      <c r="F17" s="3"/>
    </row>
    <row r="18" spans="1:8">
      <c r="A18" s="37" t="s">
        <v>4</v>
      </c>
      <c r="B18" s="40"/>
      <c r="C18" s="39">
        <v>25888</v>
      </c>
      <c r="D18" s="39">
        <v>31292</v>
      </c>
      <c r="E18" s="3"/>
      <c r="F18" s="3"/>
    </row>
    <row r="19" spans="1:8">
      <c r="A19" s="37" t="s">
        <v>5</v>
      </c>
      <c r="B19" s="38"/>
      <c r="C19" s="39">
        <v>928570</v>
      </c>
      <c r="D19" s="39">
        <v>968684</v>
      </c>
      <c r="E19" s="3"/>
      <c r="F19" s="3"/>
      <c r="H19" s="3"/>
    </row>
    <row r="20" spans="1:8">
      <c r="A20" s="37" t="s">
        <v>125</v>
      </c>
      <c r="B20" s="40"/>
      <c r="C20" s="39">
        <v>1128</v>
      </c>
      <c r="D20" s="39">
        <v>1211</v>
      </c>
      <c r="E20" s="3"/>
      <c r="F20" s="3"/>
    </row>
    <row r="21" spans="1:8">
      <c r="A21" s="37" t="s">
        <v>7</v>
      </c>
      <c r="B21" s="40"/>
      <c r="C21" s="39">
        <v>36439</v>
      </c>
      <c r="D21" s="39">
        <v>38583</v>
      </c>
      <c r="E21" s="3"/>
      <c r="F21" s="3"/>
    </row>
    <row r="22" spans="1:8">
      <c r="A22" s="37" t="s">
        <v>6</v>
      </c>
      <c r="B22" s="40"/>
      <c r="C22" s="39">
        <v>89862</v>
      </c>
      <c r="D22" s="39">
        <v>82111</v>
      </c>
      <c r="E22" s="3"/>
      <c r="F22" s="3"/>
    </row>
    <row r="23" spans="1:8" ht="13.5" thickBot="1">
      <c r="A23" s="41" t="s">
        <v>8</v>
      </c>
      <c r="B23" s="40"/>
      <c r="C23" s="42">
        <f>SUM(C14:C22)</f>
        <v>1508355</v>
      </c>
      <c r="D23" s="42">
        <f>SUM(D14:D22)</f>
        <v>1517760</v>
      </c>
      <c r="E23" s="3"/>
      <c r="F23" s="3"/>
    </row>
    <row r="24" spans="1:8" ht="13.5" thickTop="1">
      <c r="A24" s="43" t="s">
        <v>9</v>
      </c>
      <c r="B24" s="36"/>
      <c r="C24" s="44"/>
      <c r="D24" s="44"/>
      <c r="F24" s="3"/>
    </row>
    <row r="25" spans="1:8">
      <c r="A25" s="41" t="s">
        <v>10</v>
      </c>
      <c r="B25" s="40"/>
      <c r="C25" s="44"/>
      <c r="D25" s="44"/>
      <c r="F25" s="3"/>
    </row>
    <row r="26" spans="1:8" ht="25.5">
      <c r="A26" s="41" t="s">
        <v>106</v>
      </c>
      <c r="B26" s="40"/>
      <c r="C26" s="44">
        <v>12665</v>
      </c>
      <c r="D26" s="44">
        <v>12668</v>
      </c>
      <c r="F26" s="3"/>
    </row>
    <row r="27" spans="1:8">
      <c r="A27" s="37" t="s">
        <v>11</v>
      </c>
      <c r="B27" s="40"/>
      <c r="C27" s="44">
        <v>121242</v>
      </c>
      <c r="D27" s="39">
        <v>125650</v>
      </c>
      <c r="E27" s="3"/>
      <c r="F27" s="3"/>
    </row>
    <row r="28" spans="1:8">
      <c r="A28" s="37" t="s">
        <v>12</v>
      </c>
      <c r="B28" s="40"/>
      <c r="C28" s="39">
        <v>1021876</v>
      </c>
      <c r="D28" s="39">
        <v>1074530</v>
      </c>
      <c r="E28" s="3"/>
      <c r="F28" s="3"/>
    </row>
    <row r="29" spans="1:8">
      <c r="A29" s="37" t="s">
        <v>13</v>
      </c>
      <c r="B29" s="40"/>
      <c r="C29" s="39">
        <v>98155</v>
      </c>
      <c r="D29" s="39">
        <v>70147</v>
      </c>
      <c r="E29" s="3"/>
      <c r="F29" s="3"/>
    </row>
    <row r="30" spans="1:8">
      <c r="A30" s="37" t="s">
        <v>126</v>
      </c>
      <c r="B30" s="40"/>
      <c r="C30" s="39">
        <v>9376</v>
      </c>
      <c r="D30" s="39">
        <v>9099</v>
      </c>
      <c r="E30" s="3"/>
      <c r="F30" s="3"/>
    </row>
    <row r="31" spans="1:8">
      <c r="A31" s="37" t="s">
        <v>15</v>
      </c>
      <c r="B31" s="40"/>
      <c r="C31" s="39">
        <v>72756</v>
      </c>
      <c r="D31" s="39">
        <v>71915</v>
      </c>
      <c r="E31" s="3"/>
      <c r="F31" s="3"/>
    </row>
    <row r="32" spans="1:8">
      <c r="A32" s="37" t="s">
        <v>14</v>
      </c>
      <c r="B32" s="40"/>
      <c r="C32" s="39">
        <v>58719</v>
      </c>
      <c r="D32" s="39">
        <v>46653</v>
      </c>
      <c r="E32" s="3"/>
      <c r="F32" s="3"/>
    </row>
    <row r="33" spans="1:6">
      <c r="A33" s="37" t="s">
        <v>16</v>
      </c>
      <c r="B33" s="40"/>
      <c r="C33" s="45">
        <f>SUM(C26:C32)</f>
        <v>1394789</v>
      </c>
      <c r="D33" s="45">
        <f>SUM(D26:D32)</f>
        <v>1410662</v>
      </c>
      <c r="E33" s="3"/>
      <c r="F33" s="3"/>
    </row>
    <row r="34" spans="1:6">
      <c r="A34" s="41" t="s">
        <v>17</v>
      </c>
      <c r="B34" s="40"/>
      <c r="C34" s="44"/>
      <c r="D34" s="44"/>
      <c r="F34" s="3"/>
    </row>
    <row r="35" spans="1:6" ht="25.5">
      <c r="A35" s="37" t="s">
        <v>18</v>
      </c>
      <c r="B35" s="40"/>
      <c r="C35" s="44"/>
      <c r="D35" s="44"/>
      <c r="F35" s="3"/>
    </row>
    <row r="36" spans="1:6">
      <c r="A36" s="37" t="s">
        <v>19</v>
      </c>
      <c r="B36" s="40"/>
      <c r="C36" s="39">
        <v>58473</v>
      </c>
      <c r="D36" s="39">
        <v>57600</v>
      </c>
      <c r="E36" s="3"/>
      <c r="F36" s="3"/>
    </row>
    <row r="37" spans="1:6" ht="25.5" customHeight="1">
      <c r="A37" s="37" t="s">
        <v>108</v>
      </c>
      <c r="B37" s="40"/>
      <c r="C37" s="46">
        <v>-1010</v>
      </c>
      <c r="D37" s="46">
        <v>-3506</v>
      </c>
      <c r="E37" s="5"/>
      <c r="F37" s="3"/>
    </row>
    <row r="38" spans="1:6" ht="38.25">
      <c r="A38" s="37" t="s">
        <v>114</v>
      </c>
      <c r="B38" s="40"/>
      <c r="C38" s="46">
        <v>4347</v>
      </c>
      <c r="D38" s="46">
        <v>4347</v>
      </c>
      <c r="E38" s="5"/>
      <c r="F38" s="3"/>
    </row>
    <row r="39" spans="1:6">
      <c r="A39" s="37" t="s">
        <v>99</v>
      </c>
      <c r="B39" s="40"/>
      <c r="C39" s="46"/>
      <c r="D39" s="46"/>
      <c r="E39" s="5"/>
      <c r="F39" s="3"/>
    </row>
    <row r="40" spans="1:6">
      <c r="A40" s="37" t="s">
        <v>20</v>
      </c>
      <c r="B40" s="40"/>
      <c r="C40" s="39">
        <v>51756</v>
      </c>
      <c r="D40" s="39">
        <v>48280</v>
      </c>
      <c r="E40" s="3"/>
      <c r="F40" s="3"/>
    </row>
    <row r="41" spans="1:6" ht="25.5">
      <c r="A41" s="37" t="s">
        <v>21</v>
      </c>
      <c r="B41" s="40"/>
      <c r="C41" s="45">
        <f>SUM(C36:C40)</f>
        <v>113566</v>
      </c>
      <c r="D41" s="45">
        <f>SUM(D36:D40)</f>
        <v>106721</v>
      </c>
      <c r="E41" s="3"/>
      <c r="F41" s="3"/>
    </row>
    <row r="42" spans="1:6">
      <c r="A42" s="37" t="s">
        <v>22</v>
      </c>
      <c r="B42" s="40"/>
      <c r="C42" s="47"/>
      <c r="D42" s="47">
        <v>377</v>
      </c>
      <c r="F42" s="3"/>
    </row>
    <row r="43" spans="1:6">
      <c r="A43" s="37" t="s">
        <v>23</v>
      </c>
      <c r="B43" s="40"/>
      <c r="C43" s="48">
        <f>C41+C42</f>
        <v>113566</v>
      </c>
      <c r="D43" s="48">
        <f>D41+D42</f>
        <v>107098</v>
      </c>
      <c r="E43" s="3"/>
      <c r="F43" s="3"/>
    </row>
    <row r="44" spans="1:6" ht="13.5" thickBot="1">
      <c r="A44" s="41" t="s">
        <v>24</v>
      </c>
      <c r="B44" s="40"/>
      <c r="C44" s="42">
        <f>C33+C43</f>
        <v>1508355</v>
      </c>
      <c r="D44" s="42">
        <f>D33+D43</f>
        <v>1517760</v>
      </c>
      <c r="E44" s="3"/>
      <c r="F44" s="3"/>
    </row>
    <row r="45" spans="1:6" ht="13.5" thickTop="1">
      <c r="C45" s="39"/>
    </row>
    <row r="46" spans="1:6">
      <c r="A46" s="49" t="s">
        <v>44</v>
      </c>
      <c r="C46" s="39"/>
    </row>
    <row r="47" spans="1:6">
      <c r="C47" s="39"/>
    </row>
    <row r="48" spans="1:6">
      <c r="C48" s="39"/>
    </row>
    <row r="49" spans="1:4">
      <c r="A49" s="32" t="s">
        <v>45</v>
      </c>
      <c r="B49" s="109" t="s">
        <v>102</v>
      </c>
      <c r="D49" s="34" t="s">
        <v>46</v>
      </c>
    </row>
    <row r="50" spans="1:4">
      <c r="A50" s="26" t="s">
        <v>100</v>
      </c>
      <c r="B50" s="26" t="s">
        <v>103</v>
      </c>
      <c r="D50" s="26" t="s">
        <v>121</v>
      </c>
    </row>
    <row r="51" spans="1:4">
      <c r="A51" s="49" t="s">
        <v>98</v>
      </c>
      <c r="B51" s="26" t="s">
        <v>117</v>
      </c>
      <c r="D51" s="26" t="s">
        <v>122</v>
      </c>
    </row>
    <row r="52" spans="1:4">
      <c r="D52" s="26"/>
    </row>
    <row r="61" spans="1:4">
      <c r="B61" s="49"/>
      <c r="C61" s="26"/>
    </row>
    <row r="62" spans="1:4">
      <c r="A62" s="49"/>
      <c r="B62" s="49"/>
      <c r="C62" s="26"/>
    </row>
    <row r="63" spans="1:4">
      <c r="B63" s="49"/>
    </row>
    <row r="64" spans="1:4">
      <c r="A64" s="49"/>
      <c r="B64" s="49"/>
      <c r="C64" s="26"/>
    </row>
    <row r="65" spans="2:2">
      <c r="B65" s="49"/>
    </row>
  </sheetData>
  <mergeCells count="3">
    <mergeCell ref="A1:C1"/>
    <mergeCell ref="A4:D4"/>
    <mergeCell ref="A3:B3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114"/>
  <sheetViews>
    <sheetView zoomScaleNormal="100" workbookViewId="0">
      <selection activeCell="B87" sqref="B87"/>
    </sheetView>
  </sheetViews>
  <sheetFormatPr defaultColWidth="9.140625" defaultRowHeight="12.75"/>
  <cols>
    <col min="1" max="1" width="66.42578125" style="32" customWidth="1"/>
    <col min="2" max="2" width="28.28515625" style="34" customWidth="1"/>
    <col min="3" max="3" width="2.42578125" style="34" customWidth="1"/>
    <col min="4" max="4" width="20.42578125" style="34" customWidth="1"/>
    <col min="5" max="5" width="9.140625" style="2"/>
    <col min="6" max="6" width="12.5703125" style="2" customWidth="1"/>
    <col min="7" max="16384" width="9.140625" style="2"/>
  </cols>
  <sheetData>
    <row r="1" spans="1:10">
      <c r="A1" s="124" t="s">
        <v>0</v>
      </c>
      <c r="B1" s="124"/>
      <c r="C1" s="124"/>
      <c r="D1" s="26"/>
    </row>
    <row r="2" spans="1:10" ht="12" customHeight="1">
      <c r="A2" s="27" t="s">
        <v>95</v>
      </c>
      <c r="B2" s="28"/>
      <c r="C2" s="28"/>
      <c r="D2" s="29"/>
    </row>
    <row r="3" spans="1:10">
      <c r="A3" s="124" t="s">
        <v>129</v>
      </c>
      <c r="B3" s="124"/>
      <c r="C3" s="28"/>
      <c r="D3" s="29"/>
    </row>
    <row r="4" spans="1:10">
      <c r="A4" s="125" t="s">
        <v>43</v>
      </c>
      <c r="B4" s="125"/>
      <c r="C4" s="125"/>
      <c r="D4" s="125"/>
    </row>
    <row r="6" spans="1:10">
      <c r="B6" s="98"/>
      <c r="C6" s="98"/>
      <c r="D6" s="98"/>
    </row>
    <row r="7" spans="1:10">
      <c r="B7" s="98" t="s">
        <v>132</v>
      </c>
      <c r="C7" s="98"/>
      <c r="D7" s="98" t="s">
        <v>132</v>
      </c>
    </row>
    <row r="8" spans="1:10">
      <c r="B8" s="98" t="s">
        <v>110</v>
      </c>
      <c r="C8" s="99"/>
      <c r="D8" s="98" t="s">
        <v>110</v>
      </c>
    </row>
    <row r="9" spans="1:10">
      <c r="B9" s="98" t="s">
        <v>131</v>
      </c>
      <c r="C9" s="98"/>
      <c r="D9" s="98" t="s">
        <v>131</v>
      </c>
    </row>
    <row r="10" spans="1:10">
      <c r="B10" s="98" t="s">
        <v>130</v>
      </c>
      <c r="C10" s="98"/>
      <c r="D10" s="98" t="s">
        <v>105</v>
      </c>
    </row>
    <row r="12" spans="1:10">
      <c r="A12" s="50" t="s">
        <v>25</v>
      </c>
      <c r="B12" s="51">
        <v>29304</v>
      </c>
      <c r="C12" s="51"/>
      <c r="D12" s="51">
        <v>24365</v>
      </c>
      <c r="F12" s="25"/>
      <c r="J12" s="25"/>
    </row>
    <row r="13" spans="1:10">
      <c r="A13" s="50" t="s">
        <v>26</v>
      </c>
      <c r="B13" s="52">
        <v>-16340</v>
      </c>
      <c r="C13" s="52"/>
      <c r="D13" s="52">
        <v>-16013</v>
      </c>
      <c r="F13" s="25"/>
      <c r="J13" s="25"/>
    </row>
    <row r="14" spans="1:10">
      <c r="A14" s="50"/>
      <c r="B14" s="53"/>
      <c r="C14" s="53"/>
      <c r="D14" s="53"/>
      <c r="F14" s="25"/>
      <c r="J14" s="25"/>
    </row>
    <row r="15" spans="1:10" ht="38.25">
      <c r="A15" s="54" t="s">
        <v>27</v>
      </c>
      <c r="B15" s="55">
        <f>SUM(B12:B14)</f>
        <v>12964</v>
      </c>
      <c r="C15" s="55"/>
      <c r="D15" s="55">
        <f>SUM(D12:D14)</f>
        <v>8352</v>
      </c>
      <c r="F15" s="25"/>
      <c r="J15" s="25"/>
    </row>
    <row r="16" spans="1:10">
      <c r="A16" s="50"/>
      <c r="B16" s="53"/>
      <c r="C16" s="53"/>
      <c r="D16" s="53"/>
      <c r="F16" s="25"/>
      <c r="J16" s="25"/>
    </row>
    <row r="17" spans="1:10" ht="25.5">
      <c r="A17" s="56" t="s">
        <v>28</v>
      </c>
      <c r="B17" s="51">
        <v>-6240</v>
      </c>
      <c r="C17" s="51"/>
      <c r="D17" s="51">
        <v>-5208</v>
      </c>
      <c r="F17" s="25"/>
      <c r="J17" s="25"/>
    </row>
    <row r="18" spans="1:10">
      <c r="A18" s="50"/>
      <c r="B18" s="53"/>
      <c r="C18" s="53"/>
      <c r="D18" s="53"/>
      <c r="F18" s="25"/>
      <c r="J18" s="25"/>
    </row>
    <row r="19" spans="1:10">
      <c r="A19" s="50" t="s">
        <v>29</v>
      </c>
      <c r="B19" s="57">
        <f>SUM(B15:B17)</f>
        <v>6724</v>
      </c>
      <c r="C19" s="57"/>
      <c r="D19" s="57">
        <f>SUM(D15:D17)</f>
        <v>3144</v>
      </c>
      <c r="F19" s="25"/>
      <c r="J19" s="25"/>
    </row>
    <row r="20" spans="1:10">
      <c r="A20" s="50"/>
      <c r="B20" s="53"/>
      <c r="C20" s="53"/>
      <c r="D20" s="53"/>
      <c r="F20" s="25"/>
      <c r="J20" s="25"/>
    </row>
    <row r="21" spans="1:10" ht="38.25">
      <c r="A21" s="56" t="s">
        <v>83</v>
      </c>
      <c r="B21" s="51">
        <v>11</v>
      </c>
      <c r="C21" s="51"/>
      <c r="D21" s="51">
        <v>-467</v>
      </c>
      <c r="F21" s="25"/>
      <c r="J21" s="25"/>
    </row>
    <row r="22" spans="1:10" ht="25.5">
      <c r="A22" s="56" t="s">
        <v>115</v>
      </c>
      <c r="B22" s="51">
        <v>202</v>
      </c>
      <c r="C22" s="51"/>
      <c r="D22" s="51">
        <v>172</v>
      </c>
      <c r="F22" s="25"/>
      <c r="J22" s="25"/>
    </row>
    <row r="23" spans="1:10">
      <c r="A23" s="56" t="s">
        <v>30</v>
      </c>
      <c r="B23" s="51">
        <v>1406</v>
      </c>
      <c r="C23" s="51"/>
      <c r="D23" s="51">
        <v>2423</v>
      </c>
      <c r="F23" s="25"/>
      <c r="J23" s="25"/>
    </row>
    <row r="24" spans="1:10">
      <c r="A24" s="56" t="s">
        <v>31</v>
      </c>
      <c r="B24" s="51">
        <v>5779</v>
      </c>
      <c r="C24" s="51"/>
      <c r="D24" s="51">
        <v>5223</v>
      </c>
      <c r="F24" s="25"/>
      <c r="J24" s="25"/>
    </row>
    <row r="25" spans="1:10">
      <c r="A25" s="56" t="s">
        <v>32</v>
      </c>
      <c r="B25" s="51">
        <v>-1601</v>
      </c>
      <c r="C25" s="51"/>
      <c r="D25" s="51">
        <v>-724</v>
      </c>
      <c r="F25" s="25"/>
      <c r="J25" s="25"/>
    </row>
    <row r="26" spans="1:10">
      <c r="A26" s="50" t="s">
        <v>82</v>
      </c>
      <c r="B26" s="51">
        <v>76</v>
      </c>
      <c r="C26" s="51"/>
      <c r="D26" s="51">
        <v>-293</v>
      </c>
      <c r="F26" s="25"/>
      <c r="J26" s="25"/>
    </row>
    <row r="27" spans="1:10">
      <c r="A27" s="54" t="s">
        <v>33</v>
      </c>
      <c r="B27" s="51">
        <v>-106</v>
      </c>
      <c r="C27" s="51"/>
      <c r="D27" s="51">
        <v>-321</v>
      </c>
      <c r="F27" s="25"/>
      <c r="J27" s="25"/>
    </row>
    <row r="28" spans="1:10">
      <c r="A28" s="50" t="s">
        <v>34</v>
      </c>
      <c r="B28" s="55">
        <f>SUM(B21:B27)</f>
        <v>5767</v>
      </c>
      <c r="C28" s="55"/>
      <c r="D28" s="57">
        <f>SUM(D21:D27)</f>
        <v>6013</v>
      </c>
      <c r="F28" s="25"/>
      <c r="J28" s="25"/>
    </row>
    <row r="29" spans="1:10">
      <c r="A29" s="50"/>
      <c r="B29" s="53"/>
      <c r="C29" s="53"/>
      <c r="D29" s="53"/>
      <c r="F29" s="25"/>
      <c r="J29" s="25"/>
    </row>
    <row r="30" spans="1:10">
      <c r="A30" s="50" t="s">
        <v>35</v>
      </c>
      <c r="B30" s="62">
        <f>B19+B28</f>
        <v>12491</v>
      </c>
      <c r="C30" s="52"/>
      <c r="D30" s="62">
        <f>D19+D28</f>
        <v>9157</v>
      </c>
      <c r="F30" s="25"/>
      <c r="J30" s="25"/>
    </row>
    <row r="31" spans="1:10">
      <c r="A31" s="50"/>
      <c r="C31" s="58"/>
      <c r="F31" s="25"/>
      <c r="J31" s="25"/>
    </row>
    <row r="32" spans="1:10">
      <c r="A32" s="50" t="s">
        <v>36</v>
      </c>
      <c r="B32" s="62">
        <v>-8507</v>
      </c>
      <c r="C32" s="52"/>
      <c r="D32" s="62">
        <v>-6618</v>
      </c>
      <c r="F32" s="25"/>
      <c r="J32" s="25"/>
    </row>
    <row r="33" spans="1:10">
      <c r="A33" s="50"/>
      <c r="B33" s="53"/>
      <c r="C33" s="53"/>
      <c r="D33" s="53"/>
      <c r="F33" s="25"/>
      <c r="J33" s="25"/>
    </row>
    <row r="34" spans="1:10">
      <c r="A34" s="54"/>
      <c r="B34" s="53"/>
      <c r="C34" s="53"/>
      <c r="D34" s="53"/>
      <c r="F34" s="25"/>
      <c r="J34" s="25"/>
    </row>
    <row r="35" spans="1:10">
      <c r="A35" s="50" t="s">
        <v>37</v>
      </c>
      <c r="B35" s="62">
        <f>SUM(B30:B32)</f>
        <v>3984</v>
      </c>
      <c r="C35" s="55"/>
      <c r="D35" s="55">
        <f>SUM(D30:D32)</f>
        <v>2539</v>
      </c>
      <c r="F35" s="25"/>
      <c r="J35" s="25"/>
    </row>
    <row r="36" spans="1:10">
      <c r="A36" s="50"/>
      <c r="B36" s="53"/>
      <c r="C36" s="53"/>
      <c r="D36" s="53"/>
      <c r="F36" s="25"/>
      <c r="J36" s="25"/>
    </row>
    <row r="37" spans="1:10">
      <c r="A37" s="50" t="s">
        <v>38</v>
      </c>
      <c r="B37" s="52">
        <v>-560</v>
      </c>
      <c r="C37" s="52"/>
      <c r="D37" s="52">
        <v>-397</v>
      </c>
      <c r="F37" s="25"/>
      <c r="J37" s="25"/>
    </row>
    <row r="38" spans="1:10">
      <c r="A38" s="50"/>
      <c r="B38" s="59"/>
      <c r="C38" s="59"/>
      <c r="D38" s="59"/>
      <c r="F38" s="25"/>
      <c r="J38" s="25"/>
    </row>
    <row r="39" spans="1:10">
      <c r="A39" s="50" t="s">
        <v>39</v>
      </c>
      <c r="B39" s="62">
        <f>B35+B37</f>
        <v>3424</v>
      </c>
      <c r="C39" s="55"/>
      <c r="D39" s="57">
        <f>SUM(D35:D37)</f>
        <v>2142</v>
      </c>
      <c r="F39" s="25"/>
      <c r="J39" s="25"/>
    </row>
    <row r="40" spans="1:10">
      <c r="A40" s="60" t="s">
        <v>40</v>
      </c>
      <c r="B40" s="61"/>
      <c r="C40" s="61"/>
      <c r="D40" s="61"/>
      <c r="F40" s="25"/>
      <c r="J40" s="25"/>
    </row>
    <row r="41" spans="1:10">
      <c r="A41" s="60" t="s">
        <v>41</v>
      </c>
      <c r="B41" s="62"/>
      <c r="C41" s="62"/>
      <c r="D41" s="62">
        <v>2117</v>
      </c>
      <c r="F41" s="25"/>
      <c r="J41" s="25"/>
    </row>
    <row r="42" spans="1:10">
      <c r="A42" s="60" t="s">
        <v>42</v>
      </c>
      <c r="B42" s="57"/>
      <c r="C42" s="63"/>
      <c r="D42" s="57">
        <v>25</v>
      </c>
      <c r="F42" s="25"/>
      <c r="J42" s="25"/>
    </row>
    <row r="43" spans="1:10">
      <c r="A43" s="60"/>
      <c r="B43" s="51"/>
      <c r="C43" s="64"/>
      <c r="D43" s="65"/>
    </row>
    <row r="44" spans="1:10">
      <c r="A44" s="49"/>
      <c r="B44" s="51"/>
      <c r="C44" s="66"/>
      <c r="D44" s="65"/>
    </row>
    <row r="45" spans="1:10">
      <c r="A45" s="49" t="s">
        <v>44</v>
      </c>
      <c r="B45" s="51"/>
      <c r="C45" s="66"/>
      <c r="D45" s="65"/>
    </row>
    <row r="46" spans="1:10">
      <c r="A46" s="60"/>
      <c r="B46" s="66"/>
      <c r="C46" s="66"/>
      <c r="D46" s="65"/>
    </row>
    <row r="47" spans="1:10">
      <c r="A47" s="60"/>
      <c r="B47" s="66"/>
      <c r="C47" s="66"/>
      <c r="D47" s="65"/>
    </row>
    <row r="48" spans="1:10">
      <c r="A48" s="32" t="s">
        <v>45</v>
      </c>
      <c r="B48" s="109" t="s">
        <v>102</v>
      </c>
      <c r="D48" s="34" t="s">
        <v>46</v>
      </c>
    </row>
    <row r="49" spans="1:4">
      <c r="A49" s="26" t="s">
        <v>100</v>
      </c>
      <c r="B49" s="26" t="s">
        <v>103</v>
      </c>
      <c r="D49" s="26" t="s">
        <v>121</v>
      </c>
    </row>
    <row r="50" spans="1:4">
      <c r="A50" s="49" t="s">
        <v>98</v>
      </c>
      <c r="B50" s="26" t="s">
        <v>117</v>
      </c>
      <c r="D50" s="26" t="s">
        <v>122</v>
      </c>
    </row>
    <row r="51" spans="1:4">
      <c r="B51" s="32"/>
      <c r="D51" s="26"/>
    </row>
    <row r="52" spans="1:4">
      <c r="A52" s="49"/>
      <c r="B52" s="65"/>
      <c r="C52" s="69"/>
    </row>
    <row r="53" spans="1:4">
      <c r="A53" s="67"/>
      <c r="B53" s="68"/>
      <c r="C53" s="68"/>
      <c r="D53" s="65"/>
    </row>
    <row r="54" spans="1:4">
      <c r="A54" s="67"/>
      <c r="B54" s="26"/>
      <c r="C54" s="26"/>
      <c r="D54" s="65"/>
    </row>
    <row r="55" spans="1:4">
      <c r="A55" s="67"/>
      <c r="B55" s="70"/>
      <c r="C55" s="70"/>
      <c r="D55" s="65"/>
    </row>
    <row r="56" spans="1:4">
      <c r="A56" s="60"/>
      <c r="B56" s="61"/>
      <c r="C56" s="61"/>
      <c r="D56" s="65"/>
    </row>
    <row r="57" spans="1:4">
      <c r="A57" s="60"/>
      <c r="B57" s="61"/>
      <c r="C57" s="61"/>
      <c r="D57" s="65"/>
    </row>
    <row r="58" spans="1:4">
      <c r="A58" s="60"/>
      <c r="B58" s="61"/>
      <c r="C58" s="61"/>
      <c r="D58" s="65"/>
    </row>
    <row r="59" spans="1:4">
      <c r="A59" s="60"/>
      <c r="B59" s="61"/>
      <c r="C59" s="61"/>
      <c r="D59" s="65"/>
    </row>
    <row r="60" spans="1:4">
      <c r="A60" s="60"/>
      <c r="B60" s="61"/>
      <c r="C60" s="61"/>
      <c r="D60" s="65"/>
    </row>
    <row r="61" spans="1:4">
      <c r="A61" s="60"/>
      <c r="B61" s="61"/>
      <c r="C61" s="61"/>
      <c r="D61" s="65"/>
    </row>
    <row r="72" spans="1:4">
      <c r="A72" s="124" t="s">
        <v>0</v>
      </c>
      <c r="B72" s="124"/>
      <c r="C72" s="124"/>
      <c r="D72" s="26"/>
    </row>
    <row r="73" spans="1:4">
      <c r="A73" s="27" t="s">
        <v>95</v>
      </c>
      <c r="B73" s="28"/>
      <c r="C73" s="28"/>
      <c r="D73" s="29"/>
    </row>
    <row r="74" spans="1:4">
      <c r="A74" s="124" t="s">
        <v>129</v>
      </c>
      <c r="B74" s="124"/>
      <c r="C74" s="28"/>
      <c r="D74" s="29"/>
    </row>
    <row r="75" spans="1:4">
      <c r="A75" s="125" t="s">
        <v>43</v>
      </c>
      <c r="B75" s="125"/>
      <c r="C75" s="125"/>
      <c r="D75" s="125"/>
    </row>
    <row r="76" spans="1:4">
      <c r="B76" s="98" t="s">
        <v>132</v>
      </c>
      <c r="C76" s="98"/>
      <c r="D76" s="98" t="s">
        <v>132</v>
      </c>
    </row>
    <row r="77" spans="1:4">
      <c r="B77" s="98" t="s">
        <v>110</v>
      </c>
      <c r="C77" s="99"/>
      <c r="D77" s="98" t="s">
        <v>110</v>
      </c>
    </row>
    <row r="78" spans="1:4">
      <c r="B78" s="98" t="s">
        <v>131</v>
      </c>
      <c r="C78" s="98"/>
      <c r="D78" s="98" t="s">
        <v>131</v>
      </c>
    </row>
    <row r="79" spans="1:4">
      <c r="B79" s="98" t="s">
        <v>130</v>
      </c>
      <c r="C79" s="98"/>
      <c r="D79" s="98" t="s">
        <v>105</v>
      </c>
    </row>
    <row r="80" spans="1:4">
      <c r="B80" s="98"/>
      <c r="C80" s="98"/>
      <c r="D80" s="98"/>
    </row>
    <row r="81" spans="1:4">
      <c r="B81" s="98"/>
      <c r="C81" s="98"/>
      <c r="D81" s="98"/>
    </row>
    <row r="83" spans="1:4">
      <c r="A83" s="32" t="s">
        <v>87</v>
      </c>
      <c r="B83" s="52">
        <f>B39</f>
        <v>3424</v>
      </c>
      <c r="D83" s="52">
        <f>D39</f>
        <v>2142</v>
      </c>
    </row>
    <row r="84" spans="1:4">
      <c r="A84" s="32" t="s">
        <v>88</v>
      </c>
    </row>
    <row r="87" spans="1:4" ht="24.75" customHeight="1">
      <c r="A87" s="114" t="s">
        <v>109</v>
      </c>
      <c r="B87" s="52">
        <f>'Движение капитала'!E17</f>
        <v>0</v>
      </c>
      <c r="D87" s="52">
        <v>5497</v>
      </c>
    </row>
    <row r="88" spans="1:4" ht="12.75" customHeight="1">
      <c r="A88" s="114"/>
      <c r="B88" s="58"/>
      <c r="D88" s="58"/>
    </row>
    <row r="89" spans="1:4" ht="25.5" customHeight="1">
      <c r="A89" s="108" t="s">
        <v>111</v>
      </c>
      <c r="B89" s="25">
        <f>'Движение капитала'!C18-B91</f>
        <v>2698</v>
      </c>
      <c r="C89" s="2"/>
      <c r="D89" s="25">
        <f>SUM('Движение капитала'!C10+'Движение капитала'!C13)-D91</f>
        <v>-719</v>
      </c>
    </row>
    <row r="90" spans="1:4" ht="12.75" customHeight="1">
      <c r="A90" s="108"/>
      <c r="B90" s="2"/>
      <c r="C90" s="2"/>
      <c r="D90" s="2"/>
    </row>
    <row r="91" spans="1:4" ht="38.25">
      <c r="A91" s="108" t="s">
        <v>116</v>
      </c>
      <c r="B91" s="52">
        <f>-'f2'!B22</f>
        <v>-202</v>
      </c>
      <c r="D91" s="52">
        <f>-'f2'!D22</f>
        <v>-172</v>
      </c>
    </row>
    <row r="93" spans="1:4">
      <c r="A93" s="32" t="s">
        <v>89</v>
      </c>
      <c r="B93" s="52">
        <f>B87+B89+B91</f>
        <v>2496</v>
      </c>
      <c r="D93" s="52">
        <f>D87+D89+D91</f>
        <v>4606</v>
      </c>
    </row>
    <row r="95" spans="1:4">
      <c r="A95" s="32" t="s">
        <v>90</v>
      </c>
      <c r="B95" s="52">
        <f>B83+B93</f>
        <v>5920</v>
      </c>
      <c r="D95" s="52">
        <f>D83+D93</f>
        <v>6748</v>
      </c>
    </row>
    <row r="97" spans="1:4">
      <c r="A97" s="32" t="s">
        <v>91</v>
      </c>
    </row>
    <row r="98" spans="1:4">
      <c r="A98" s="32" t="s">
        <v>41</v>
      </c>
      <c r="B98" s="51" t="s">
        <v>50</v>
      </c>
      <c r="C98" s="71"/>
      <c r="D98" s="71">
        <f>D95-D99</f>
        <v>6723</v>
      </c>
    </row>
    <row r="99" spans="1:4">
      <c r="A99" s="32" t="s">
        <v>42</v>
      </c>
      <c r="B99" s="52" t="s">
        <v>50</v>
      </c>
      <c r="D99" s="52">
        <f>D42</f>
        <v>25</v>
      </c>
    </row>
    <row r="101" spans="1:4">
      <c r="A101" s="32" t="s">
        <v>90</v>
      </c>
      <c r="B101" s="52">
        <f>B95</f>
        <v>5920</v>
      </c>
      <c r="D101" s="52">
        <f>D95</f>
        <v>6748</v>
      </c>
    </row>
    <row r="105" spans="1:4">
      <c r="A105" s="32" t="s">
        <v>45</v>
      </c>
      <c r="B105" s="115" t="s">
        <v>102</v>
      </c>
      <c r="D105" s="34" t="s">
        <v>46</v>
      </c>
    </row>
    <row r="106" spans="1:4">
      <c r="A106" s="26" t="s">
        <v>100</v>
      </c>
      <c r="B106" s="26" t="s">
        <v>103</v>
      </c>
      <c r="D106" s="26" t="s">
        <v>121</v>
      </c>
    </row>
    <row r="107" spans="1:4">
      <c r="A107" s="49" t="s">
        <v>98</v>
      </c>
      <c r="B107" s="26" t="s">
        <v>117</v>
      </c>
      <c r="D107" s="26" t="s">
        <v>122</v>
      </c>
    </row>
    <row r="108" spans="1:4">
      <c r="B108" s="32"/>
    </row>
    <row r="109" spans="1:4">
      <c r="A109" s="49"/>
      <c r="B109" s="65"/>
    </row>
    <row r="110" spans="1:4">
      <c r="A110" s="49"/>
      <c r="B110" s="26"/>
      <c r="D110" s="26"/>
    </row>
    <row r="111" spans="1:4">
      <c r="A111" s="49"/>
      <c r="B111" s="26"/>
      <c r="D111" s="26"/>
    </row>
    <row r="112" spans="1:4">
      <c r="B112" s="32"/>
      <c r="D112" s="26"/>
    </row>
    <row r="113" spans="2:2">
      <c r="B113" s="32"/>
    </row>
    <row r="114" spans="2:2">
      <c r="B114" s="32"/>
    </row>
  </sheetData>
  <mergeCells count="6">
    <mergeCell ref="A75:D75"/>
    <mergeCell ref="A3:B3"/>
    <mergeCell ref="A4:D4"/>
    <mergeCell ref="A1:C1"/>
    <mergeCell ref="A72:C72"/>
    <mergeCell ref="A74:B74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opLeftCell="A34" zoomScaleNormal="100" workbookViewId="0">
      <selection activeCell="N25" sqref="N25"/>
    </sheetView>
  </sheetViews>
  <sheetFormatPr defaultRowHeight="15"/>
  <cols>
    <col min="1" max="1" width="39.7109375" customWidth="1"/>
    <col min="2" max="2" width="15.28515625" customWidth="1"/>
    <col min="3" max="4" width="15.140625" customWidth="1"/>
    <col min="5" max="5" width="12.42578125" customWidth="1"/>
    <col min="6" max="6" width="13.28515625" customWidth="1"/>
    <col min="7" max="7" width="15" customWidth="1"/>
    <col min="8" max="8" width="11.5703125" customWidth="1"/>
    <col min="9" max="9" width="14.5703125" customWidth="1"/>
  </cols>
  <sheetData>
    <row r="1" spans="1:10">
      <c r="A1" s="126" t="s">
        <v>47</v>
      </c>
      <c r="B1" s="126"/>
      <c r="C1" s="126"/>
      <c r="D1" s="126"/>
      <c r="E1" s="126"/>
      <c r="F1" s="126"/>
      <c r="G1" s="126"/>
      <c r="H1" s="126"/>
      <c r="I1" s="126"/>
    </row>
    <row r="2" spans="1:10">
      <c r="A2" s="126" t="s">
        <v>96</v>
      </c>
      <c r="B2" s="126"/>
      <c r="C2" s="126"/>
      <c r="D2" s="126"/>
      <c r="E2" s="126"/>
      <c r="F2" s="126"/>
      <c r="G2" s="126"/>
      <c r="H2" s="126"/>
      <c r="I2" s="126"/>
    </row>
    <row r="3" spans="1:10">
      <c r="A3" s="126" t="s">
        <v>93</v>
      </c>
      <c r="B3" s="126"/>
      <c r="C3" s="126"/>
      <c r="D3" s="126"/>
      <c r="E3" s="126"/>
      <c r="F3" s="126"/>
      <c r="G3" s="126"/>
      <c r="H3" s="126"/>
      <c r="I3" s="126"/>
    </row>
    <row r="4" spans="1:10">
      <c r="A4" s="126" t="s">
        <v>140</v>
      </c>
      <c r="B4" s="126"/>
      <c r="C4" s="126"/>
      <c r="D4" s="126"/>
      <c r="E4" s="126"/>
      <c r="F4" s="126"/>
      <c r="G4" s="126"/>
      <c r="H4" s="126"/>
      <c r="I4" s="126"/>
    </row>
    <row r="5" spans="1:10">
      <c r="A5" s="126" t="s">
        <v>43</v>
      </c>
      <c r="B5" s="126"/>
      <c r="C5" s="126"/>
      <c r="D5" s="126"/>
      <c r="E5" s="126"/>
      <c r="F5" s="126"/>
      <c r="G5" s="126"/>
      <c r="H5" s="126"/>
      <c r="I5" s="126"/>
    </row>
    <row r="8" spans="1:10" ht="104.25" customHeight="1">
      <c r="A8" s="7"/>
      <c r="B8" s="6" t="s">
        <v>48</v>
      </c>
      <c r="C8" s="6" t="s">
        <v>144</v>
      </c>
      <c r="D8" s="6" t="s">
        <v>142</v>
      </c>
      <c r="E8" s="6" t="s">
        <v>134</v>
      </c>
      <c r="F8" s="6" t="s">
        <v>20</v>
      </c>
      <c r="G8" s="6" t="s">
        <v>21</v>
      </c>
      <c r="H8" s="6" t="s">
        <v>22</v>
      </c>
      <c r="I8" s="6" t="s">
        <v>49</v>
      </c>
    </row>
    <row r="9" spans="1:10">
      <c r="A9" s="21" t="s">
        <v>145</v>
      </c>
      <c r="B9" s="8">
        <v>69569</v>
      </c>
      <c r="C9" s="8">
        <v>-1101</v>
      </c>
      <c r="D9" s="8"/>
      <c r="E9" s="9">
        <v>4444</v>
      </c>
      <c r="F9" s="9">
        <v>55575</v>
      </c>
      <c r="G9" s="9">
        <f t="shared" ref="G9:G10" si="0">SUM(B9:F9)</f>
        <v>128487</v>
      </c>
      <c r="H9" s="8">
        <v>396</v>
      </c>
      <c r="I9" s="8">
        <f t="shared" ref="I9:I10" si="1">G9+H9</f>
        <v>128883</v>
      </c>
      <c r="J9" s="15"/>
    </row>
    <row r="10" spans="1:10" ht="26.25">
      <c r="A10" s="120" t="s">
        <v>135</v>
      </c>
      <c r="B10" s="8"/>
      <c r="C10" s="10">
        <v>-314</v>
      </c>
      <c r="D10" s="10"/>
      <c r="E10" s="11"/>
      <c r="F10" s="11">
        <f>-16508-3752</f>
        <v>-20260</v>
      </c>
      <c r="G10" s="11">
        <f t="shared" si="0"/>
        <v>-20574</v>
      </c>
      <c r="H10" s="8"/>
      <c r="I10" s="10">
        <f t="shared" si="1"/>
        <v>-20574</v>
      </c>
      <c r="J10" s="15"/>
    </row>
    <row r="11" spans="1:10" ht="27" thickBot="1">
      <c r="A11" s="121" t="s">
        <v>136</v>
      </c>
      <c r="B11" s="122">
        <f>B9+B10</f>
        <v>69569</v>
      </c>
      <c r="C11" s="122">
        <f t="shared" ref="C11:I11" si="2">C9+C10</f>
        <v>-1415</v>
      </c>
      <c r="D11" s="122"/>
      <c r="E11" s="122">
        <f t="shared" si="2"/>
        <v>4444</v>
      </c>
      <c r="F11" s="122">
        <f t="shared" si="2"/>
        <v>35315</v>
      </c>
      <c r="G11" s="122">
        <f t="shared" si="2"/>
        <v>107913</v>
      </c>
      <c r="H11" s="122">
        <f t="shared" si="2"/>
        <v>396</v>
      </c>
      <c r="I11" s="122">
        <f t="shared" si="2"/>
        <v>108309</v>
      </c>
      <c r="J11" s="15"/>
    </row>
    <row r="12" spans="1:10">
      <c r="A12" s="22" t="s">
        <v>51</v>
      </c>
      <c r="B12" s="10">
        <v>0</v>
      </c>
      <c r="C12" s="10">
        <v>0</v>
      </c>
      <c r="D12" s="10"/>
      <c r="E12" s="11" t="s">
        <v>50</v>
      </c>
      <c r="F12" s="10">
        <f>'f2'!D41</f>
        <v>2117</v>
      </c>
      <c r="G12" s="9">
        <f>SUM(B12:F12)</f>
        <v>2117</v>
      </c>
      <c r="H12" s="10">
        <f>'f2'!D42</f>
        <v>25</v>
      </c>
      <c r="I12" s="8">
        <f>G12+H12</f>
        <v>2142</v>
      </c>
      <c r="J12" s="15"/>
    </row>
    <row r="13" spans="1:10" ht="45.75" customHeight="1">
      <c r="A13" s="22" t="s">
        <v>111</v>
      </c>
      <c r="B13" s="10"/>
      <c r="C13" s="10">
        <v>-577</v>
      </c>
      <c r="D13" s="10">
        <v>5497</v>
      </c>
      <c r="E13" s="11">
        <v>-1</v>
      </c>
      <c r="F13" s="11"/>
      <c r="G13" s="9">
        <f>SUM(B13:F13)</f>
        <v>4919</v>
      </c>
      <c r="H13" s="10">
        <v>0</v>
      </c>
      <c r="I13" s="8">
        <f t="shared" ref="I13:I14" si="3">G13+H13</f>
        <v>4919</v>
      </c>
      <c r="J13" s="15"/>
    </row>
    <row r="14" spans="1:10">
      <c r="A14" s="22" t="s">
        <v>80</v>
      </c>
      <c r="B14" s="10">
        <v>-11784</v>
      </c>
      <c r="C14" s="10">
        <v>0</v>
      </c>
      <c r="D14" s="10"/>
      <c r="E14" s="11" t="s">
        <v>50</v>
      </c>
      <c r="F14" s="11"/>
      <c r="G14" s="9">
        <f t="shared" ref="G14:G19" si="4">SUM(B14:F14)</f>
        <v>-11784</v>
      </c>
      <c r="H14" s="10">
        <v>0</v>
      </c>
      <c r="I14" s="8">
        <f t="shared" si="3"/>
        <v>-11784</v>
      </c>
      <c r="J14" s="15"/>
    </row>
    <row r="15" spans="1:10" ht="15.75" thickBot="1">
      <c r="A15" s="21" t="s">
        <v>137</v>
      </c>
      <c r="B15" s="12">
        <f t="shared" ref="B15:I15" si="5">SUM(B11:B14)</f>
        <v>57785</v>
      </c>
      <c r="C15" s="12">
        <f t="shared" si="5"/>
        <v>-1992</v>
      </c>
      <c r="D15" s="12">
        <f t="shared" si="5"/>
        <v>5497</v>
      </c>
      <c r="E15" s="12">
        <f t="shared" si="5"/>
        <v>4443</v>
      </c>
      <c r="F15" s="12">
        <f t="shared" si="5"/>
        <v>37432</v>
      </c>
      <c r="G15" s="12">
        <f t="shared" si="5"/>
        <v>103165</v>
      </c>
      <c r="H15" s="12">
        <f t="shared" si="5"/>
        <v>421</v>
      </c>
      <c r="I15" s="12">
        <f t="shared" si="5"/>
        <v>103586</v>
      </c>
      <c r="J15" s="15"/>
    </row>
    <row r="16" spans="1:10" ht="15.75" thickTop="1">
      <c r="A16" s="21" t="s">
        <v>128</v>
      </c>
      <c r="B16" s="8">
        <v>57600</v>
      </c>
      <c r="C16" s="8">
        <v>-3506</v>
      </c>
      <c r="D16" s="8"/>
      <c r="E16" s="9">
        <v>4347</v>
      </c>
      <c r="F16" s="9">
        <v>48280</v>
      </c>
      <c r="G16" s="9">
        <f t="shared" si="4"/>
        <v>106721</v>
      </c>
      <c r="H16" s="8">
        <v>377</v>
      </c>
      <c r="I16" s="8">
        <f t="shared" ref="I16:I18" si="6">G16+H16</f>
        <v>107098</v>
      </c>
      <c r="J16" s="15"/>
    </row>
    <row r="17" spans="1:14">
      <c r="A17" s="22" t="s">
        <v>51</v>
      </c>
      <c r="B17" s="10"/>
      <c r="C17" s="10"/>
      <c r="D17" s="10"/>
      <c r="E17" s="10"/>
      <c r="F17" s="10">
        <f>'f2'!B39</f>
        <v>3424</v>
      </c>
      <c r="G17" s="9">
        <f t="shared" si="4"/>
        <v>3424</v>
      </c>
      <c r="H17" s="10"/>
      <c r="I17" s="8">
        <f>G17+H17</f>
        <v>3424</v>
      </c>
      <c r="J17" s="15"/>
    </row>
    <row r="18" spans="1:14" ht="42.75" customHeight="1">
      <c r="A18" s="22" t="s">
        <v>111</v>
      </c>
      <c r="C18" s="10">
        <v>2496</v>
      </c>
      <c r="D18" s="10"/>
      <c r="E18" s="10"/>
      <c r="F18" s="10"/>
      <c r="G18" s="9">
        <f t="shared" si="4"/>
        <v>2496</v>
      </c>
      <c r="H18" s="10">
        <v>0</v>
      </c>
      <c r="I18" s="8">
        <f t="shared" si="6"/>
        <v>2496</v>
      </c>
      <c r="J18" s="15"/>
    </row>
    <row r="19" spans="1:14">
      <c r="A19" s="22" t="s">
        <v>141</v>
      </c>
      <c r="B19" s="10"/>
      <c r="C19" s="10"/>
      <c r="D19" s="10"/>
      <c r="E19" s="10"/>
      <c r="F19" s="11">
        <v>52</v>
      </c>
      <c r="G19" s="9">
        <f t="shared" si="4"/>
        <v>52</v>
      </c>
      <c r="H19" s="11">
        <v>-377</v>
      </c>
      <c r="I19" s="8">
        <f>G19+H19</f>
        <v>-325</v>
      </c>
      <c r="J19" s="15"/>
    </row>
    <row r="20" spans="1:14">
      <c r="A20" s="22" t="s">
        <v>52</v>
      </c>
      <c r="B20" s="10">
        <v>873</v>
      </c>
      <c r="C20" s="10"/>
      <c r="D20" s="10"/>
      <c r="E20" s="10"/>
      <c r="F20" s="10"/>
      <c r="G20" s="9">
        <f>SUM(B20:F20)</f>
        <v>873</v>
      </c>
      <c r="H20" s="10">
        <v>0</v>
      </c>
      <c r="I20" s="8">
        <f>G20+H20</f>
        <v>873</v>
      </c>
      <c r="J20" s="15"/>
    </row>
    <row r="21" spans="1:14" ht="15.75" thickBot="1">
      <c r="A21" s="21" t="s">
        <v>138</v>
      </c>
      <c r="B21" s="12">
        <f>SUM(B16:B20)</f>
        <v>58473</v>
      </c>
      <c r="C21" s="12">
        <f t="shared" ref="C21:I21" si="7">SUM(C16:C20)</f>
        <v>-1010</v>
      </c>
      <c r="D21" s="12"/>
      <c r="E21" s="12">
        <f t="shared" si="7"/>
        <v>4347</v>
      </c>
      <c r="F21" s="12">
        <f t="shared" si="7"/>
        <v>51756</v>
      </c>
      <c r="G21" s="12">
        <f t="shared" si="7"/>
        <v>113566</v>
      </c>
      <c r="H21" s="12">
        <f t="shared" si="7"/>
        <v>0</v>
      </c>
      <c r="I21" s="12">
        <f t="shared" si="7"/>
        <v>113566</v>
      </c>
      <c r="J21" s="15"/>
    </row>
    <row r="22" spans="1:14" ht="15.75" thickTop="1">
      <c r="A22" s="23"/>
      <c r="B22" s="17"/>
      <c r="C22" s="17"/>
      <c r="D22" s="17"/>
      <c r="E22" s="18"/>
      <c r="F22" s="18"/>
      <c r="G22" s="18"/>
      <c r="H22" s="16"/>
      <c r="I22" s="19"/>
      <c r="J22" s="15"/>
    </row>
    <row r="23" spans="1:14">
      <c r="A23" s="24" t="s">
        <v>44</v>
      </c>
      <c r="C23" s="14"/>
      <c r="D23" s="14"/>
      <c r="F23" s="4"/>
      <c r="G23" s="4"/>
      <c r="H23" s="13"/>
      <c r="I23" s="13"/>
    </row>
    <row r="24" spans="1:14">
      <c r="A24" s="32" t="s">
        <v>45</v>
      </c>
      <c r="B24" s="109"/>
      <c r="C24" s="123"/>
      <c r="D24" s="115"/>
      <c r="E24" s="4" t="s">
        <v>46</v>
      </c>
      <c r="F24" s="4"/>
      <c r="G24" s="1"/>
      <c r="H24" s="13"/>
      <c r="I24" s="13"/>
    </row>
    <row r="25" spans="1:14">
      <c r="A25" s="26" t="s">
        <v>100</v>
      </c>
      <c r="B25" s="26"/>
      <c r="C25" s="26" t="s">
        <v>103</v>
      </c>
      <c r="D25" s="26"/>
      <c r="E25" s="26" t="s">
        <v>121</v>
      </c>
      <c r="F25" s="26"/>
      <c r="G25" s="1"/>
      <c r="H25" s="13"/>
      <c r="I25" s="13"/>
      <c r="N25" t="s">
        <v>146</v>
      </c>
    </row>
    <row r="26" spans="1:14">
      <c r="A26" s="49" t="s">
        <v>98</v>
      </c>
      <c r="B26" s="26"/>
      <c r="C26" s="26" t="s">
        <v>139</v>
      </c>
      <c r="D26" s="26"/>
      <c r="E26" s="26" t="s">
        <v>122</v>
      </c>
      <c r="F26" s="112"/>
      <c r="G26" s="13"/>
      <c r="H26" s="13"/>
      <c r="I26" s="13"/>
    </row>
    <row r="27" spans="1:14">
      <c r="A27" s="32"/>
      <c r="B27" s="32"/>
      <c r="C27" s="26"/>
      <c r="D27" s="26"/>
      <c r="F27" s="26"/>
      <c r="G27" s="13"/>
      <c r="H27" s="13"/>
      <c r="I27" s="13"/>
    </row>
    <row r="28" spans="1:14">
      <c r="B28" s="13"/>
      <c r="C28" s="13"/>
      <c r="D28" s="13"/>
      <c r="E28" s="13"/>
      <c r="F28" s="13"/>
      <c r="G28" s="13"/>
      <c r="H28" s="13"/>
      <c r="I28" s="13"/>
    </row>
    <row r="29" spans="1:14">
      <c r="B29" s="13"/>
      <c r="C29" s="13"/>
      <c r="D29" s="13"/>
      <c r="E29" s="13"/>
      <c r="F29" s="13"/>
      <c r="G29" s="13"/>
      <c r="H29" s="13"/>
      <c r="I29" s="13"/>
    </row>
    <row r="30" spans="1:14">
      <c r="B30" s="13"/>
      <c r="C30" s="13"/>
      <c r="D30" s="13"/>
      <c r="E30" s="13"/>
      <c r="F30" s="13"/>
      <c r="G30" s="13"/>
      <c r="H30" s="13"/>
      <c r="I30" s="13"/>
    </row>
    <row r="31" spans="1:14">
      <c r="B31" s="13"/>
      <c r="C31" s="13"/>
      <c r="D31" s="13"/>
      <c r="E31" s="13"/>
      <c r="F31" s="13"/>
      <c r="G31" s="13"/>
      <c r="H31" s="13"/>
      <c r="I31" s="13"/>
    </row>
    <row r="32" spans="1:14">
      <c r="B32" s="13"/>
      <c r="C32" s="13"/>
      <c r="D32" s="13"/>
      <c r="E32" s="13"/>
      <c r="F32" s="13"/>
      <c r="G32" s="13"/>
      <c r="H32" s="13"/>
      <c r="I32" s="13"/>
    </row>
    <row r="33" spans="2:9">
      <c r="B33" s="13"/>
      <c r="C33" s="13"/>
      <c r="D33" s="13"/>
      <c r="E33" s="13"/>
      <c r="F33" s="13"/>
      <c r="G33" s="13"/>
      <c r="H33" s="13"/>
      <c r="I33" s="13"/>
    </row>
    <row r="34" spans="2:9">
      <c r="B34" s="13"/>
      <c r="C34" s="13"/>
      <c r="D34" s="13"/>
      <c r="E34" s="13"/>
      <c r="F34" s="13"/>
      <c r="G34" s="13"/>
      <c r="H34" s="13"/>
      <c r="I34" s="13"/>
    </row>
    <row r="35" spans="2:9">
      <c r="B35" s="13"/>
      <c r="C35" s="13"/>
      <c r="D35" s="13"/>
      <c r="E35" s="13"/>
      <c r="F35" s="13"/>
      <c r="G35" s="13"/>
      <c r="H35" s="13"/>
      <c r="I35" s="13"/>
    </row>
    <row r="36" spans="2:9">
      <c r="B36" s="13"/>
      <c r="C36" s="13"/>
      <c r="D36" s="13"/>
      <c r="E36" s="13"/>
      <c r="F36" s="13"/>
      <c r="G36" s="13"/>
      <c r="H36" s="13"/>
      <c r="I36" s="13"/>
    </row>
  </sheetData>
  <mergeCells count="5">
    <mergeCell ref="A1:I1"/>
    <mergeCell ref="A2:I2"/>
    <mergeCell ref="A3:I3"/>
    <mergeCell ref="A4:I4"/>
    <mergeCell ref="A5:I5"/>
  </mergeCells>
  <phoneticPr fontId="34" type="noConversion"/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4:K107"/>
  <sheetViews>
    <sheetView tabSelected="1" topLeftCell="A64" zoomScaleNormal="100" workbookViewId="0">
      <selection activeCell="P94" sqref="P94"/>
    </sheetView>
  </sheetViews>
  <sheetFormatPr defaultRowHeight="15"/>
  <cols>
    <col min="1" max="1" width="55.7109375" style="72" customWidth="1"/>
    <col min="2" max="2" width="4.140625" style="72" customWidth="1"/>
    <col min="3" max="3" width="22.7109375" style="73" customWidth="1"/>
    <col min="4" max="4" width="5.7109375" style="72" customWidth="1"/>
    <col min="5" max="5" width="20.42578125" style="73" customWidth="1"/>
  </cols>
  <sheetData>
    <row r="4" spans="1:11">
      <c r="A4" s="124" t="s">
        <v>53</v>
      </c>
      <c r="B4" s="124"/>
      <c r="C4" s="124"/>
      <c r="D4" s="124"/>
      <c r="E4" s="124"/>
    </row>
    <row r="5" spans="1:11">
      <c r="A5" s="124" t="s">
        <v>97</v>
      </c>
      <c r="B5" s="124"/>
      <c r="C5" s="124"/>
      <c r="D5" s="124"/>
      <c r="E5" s="124"/>
    </row>
    <row r="6" spans="1:11">
      <c r="A6" s="124" t="s">
        <v>133</v>
      </c>
      <c r="B6" s="124"/>
      <c r="C6" s="124"/>
      <c r="D6" s="124"/>
      <c r="E6" s="124"/>
    </row>
    <row r="7" spans="1:11">
      <c r="A7" s="74" t="s">
        <v>43</v>
      </c>
      <c r="B7" s="75"/>
      <c r="C7" s="76"/>
      <c r="D7" s="75"/>
      <c r="E7" s="76"/>
    </row>
    <row r="8" spans="1:11">
      <c r="C8" s="98"/>
      <c r="D8" s="98"/>
      <c r="E8" s="98"/>
    </row>
    <row r="9" spans="1:11">
      <c r="C9" s="98" t="s">
        <v>132</v>
      </c>
      <c r="D9" s="98"/>
      <c r="E9" s="98" t="s">
        <v>132</v>
      </c>
    </row>
    <row r="10" spans="1:11">
      <c r="C10" s="98" t="s">
        <v>110</v>
      </c>
      <c r="D10" s="99"/>
      <c r="E10" s="98" t="s">
        <v>110</v>
      </c>
    </row>
    <row r="11" spans="1:11">
      <c r="C11" s="98" t="s">
        <v>131</v>
      </c>
      <c r="D11" s="98"/>
      <c r="E11" s="98" t="s">
        <v>131</v>
      </c>
    </row>
    <row r="12" spans="1:11">
      <c r="C12" s="98" t="s">
        <v>130</v>
      </c>
      <c r="D12" s="98"/>
      <c r="E12" s="98" t="s">
        <v>105</v>
      </c>
    </row>
    <row r="13" spans="1:11" ht="26.25">
      <c r="A13" s="77" t="s">
        <v>54</v>
      </c>
      <c r="C13" s="33"/>
      <c r="E13" s="33"/>
      <c r="K13" s="2"/>
    </row>
    <row r="14" spans="1:11">
      <c r="A14" s="78" t="s">
        <v>84</v>
      </c>
      <c r="B14" s="79"/>
      <c r="C14" s="105">
        <v>34357</v>
      </c>
      <c r="D14" s="80"/>
      <c r="E14" s="105">
        <v>24438</v>
      </c>
      <c r="G14" s="20"/>
    </row>
    <row r="15" spans="1:11">
      <c r="A15" s="78" t="s">
        <v>85</v>
      </c>
      <c r="B15" s="79"/>
      <c r="C15" s="105">
        <v>-15517</v>
      </c>
      <c r="D15" s="80"/>
      <c r="E15" s="105">
        <v>-14384</v>
      </c>
      <c r="G15" s="20"/>
    </row>
    <row r="16" spans="1:11">
      <c r="A16" s="78" t="s">
        <v>55</v>
      </c>
      <c r="B16" s="79"/>
      <c r="C16" s="105">
        <v>5498</v>
      </c>
      <c r="D16" s="80"/>
      <c r="E16" s="105">
        <v>5084</v>
      </c>
      <c r="G16" s="20"/>
    </row>
    <row r="17" spans="1:7">
      <c r="A17" s="78" t="s">
        <v>56</v>
      </c>
      <c r="B17" s="79"/>
      <c r="C17" s="105">
        <v>-1057</v>
      </c>
      <c r="D17" s="80"/>
      <c r="E17" s="105">
        <v>-1493</v>
      </c>
      <c r="G17" s="20"/>
    </row>
    <row r="18" spans="1:7">
      <c r="A18" s="78" t="s">
        <v>86</v>
      </c>
      <c r="B18" s="79"/>
      <c r="C18" s="105">
        <v>73</v>
      </c>
      <c r="D18" s="80"/>
      <c r="E18" s="105">
        <v>-1208</v>
      </c>
      <c r="G18" s="20"/>
    </row>
    <row r="19" spans="1:7" ht="15.75" thickBot="1">
      <c r="A19" s="78" t="s">
        <v>57</v>
      </c>
      <c r="B19" s="79"/>
      <c r="C19" s="106">
        <v>-8523</v>
      </c>
      <c r="D19" s="80"/>
      <c r="E19" s="106">
        <v>-5220</v>
      </c>
      <c r="G19" s="20"/>
    </row>
    <row r="20" spans="1:7">
      <c r="A20" s="82"/>
      <c r="B20" s="79"/>
      <c r="C20" s="83"/>
      <c r="D20" s="80"/>
      <c r="E20" s="83"/>
      <c r="G20" s="20"/>
    </row>
    <row r="21" spans="1:7" ht="26.25">
      <c r="A21" s="84" t="s">
        <v>58</v>
      </c>
      <c r="B21" s="79"/>
      <c r="C21" s="86">
        <f>SUM(C14:C19)</f>
        <v>14831</v>
      </c>
      <c r="D21" s="85"/>
      <c r="E21" s="86">
        <f>SUM(E14:E19)</f>
        <v>7217</v>
      </c>
      <c r="G21" s="20"/>
    </row>
    <row r="22" spans="1:7">
      <c r="A22" s="78"/>
      <c r="B22" s="79"/>
      <c r="C22" s="83"/>
      <c r="D22" s="80"/>
      <c r="E22" s="83"/>
      <c r="G22" s="20"/>
    </row>
    <row r="23" spans="1:7">
      <c r="A23" s="78" t="s">
        <v>59</v>
      </c>
      <c r="B23" s="79"/>
      <c r="C23" s="83"/>
      <c r="D23" s="80"/>
      <c r="E23" s="83"/>
      <c r="G23" s="20"/>
    </row>
    <row r="24" spans="1:7">
      <c r="A24" s="82"/>
      <c r="B24" s="117"/>
      <c r="C24" s="118"/>
      <c r="D24" s="80"/>
      <c r="E24" s="83"/>
      <c r="G24" s="20"/>
    </row>
    <row r="25" spans="1:7" ht="26.25">
      <c r="A25" s="82" t="s">
        <v>3</v>
      </c>
      <c r="B25" s="79"/>
      <c r="C25" s="105">
        <v>370</v>
      </c>
      <c r="D25" s="80"/>
      <c r="E25" s="105">
        <v>-2662</v>
      </c>
      <c r="G25" s="20"/>
    </row>
    <row r="26" spans="1:7">
      <c r="A26" s="87" t="s">
        <v>60</v>
      </c>
      <c r="B26" s="79"/>
      <c r="C26" s="105">
        <v>5371</v>
      </c>
      <c r="D26" s="80"/>
      <c r="E26" s="105">
        <v>-4924</v>
      </c>
      <c r="G26" s="20"/>
    </row>
    <row r="27" spans="1:7">
      <c r="A27" s="87" t="s">
        <v>5</v>
      </c>
      <c r="B27" s="79"/>
      <c r="C27" s="105">
        <v>34080</v>
      </c>
      <c r="D27" s="71"/>
      <c r="E27" s="105">
        <v>-19417</v>
      </c>
      <c r="G27" s="20"/>
    </row>
    <row r="28" spans="1:7">
      <c r="A28" s="87" t="s">
        <v>143</v>
      </c>
      <c r="B28" s="119"/>
      <c r="C28" s="105"/>
      <c r="D28" s="71"/>
      <c r="E28" s="105">
        <v>-20261</v>
      </c>
      <c r="G28" s="20"/>
    </row>
    <row r="29" spans="1:7">
      <c r="A29" s="87" t="s">
        <v>61</v>
      </c>
      <c r="B29" s="79"/>
      <c r="C29" s="105">
        <v>-7578</v>
      </c>
      <c r="D29" s="80"/>
      <c r="E29" s="105">
        <v>535</v>
      </c>
      <c r="G29" s="20"/>
    </row>
    <row r="30" spans="1:7">
      <c r="A30" s="78"/>
      <c r="B30" s="88"/>
      <c r="C30" s="105"/>
      <c r="D30" s="80"/>
      <c r="E30" s="105"/>
      <c r="G30" s="20"/>
    </row>
    <row r="31" spans="1:7">
      <c r="A31" s="78" t="s">
        <v>62</v>
      </c>
      <c r="B31" s="79"/>
      <c r="C31" s="83"/>
      <c r="D31" s="80"/>
      <c r="E31" s="83"/>
      <c r="G31" s="20"/>
    </row>
    <row r="32" spans="1:7">
      <c r="A32" s="82" t="s">
        <v>11</v>
      </c>
      <c r="B32" s="79"/>
      <c r="C32" s="105">
        <v>-4179</v>
      </c>
      <c r="D32" s="80"/>
      <c r="E32" s="105">
        <v>3983</v>
      </c>
      <c r="G32" s="20"/>
    </row>
    <row r="33" spans="1:7">
      <c r="A33" s="82" t="s">
        <v>63</v>
      </c>
      <c r="B33" s="79"/>
      <c r="C33" s="105">
        <v>-52435</v>
      </c>
      <c r="D33" s="80"/>
      <c r="E33" s="105">
        <v>48614</v>
      </c>
      <c r="G33" s="20"/>
    </row>
    <row r="34" spans="1:7" ht="15.75" thickBot="1">
      <c r="A34" s="82" t="s">
        <v>64</v>
      </c>
      <c r="B34" s="79"/>
      <c r="C34" s="106">
        <v>12301</v>
      </c>
      <c r="D34" s="80"/>
      <c r="E34" s="106">
        <v>214</v>
      </c>
      <c r="G34" s="20"/>
    </row>
    <row r="35" spans="1:7" ht="15.75" thickBot="1">
      <c r="A35" s="78"/>
      <c r="B35" s="79"/>
      <c r="C35" s="90">
        <f>SUM(C24:C34)</f>
        <v>-12070</v>
      </c>
      <c r="D35" s="89"/>
      <c r="E35" s="90">
        <f>SUM(E23:E34)</f>
        <v>6082</v>
      </c>
      <c r="G35" s="20"/>
    </row>
    <row r="36" spans="1:7" ht="26.25">
      <c r="A36" s="82" t="s">
        <v>65</v>
      </c>
      <c r="B36" s="79"/>
      <c r="C36" s="86">
        <f>C21+C35</f>
        <v>2761</v>
      </c>
      <c r="D36" s="85"/>
      <c r="E36" s="86">
        <f>E21+E35</f>
        <v>13299</v>
      </c>
      <c r="G36" s="20"/>
    </row>
    <row r="37" spans="1:7">
      <c r="A37" s="78"/>
      <c r="B37" s="79"/>
      <c r="C37" s="83"/>
      <c r="D37" s="80"/>
      <c r="E37" s="83"/>
      <c r="G37" s="20"/>
    </row>
    <row r="38" spans="1:7" ht="15.75" thickBot="1">
      <c r="A38" s="77" t="s">
        <v>66</v>
      </c>
      <c r="B38" s="79"/>
      <c r="C38" s="106">
        <v>-200</v>
      </c>
      <c r="D38" s="80"/>
      <c r="E38" s="106">
        <v>584</v>
      </c>
      <c r="G38" s="20"/>
    </row>
    <row r="39" spans="1:7">
      <c r="A39" s="77"/>
      <c r="B39" s="79"/>
      <c r="C39" s="83"/>
      <c r="D39" s="80"/>
      <c r="E39" s="83"/>
      <c r="G39" s="20"/>
    </row>
    <row r="40" spans="1:7" ht="27" thickBot="1">
      <c r="A40" s="77" t="s">
        <v>67</v>
      </c>
      <c r="B40" s="79"/>
      <c r="C40" s="90">
        <f>C36+C38</f>
        <v>2561</v>
      </c>
      <c r="D40" s="89"/>
      <c r="E40" s="90">
        <f>E36+E38</f>
        <v>13883</v>
      </c>
      <c r="G40" s="20"/>
    </row>
    <row r="41" spans="1:7">
      <c r="A41" s="91"/>
      <c r="B41" s="127"/>
      <c r="C41" s="51"/>
      <c r="D41" s="80"/>
      <c r="E41" s="51"/>
      <c r="G41" s="20"/>
    </row>
    <row r="42" spans="1:7" ht="26.25">
      <c r="A42" s="91" t="s">
        <v>68</v>
      </c>
      <c r="B42" s="127"/>
      <c r="C42" s="51"/>
      <c r="D42" s="80"/>
      <c r="E42" s="51"/>
      <c r="G42" s="20"/>
    </row>
    <row r="43" spans="1:7">
      <c r="A43" s="78" t="s">
        <v>69</v>
      </c>
      <c r="B43" s="79"/>
      <c r="C43" s="105">
        <v>-292</v>
      </c>
      <c r="D43" s="71"/>
      <c r="E43" s="105">
        <v>-240</v>
      </c>
      <c r="G43" s="20"/>
    </row>
    <row r="44" spans="1:7">
      <c r="A44" s="78" t="s">
        <v>127</v>
      </c>
      <c r="B44" s="116"/>
      <c r="C44" s="105"/>
      <c r="D44" s="71"/>
      <c r="E44" s="105"/>
      <c r="G44" s="20"/>
    </row>
    <row r="45" spans="1:7">
      <c r="A45" s="78" t="s">
        <v>70</v>
      </c>
      <c r="B45" s="79"/>
      <c r="C45" s="105">
        <v>1675</v>
      </c>
      <c r="D45" s="71"/>
      <c r="E45" s="105">
        <v>80</v>
      </c>
      <c r="G45" s="20"/>
    </row>
    <row r="46" spans="1:7" ht="26.25">
      <c r="A46" s="78" t="s">
        <v>112</v>
      </c>
      <c r="B46" s="79"/>
      <c r="C46" s="105">
        <v>65267</v>
      </c>
      <c r="D46" s="71"/>
      <c r="E46" s="105">
        <v>36613</v>
      </c>
      <c r="G46" s="20"/>
    </row>
    <row r="47" spans="1:7" ht="27" thickBot="1">
      <c r="A47" s="78" t="s">
        <v>113</v>
      </c>
      <c r="B47" s="79"/>
      <c r="C47" s="106">
        <v>-126722</v>
      </c>
      <c r="D47" s="71"/>
      <c r="E47" s="106">
        <v>-56603</v>
      </c>
      <c r="G47" s="20"/>
    </row>
    <row r="48" spans="1:7" ht="26.25">
      <c r="A48" s="78" t="s">
        <v>119</v>
      </c>
      <c r="B48" s="79"/>
      <c r="C48" s="105">
        <v>358000</v>
      </c>
      <c r="D48" s="71"/>
      <c r="E48" s="105"/>
      <c r="G48" s="20"/>
    </row>
    <row r="49" spans="1:7">
      <c r="A49" s="78" t="s">
        <v>127</v>
      </c>
      <c r="B49" s="79"/>
      <c r="C49" s="105">
        <v>-323</v>
      </c>
      <c r="D49" s="71"/>
      <c r="E49" s="105"/>
      <c r="G49" s="20"/>
    </row>
    <row r="50" spans="1:7">
      <c r="G50" s="20"/>
    </row>
    <row r="51" spans="1:7">
      <c r="G51" s="20"/>
    </row>
    <row r="52" spans="1:7">
      <c r="G52" s="20"/>
    </row>
    <row r="53" spans="1:7">
      <c r="A53" s="32"/>
      <c r="B53" s="109"/>
      <c r="E53" s="65"/>
      <c r="G53" s="20"/>
    </row>
    <row r="54" spans="1:7">
      <c r="A54" s="49"/>
      <c r="B54" s="26"/>
      <c r="C54" s="34"/>
      <c r="E54" s="26"/>
      <c r="G54" s="20"/>
    </row>
    <row r="55" spans="1:7">
      <c r="A55" s="49"/>
      <c r="B55" s="26"/>
      <c r="C55" s="34"/>
      <c r="E55" s="26"/>
      <c r="G55" s="20"/>
    </row>
    <row r="56" spans="1:7">
      <c r="A56" s="78"/>
      <c r="B56" s="79"/>
      <c r="C56" s="105"/>
      <c r="D56" s="80"/>
      <c r="E56" s="81"/>
      <c r="G56" s="20"/>
    </row>
    <row r="57" spans="1:7">
      <c r="A57" s="78"/>
      <c r="B57" s="79"/>
      <c r="C57" s="105"/>
      <c r="D57" s="80"/>
      <c r="E57" s="81"/>
      <c r="G57" s="20"/>
    </row>
    <row r="58" spans="1:7">
      <c r="A58" s="78"/>
      <c r="B58" s="79"/>
      <c r="C58" s="105"/>
      <c r="D58" s="80"/>
      <c r="E58" s="81"/>
      <c r="G58" s="113"/>
    </row>
    <row r="59" spans="1:7">
      <c r="A59" s="78"/>
      <c r="B59" s="79"/>
      <c r="C59" s="105"/>
      <c r="D59" s="80"/>
      <c r="E59" s="81"/>
      <c r="G59" s="20"/>
    </row>
    <row r="60" spans="1:7">
      <c r="A60" s="78"/>
      <c r="B60" s="79"/>
      <c r="C60" s="105"/>
      <c r="D60" s="80"/>
      <c r="E60" s="81"/>
      <c r="G60" s="20"/>
    </row>
    <row r="61" spans="1:7">
      <c r="A61" s="78"/>
      <c r="B61" s="79"/>
      <c r="C61" s="105"/>
      <c r="D61" s="80"/>
      <c r="E61" s="81"/>
      <c r="G61" s="20"/>
    </row>
    <row r="62" spans="1:7">
      <c r="A62" s="78"/>
      <c r="B62" s="79"/>
      <c r="C62" s="105"/>
      <c r="D62" s="80"/>
      <c r="E62" s="81"/>
      <c r="G62" s="20"/>
    </row>
    <row r="63" spans="1:7">
      <c r="A63" s="78"/>
      <c r="B63" s="79"/>
      <c r="C63" s="105"/>
      <c r="D63" s="80"/>
      <c r="E63" s="81"/>
      <c r="G63" s="20"/>
    </row>
    <row r="64" spans="1:7">
      <c r="A64" s="78"/>
      <c r="B64" s="79"/>
      <c r="C64" s="105"/>
      <c r="D64" s="80"/>
      <c r="E64" s="81"/>
      <c r="G64" s="20"/>
    </row>
    <row r="65" spans="1:7">
      <c r="A65" s="124" t="s">
        <v>53</v>
      </c>
      <c r="B65" s="124"/>
      <c r="C65" s="124"/>
      <c r="D65" s="124"/>
      <c r="E65" s="124"/>
      <c r="G65" s="20"/>
    </row>
    <row r="66" spans="1:7">
      <c r="A66" s="124" t="s">
        <v>124</v>
      </c>
      <c r="B66" s="124"/>
      <c r="C66" s="124"/>
      <c r="D66" s="124"/>
      <c r="E66" s="124"/>
      <c r="G66" s="20"/>
    </row>
    <row r="67" spans="1:7">
      <c r="A67" s="124" t="s">
        <v>133</v>
      </c>
      <c r="B67" s="124"/>
      <c r="C67" s="124"/>
      <c r="D67" s="124"/>
      <c r="E67" s="124"/>
      <c r="G67" s="20"/>
    </row>
    <row r="68" spans="1:7">
      <c r="A68" s="74" t="s">
        <v>43</v>
      </c>
      <c r="B68" s="75"/>
      <c r="C68" s="76"/>
      <c r="D68" s="75"/>
      <c r="E68" s="76"/>
      <c r="G68" s="20"/>
    </row>
    <row r="69" spans="1:7">
      <c r="A69" s="77"/>
      <c r="B69" s="77"/>
      <c r="C69" s="33"/>
      <c r="E69" s="33"/>
      <c r="G69" s="20"/>
    </row>
    <row r="70" spans="1:7">
      <c r="A70" s="78"/>
      <c r="B70" s="79"/>
      <c r="C70" s="98"/>
      <c r="D70" s="98"/>
      <c r="E70" s="98"/>
      <c r="G70" s="20"/>
    </row>
    <row r="71" spans="1:7">
      <c r="A71" s="78"/>
      <c r="B71" s="79"/>
      <c r="C71" s="98"/>
      <c r="D71" s="98"/>
      <c r="E71" s="98"/>
      <c r="G71" s="20"/>
    </row>
    <row r="72" spans="1:7">
      <c r="A72" s="78"/>
      <c r="B72" s="79"/>
      <c r="C72" s="98" t="s">
        <v>132</v>
      </c>
      <c r="D72" s="98"/>
      <c r="E72" s="98" t="s">
        <v>132</v>
      </c>
      <c r="G72" s="20"/>
    </row>
    <row r="73" spans="1:7">
      <c r="A73" s="78"/>
      <c r="B73" s="79"/>
      <c r="C73" s="98" t="s">
        <v>110</v>
      </c>
      <c r="D73" s="99"/>
      <c r="E73" s="98" t="s">
        <v>110</v>
      </c>
      <c r="G73" s="20"/>
    </row>
    <row r="74" spans="1:7">
      <c r="C74" s="98" t="s">
        <v>131</v>
      </c>
      <c r="D74" s="98"/>
      <c r="E74" s="98" t="s">
        <v>131</v>
      </c>
      <c r="G74" s="20"/>
    </row>
    <row r="75" spans="1:7">
      <c r="C75" s="98" t="s">
        <v>130</v>
      </c>
      <c r="D75" s="98"/>
      <c r="E75" s="98" t="s">
        <v>105</v>
      </c>
      <c r="G75" s="20"/>
    </row>
    <row r="76" spans="1:7">
      <c r="C76" s="98"/>
      <c r="D76" s="98"/>
      <c r="E76" s="98"/>
      <c r="G76" s="20"/>
    </row>
    <row r="77" spans="1:7" ht="27" thickBot="1">
      <c r="A77" s="84" t="s">
        <v>120</v>
      </c>
      <c r="B77" s="108"/>
      <c r="C77" s="106">
        <v>-358045</v>
      </c>
      <c r="D77" s="80"/>
      <c r="E77" s="107"/>
      <c r="G77" s="20"/>
    </row>
    <row r="78" spans="1:7" ht="27" thickBot="1">
      <c r="A78" s="92" t="s">
        <v>71</v>
      </c>
      <c r="B78" s="77"/>
      <c r="C78" s="90">
        <f>SUM(C43:C49,C72:C77)</f>
        <v>-60440</v>
      </c>
      <c r="D78"/>
      <c r="E78" s="90">
        <f>SUM(E43:E48,E72:E77)</f>
        <v>-20150</v>
      </c>
      <c r="G78" s="20"/>
    </row>
    <row r="79" spans="1:7">
      <c r="A79" s="92"/>
      <c r="B79" s="77"/>
      <c r="C79" s="93"/>
      <c r="D79" s="80"/>
      <c r="E79" s="93"/>
      <c r="G79" s="20"/>
    </row>
    <row r="80" spans="1:7">
      <c r="A80" s="77"/>
      <c r="B80" s="77"/>
      <c r="C80" s="105"/>
      <c r="D80" s="80"/>
      <c r="E80" s="94"/>
      <c r="G80" s="20"/>
    </row>
    <row r="81" spans="1:10">
      <c r="A81" s="77"/>
      <c r="B81" s="77"/>
      <c r="C81" s="105"/>
      <c r="D81" s="80"/>
      <c r="E81" s="94"/>
      <c r="G81" s="20"/>
    </row>
    <row r="82" spans="1:10" ht="26.25">
      <c r="A82" s="95" t="s">
        <v>72</v>
      </c>
      <c r="B82" s="77"/>
      <c r="C82" s="105"/>
      <c r="D82" s="80"/>
      <c r="E82" s="94"/>
      <c r="G82" s="20"/>
    </row>
    <row r="83" spans="1:10" ht="26.25">
      <c r="A83" s="84" t="s">
        <v>73</v>
      </c>
      <c r="B83" s="77"/>
      <c r="C83" s="105"/>
      <c r="D83" s="80"/>
      <c r="E83" s="104"/>
      <c r="G83" s="20"/>
    </row>
    <row r="84" spans="1:10">
      <c r="A84" s="84" t="s">
        <v>74</v>
      </c>
      <c r="B84" s="77"/>
      <c r="C84" s="105">
        <v>873</v>
      </c>
      <c r="D84" s="80"/>
      <c r="E84" s="105">
        <v>-11784</v>
      </c>
      <c r="G84" s="20"/>
    </row>
    <row r="85" spans="1:10">
      <c r="A85" s="84" t="s">
        <v>101</v>
      </c>
      <c r="B85" s="77"/>
      <c r="C85" s="105">
        <v>27000</v>
      </c>
      <c r="D85" s="80"/>
      <c r="E85" s="105">
        <v>15544</v>
      </c>
      <c r="G85" s="20"/>
    </row>
    <row r="86" spans="1:10">
      <c r="A86" s="84" t="s">
        <v>123</v>
      </c>
      <c r="B86" s="108"/>
      <c r="C86" s="105"/>
      <c r="D86" s="80"/>
      <c r="E86" s="105"/>
      <c r="G86" s="20"/>
    </row>
    <row r="87" spans="1:10">
      <c r="A87" s="84" t="s">
        <v>92</v>
      </c>
      <c r="B87" s="77"/>
      <c r="C87" s="105"/>
      <c r="D87" s="80"/>
      <c r="E87" s="105"/>
      <c r="G87" s="20"/>
    </row>
    <row r="88" spans="1:10">
      <c r="A88" s="84" t="s">
        <v>104</v>
      </c>
      <c r="B88" s="100"/>
      <c r="C88" s="105"/>
      <c r="D88" s="80"/>
      <c r="E88" s="105"/>
      <c r="G88" s="20"/>
    </row>
    <row r="89" spans="1:10" ht="26.25">
      <c r="A89" s="84" t="s">
        <v>120</v>
      </c>
      <c r="B89" s="102"/>
      <c r="C89" s="105"/>
      <c r="D89" s="80"/>
      <c r="E89" s="103"/>
      <c r="G89" s="20"/>
    </row>
    <row r="90" spans="1:10" ht="30.75" customHeight="1" thickBot="1">
      <c r="A90" s="92" t="s">
        <v>75</v>
      </c>
      <c r="B90" s="77"/>
      <c r="C90" s="90">
        <f>SUM(C83:C89)</f>
        <v>27873</v>
      </c>
      <c r="D90" s="89"/>
      <c r="E90" s="90">
        <f>SUM(E83:E89)</f>
        <v>3760</v>
      </c>
      <c r="G90" s="20"/>
    </row>
    <row r="91" spans="1:10">
      <c r="A91" s="77"/>
      <c r="B91" s="77"/>
      <c r="C91" s="105"/>
      <c r="D91" s="80"/>
      <c r="E91" s="94"/>
      <c r="G91" s="20"/>
      <c r="J91" s="20"/>
    </row>
    <row r="92" spans="1:10" ht="26.25">
      <c r="A92" s="96" t="s">
        <v>76</v>
      </c>
      <c r="B92" s="77"/>
      <c r="C92" s="105">
        <v>-1725</v>
      </c>
      <c r="D92" s="80"/>
      <c r="E92" s="105">
        <v>-19399</v>
      </c>
      <c r="G92" s="20"/>
    </row>
    <row r="93" spans="1:10">
      <c r="A93" s="77"/>
      <c r="B93" s="77"/>
      <c r="C93" s="105"/>
      <c r="D93" s="80"/>
      <c r="E93" s="94"/>
      <c r="G93" s="20"/>
    </row>
    <row r="94" spans="1:10" ht="27" thickBot="1">
      <c r="A94" s="84" t="s">
        <v>81</v>
      </c>
      <c r="B94" s="77"/>
      <c r="C94" s="106">
        <f>C40+C78+C90+C92</f>
        <v>-31731</v>
      </c>
      <c r="D94" s="106"/>
      <c r="E94" s="106">
        <f>E40+E78+E90+E92</f>
        <v>-21906</v>
      </c>
      <c r="G94" s="20"/>
    </row>
    <row r="95" spans="1:10">
      <c r="A95" s="77"/>
      <c r="B95" s="77"/>
      <c r="C95" s="105"/>
      <c r="D95" s="80"/>
      <c r="E95" s="94"/>
      <c r="G95" s="20"/>
    </row>
    <row r="96" spans="1:10" ht="26.25">
      <c r="A96" s="84" t="s">
        <v>77</v>
      </c>
      <c r="B96" s="79"/>
      <c r="C96" s="105">
        <v>175413</v>
      </c>
      <c r="D96" s="80"/>
      <c r="E96" s="105">
        <v>176456</v>
      </c>
      <c r="G96" s="20"/>
    </row>
    <row r="97" spans="1:7" ht="15.75" thickBot="1">
      <c r="A97" s="77"/>
      <c r="B97" s="77"/>
      <c r="C97" s="106"/>
      <c r="D97" s="80"/>
      <c r="E97" s="106"/>
      <c r="G97" s="20"/>
    </row>
    <row r="98" spans="1:7" ht="27" thickBot="1">
      <c r="A98" s="84" t="s">
        <v>78</v>
      </c>
      <c r="B98" s="79"/>
      <c r="C98" s="106">
        <v>143682</v>
      </c>
      <c r="D98" s="80"/>
      <c r="E98" s="106">
        <v>154550</v>
      </c>
      <c r="G98" s="20"/>
    </row>
    <row r="99" spans="1:7">
      <c r="C99" s="110"/>
      <c r="D99" s="110"/>
      <c r="E99" s="110"/>
    </row>
    <row r="100" spans="1:7">
      <c r="C100" s="110"/>
      <c r="D100" s="110"/>
      <c r="E100" s="110"/>
    </row>
    <row r="101" spans="1:7">
      <c r="A101" s="49" t="s">
        <v>44</v>
      </c>
      <c r="B101" s="97"/>
      <c r="C101" s="111"/>
      <c r="D101" s="111"/>
      <c r="E101" s="111"/>
      <c r="F101" s="20"/>
    </row>
    <row r="102" spans="1:7">
      <c r="A102" s="60"/>
      <c r="B102" s="97"/>
      <c r="C102" s="66"/>
      <c r="D102" s="60"/>
      <c r="E102" s="110"/>
    </row>
    <row r="103" spans="1:7">
      <c r="A103" s="60"/>
      <c r="B103" s="97"/>
      <c r="C103" s="66"/>
      <c r="D103" s="60"/>
    </row>
    <row r="104" spans="1:7">
      <c r="A104" s="32" t="s">
        <v>45</v>
      </c>
      <c r="C104" s="109" t="s">
        <v>102</v>
      </c>
      <c r="D104" s="34"/>
      <c r="E104" s="34" t="s">
        <v>46</v>
      </c>
    </row>
    <row r="105" spans="1:7">
      <c r="A105" s="26" t="s">
        <v>100</v>
      </c>
      <c r="C105" s="26" t="s">
        <v>103</v>
      </c>
      <c r="D105" s="34"/>
      <c r="E105" s="26" t="s">
        <v>121</v>
      </c>
    </row>
    <row r="106" spans="1:7">
      <c r="A106" s="49" t="s">
        <v>98</v>
      </c>
      <c r="C106" s="26" t="s">
        <v>117</v>
      </c>
      <c r="D106" s="34"/>
      <c r="E106" s="26" t="s">
        <v>122</v>
      </c>
    </row>
    <row r="107" spans="1:7">
      <c r="A107" s="32"/>
      <c r="B107" s="32"/>
      <c r="C107" s="34"/>
      <c r="D107" s="26"/>
      <c r="E107" s="26"/>
    </row>
  </sheetData>
  <mergeCells count="7">
    <mergeCell ref="A66:E66"/>
    <mergeCell ref="A67:E67"/>
    <mergeCell ref="B41:B42"/>
    <mergeCell ref="A4:E4"/>
    <mergeCell ref="A5:E5"/>
    <mergeCell ref="A6:E6"/>
    <mergeCell ref="A65:E65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6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f1</vt:lpstr>
      <vt:lpstr>f2</vt:lpstr>
      <vt:lpstr>Движение капитала</vt:lpstr>
      <vt:lpstr>Движен денеж сред</vt:lpstr>
      <vt:lpstr>'Движен денеж сред'!Область_печати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2019-05-14T04:11:30Z</dcterms:modified>
</cp:coreProperties>
</file>