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/>
  </bookViews>
  <sheets>
    <sheet name="Ф1" sheetId="2" r:id="rId1"/>
    <sheet name="Ф2" sheetId="1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filterDatabaseActual" hidden="1">'[1]Gen Data'!$A$1:$B$309</definedName>
    <definedName name="_Hlk223318201" localSheetId="1">Ф2!#REF!</definedName>
    <definedName name="AccessDatabase">"C:\Мои документы\Базовая сводная обязательств1.mdb"</definedName>
    <definedName name="AS2DocOpenMode">"AS2DocumentEdit"</definedName>
    <definedName name="data1" hidden="1">#REF!</definedName>
    <definedName name="data2" hidden="1">#REF!</definedName>
    <definedName name="data3" hidden="1">#REF!</definedName>
    <definedName name="Discount" hidden="1">#REF!</definedName>
    <definedName name="display_area_2" hidden="1">#REF!</definedName>
    <definedName name="EV__EVCOM_OPTIONS__">10</definedName>
    <definedName name="FCode" hidden="1">#REF!</definedName>
    <definedName name="HiddenRows" hidden="1">#REF!</definedName>
    <definedName name="OrderTable" hidden="1">#REF!</definedName>
    <definedName name="ProdForm" hidden="1">#REF!</definedName>
    <definedName name="Product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hidden="1">#REF!</definedName>
    <definedName name="Taxes" hidden="1">[2]!Header1-1 &amp; "." &amp; MAX(1,COUNTA(INDEX(#REF!,MATCH([2]!Header1-1,#REF!,FALSE)):#REF!))</definedName>
    <definedName name="tbl_ProdInfo" hidden="1">#REF!</definedName>
    <definedName name="TextRefCopyRangeCount">3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_xlnm.Print_Titles" localSheetId="3">Ф4!$6:$6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_xlnm.Print_Area" localSheetId="3">Ф4!$B$1:$L$36</definedName>
    <definedName name="ф77">#REF!</definedName>
    <definedName name="Финансовая_поддержка__инфраструктурных_проектов">'[5]2.4 ЦСП_ГЧП'!#REF!</definedName>
    <definedName name="фывфыв" hidden="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4" l="1"/>
  <c r="I27" i="4" l="1"/>
  <c r="K27" i="4" s="1"/>
  <c r="I26" i="4"/>
  <c r="K26" i="4" s="1"/>
  <c r="I25" i="4"/>
  <c r="K25" i="4" s="1"/>
  <c r="I20" i="4"/>
  <c r="G28" i="4"/>
  <c r="J15" i="4"/>
  <c r="L15" i="4" s="1"/>
  <c r="J14" i="4"/>
  <c r="L14" i="4" s="1"/>
  <c r="J13" i="4"/>
  <c r="L13" i="4" s="1"/>
  <c r="J8" i="4"/>
  <c r="J7" i="4"/>
  <c r="B3" i="4"/>
  <c r="I24" i="4" l="1"/>
  <c r="K24" i="4" s="1"/>
  <c r="I22" i="4"/>
  <c r="K22" i="4" s="1"/>
  <c r="K20" i="4"/>
  <c r="J23" i="4"/>
  <c r="I21" i="4"/>
  <c r="E37" i="1"/>
  <c r="C37" i="1"/>
  <c r="K21" i="4" l="1"/>
  <c r="I23" i="4"/>
  <c r="K23" i="4" s="1"/>
  <c r="H23" i="4"/>
  <c r="H28" i="4" s="1"/>
  <c r="J28" i="4"/>
  <c r="L7" i="4"/>
  <c r="L8" i="4"/>
  <c r="J11" i="4"/>
  <c r="L11" i="4" s="1"/>
  <c r="J10" i="4"/>
  <c r="L10" i="4" s="1"/>
  <c r="K12" i="4"/>
  <c r="I12" i="4"/>
  <c r="I16" i="4" s="1"/>
  <c r="K9" i="4"/>
  <c r="J9" i="4"/>
  <c r="I9" i="4"/>
  <c r="H12" i="4"/>
  <c r="K16" i="4" l="1"/>
  <c r="L9" i="4"/>
  <c r="I28" i="4"/>
  <c r="K28" i="4" s="1"/>
  <c r="J12" i="4"/>
  <c r="J16" i="4" s="1"/>
  <c r="D54" i="3"/>
  <c r="B54" i="3"/>
  <c r="E51" i="1"/>
  <c r="C51" i="1"/>
  <c r="E45" i="1"/>
  <c r="C45" i="1"/>
  <c r="A56" i="1"/>
  <c r="A64" i="3" s="1"/>
  <c r="B34" i="4" s="1"/>
  <c r="E58" i="1"/>
  <c r="D66" i="3" s="1"/>
  <c r="E36" i="4" s="1"/>
  <c r="E56" i="1"/>
  <c r="D64" i="3" s="1"/>
  <c r="E18" i="1"/>
  <c r="C18" i="1"/>
  <c r="E34" i="4" l="1"/>
  <c r="L12" i="4"/>
  <c r="L16" i="4" s="1"/>
  <c r="H9" i="4" l="1"/>
  <c r="H16" i="4" s="1"/>
  <c r="G9" i="4"/>
  <c r="F9" i="4"/>
  <c r="E9" i="4"/>
  <c r="D9" i="4"/>
  <c r="C9" i="4"/>
  <c r="C23" i="4" l="1"/>
  <c r="C28" i="4" s="1"/>
  <c r="D23" i="4"/>
  <c r="D28" i="4" s="1"/>
  <c r="E23" i="4"/>
  <c r="E28" i="4" s="1"/>
  <c r="D44" i="3" l="1"/>
  <c r="B44" i="3"/>
  <c r="D20" i="3"/>
  <c r="B20" i="3"/>
  <c r="D34" i="3" l="1"/>
  <c r="D58" i="3" s="1"/>
  <c r="D60" i="3" s="1"/>
  <c r="B34" i="3"/>
  <c r="B58" i="3" s="1"/>
  <c r="B60" i="3" s="1"/>
  <c r="G12" i="4" l="1"/>
  <c r="G16" i="4" s="1"/>
  <c r="D12" i="4"/>
  <c r="D16" i="4" s="1"/>
  <c r="C12" i="4"/>
  <c r="C16" i="4" s="1"/>
  <c r="F23" i="4" l="1"/>
  <c r="F28" i="4" s="1"/>
  <c r="E12" i="4"/>
  <c r="E16" i="4" s="1"/>
  <c r="F12" i="4"/>
  <c r="F16" i="4" s="1"/>
  <c r="C39" i="2" l="1"/>
  <c r="E39" i="2"/>
  <c r="E25" i="2"/>
  <c r="C25" i="2"/>
  <c r="E48" i="2" l="1"/>
  <c r="E50" i="2" l="1"/>
  <c r="E51" i="2" s="1"/>
  <c r="C48" i="2"/>
  <c r="C50" i="2" s="1"/>
  <c r="C51" i="2" s="1"/>
  <c r="C11" i="1"/>
  <c r="C14" i="1" l="1"/>
  <c r="C27" i="1" s="1"/>
  <c r="C31" i="1" s="1"/>
  <c r="C33" i="1" s="1"/>
  <c r="C46" i="1" l="1"/>
  <c r="E11" i="1"/>
  <c r="E14" i="1" l="1"/>
  <c r="E27" i="1" s="1"/>
  <c r="E31" i="1" s="1"/>
  <c r="E33" i="1" s="1"/>
  <c r="E46" i="1" l="1"/>
</calcChain>
</file>

<file path=xl/sharedStrings.xml><?xml version="1.0" encoding="utf-8"?>
<sst xmlns="http://schemas.openxmlformats.org/spreadsheetml/2006/main" count="206" uniqueCount="178">
  <si>
    <t>тыс. тенге</t>
  </si>
  <si>
    <t xml:space="preserve">Процентные расходы </t>
  </si>
  <si>
    <t>Комиссионные доходы</t>
  </si>
  <si>
    <t>АКТИВЫ</t>
  </si>
  <si>
    <t xml:space="preserve">Денежные средства и их эквиваленты </t>
  </si>
  <si>
    <t>Прочие активы</t>
  </si>
  <si>
    <t>ОБЯЗАТЕЛЬСТВА</t>
  </si>
  <si>
    <t>Субординированный долг</t>
  </si>
  <si>
    <t>Прочие обязательства</t>
  </si>
  <si>
    <t>Акционерный капитал</t>
  </si>
  <si>
    <t>Неаудировано</t>
  </si>
  <si>
    <t>СОБСТВЕННЫЙ КАПИТАЛ</t>
  </si>
  <si>
    <t>Инвестиционное имущество</t>
  </si>
  <si>
    <t>Главный бухгалтер</t>
  </si>
  <si>
    <t>Прочий совокупный (убыток)/ доход</t>
  </si>
  <si>
    <t>31 декабря 2018 г.</t>
  </si>
  <si>
    <t xml:space="preserve">Расход по подоходному налогу </t>
  </si>
  <si>
    <t>Приме-</t>
  </si>
  <si>
    <t>чание</t>
  </si>
  <si>
    <t>Депозиты</t>
  </si>
  <si>
    <t>Кредиты, выданные клиентам</t>
  </si>
  <si>
    <t>Инвестиционные ценные бумаги</t>
  </si>
  <si>
    <t xml:space="preserve">Дебиторская задолженность по финансовой аренде </t>
  </si>
  <si>
    <t>Инвестиции в ассоциированные и совместные предприятия</t>
  </si>
  <si>
    <t>Предоплата по текущему подоходному налогу</t>
  </si>
  <si>
    <t>Актив по отложенному подоходному налогу</t>
  </si>
  <si>
    <t>Основные средства</t>
  </si>
  <si>
    <t>Нематериальные активы</t>
  </si>
  <si>
    <t>Долгосрочные активы, удерживаемые для продажи</t>
  </si>
  <si>
    <t>Прочие финансовые активы</t>
  </si>
  <si>
    <t>Средства клиентов</t>
  </si>
  <si>
    <t>Займы от банков и прочих финансовых институтов</t>
  </si>
  <si>
    <t>Займы от Правительства Республики Казахстан</t>
  </si>
  <si>
    <t>Обязательство по текущему подоходному налогу</t>
  </si>
  <si>
    <t xml:space="preserve">Обязательство по отложенному подоходному налогу </t>
  </si>
  <si>
    <t>Обязательства, непосредственно связанные с выбывающими группами, предназначенными для продажи</t>
  </si>
  <si>
    <t>Прочие финансовые обязательства</t>
  </si>
  <si>
    <t xml:space="preserve">Резерв изменения справедливой стоимости ценных бумаг </t>
  </si>
  <si>
    <t>Резерв накопленных курсовых разниц</t>
  </si>
  <si>
    <t>Резерв при объединении бизнеса и дополнительный оплаченный капитал</t>
  </si>
  <si>
    <t>Прочие резервы</t>
  </si>
  <si>
    <t>Нераспределенная прибыль</t>
  </si>
  <si>
    <t>Чистые активы, причитающиеся владельцам Холдинга</t>
  </si>
  <si>
    <t>Хамитов Е.Е.</t>
  </si>
  <si>
    <t>Есенгараева К.Д.</t>
  </si>
  <si>
    <t>Резерв под обесценение кредитного портфеля</t>
  </si>
  <si>
    <t>Комиссионные расходы</t>
  </si>
  <si>
    <t>Чистая прибыль/(убыток) от операций с финансовыми инструментами, оцениваемыми по справедливой стоимости, изменения которой отражаются в составе прибыли или убытка за период</t>
  </si>
  <si>
    <t xml:space="preserve">Административные расходы </t>
  </si>
  <si>
    <t>Доля финансового результата ассоциированных и совместных предприятий</t>
  </si>
  <si>
    <t xml:space="preserve">Статьи, которые могут быть впоследствии реклассифицированы в состав прибыли или убытка: </t>
  </si>
  <si>
    <t xml:space="preserve"> -    Чистое изменение справедливой стоимости, перенесенное в состав прибыли или убытка</t>
  </si>
  <si>
    <t xml:space="preserve"> -    Чистое изменение справедливой стоимости</t>
  </si>
  <si>
    <t xml:space="preserve"> - владельцам Холдинга</t>
  </si>
  <si>
    <t>Базовая и разводненная прибыль на акцию, в тенге</t>
  </si>
  <si>
    <t xml:space="preserve">Проценты полученные </t>
  </si>
  <si>
    <t xml:space="preserve">Проценты уплаченные </t>
  </si>
  <si>
    <t>дебиторской задолженности по финансовой аренде</t>
  </si>
  <si>
    <t xml:space="preserve">Приобретение инвестиционных ценных бумаг </t>
  </si>
  <si>
    <t>Приобретение основных средств и нематериальных активов</t>
  </si>
  <si>
    <t>Погашение займов от банков и прочих финансовых институтов</t>
  </si>
  <si>
    <t>Погашение займов от Правительства Республики Казахстан</t>
  </si>
  <si>
    <t>Чистые денежные средства, полученные от финансовой деятельности</t>
  </si>
  <si>
    <t>Влияние изменений обменных курсов на денежные средства и их эквиваленты</t>
  </si>
  <si>
    <t>Резерв изменения справедливой стоимости ценных бумаг</t>
  </si>
  <si>
    <t>Нераспре-деленная прибыль</t>
  </si>
  <si>
    <t>Итого</t>
  </si>
  <si>
    <t>Итого собственного капитала</t>
  </si>
  <si>
    <t>Причитающийся владельцам Холдинга</t>
  </si>
  <si>
    <t>Остаток на 1 января 2018 года</t>
  </si>
  <si>
    <t>Резерв по переоценке финансовых активов, реклассифицирован-ных из категории «инвестиционные ценные бумаги, имеющиеся в наличии для продажи» в категорию «кредиты, выданные клиентам»</t>
  </si>
  <si>
    <t>Резерв при объединении бизнеса и дополнитель-ный оплаченный капитал</t>
  </si>
  <si>
    <t>(в тысячах казахстанских тенге)</t>
  </si>
  <si>
    <t>Эффект от перехода на МСФО (IFRS) 9 по состоянию на 
1 января 2018 года</t>
  </si>
  <si>
    <t xml:space="preserve"> АО "Национальный управляющий холдинг "Байтерек"</t>
  </si>
  <si>
    <t>Чистые страховые премии полученные</t>
  </si>
  <si>
    <t>Дивиденды полученные</t>
  </si>
  <si>
    <t>Консолидированный отчет о финансовом положении</t>
  </si>
  <si>
    <t>Консолидированный отчет о движении денежных средств</t>
  </si>
  <si>
    <t>Консолидированный отчет об изменениях в собственном капитале</t>
  </si>
  <si>
    <t xml:space="preserve">Эмиссия акций – денежный взнос </t>
  </si>
  <si>
    <t>Управляющий директор</t>
  </si>
  <si>
    <t>Прочие финансовые инструменты, оцениваемые по справедливой стоимости через прибыль или убыток</t>
  </si>
  <si>
    <t xml:space="preserve"> АО "Национальный управляющий холдинг "Байтерек" по состоянию на 30 июня 2019 года</t>
  </si>
  <si>
    <t>30 июня 2019 г.</t>
  </si>
  <si>
    <t>Кредиты, выданные банкам и финансовым учреждениям</t>
  </si>
  <si>
    <t>Итого активы</t>
  </si>
  <si>
    <t>Долговые ценные бумаги выпущенные</t>
  </si>
  <si>
    <t>Резервы по договорам страхования</t>
  </si>
  <si>
    <t>Итого обязательства</t>
  </si>
  <si>
    <t>Доля неконтролирующих акционеров</t>
  </si>
  <si>
    <t xml:space="preserve">Итого собственный капитал </t>
  </si>
  <si>
    <t>Итого обязательства и собственный капитал</t>
  </si>
  <si>
    <t xml:space="preserve">Шесть месяцев, закончившиеся
30 июня 
2019 года
</t>
  </si>
  <si>
    <t>Процентные доходы, рассчитанные с использованием метода эффективной ставки вознаграждения</t>
  </si>
  <si>
    <t xml:space="preserve">Прочие процентные доходы </t>
  </si>
  <si>
    <t>Чистые процентные доходы</t>
  </si>
  <si>
    <t>Чистые процентные доходы после создания 
резерва под обесценение кредитного портфеля</t>
  </si>
  <si>
    <t>Чистые комиссионные (расходы)/доходы</t>
  </si>
  <si>
    <t>Чистый (убыток)/прибыль от операций с иностранной валютой</t>
  </si>
  <si>
    <t>Чистый (убыток)/прибыль от операций с финансовыми активами, оцениваемыми по справедливой стоимости через прочий совокупный доход</t>
  </si>
  <si>
    <t xml:space="preserve">Чистый убыток в результате прекращения признания финансовых активов, оцениваемых по амортизированной стоимости </t>
  </si>
  <si>
    <t xml:space="preserve">Чистые заработанные страховые премии </t>
  </si>
  <si>
    <t xml:space="preserve">Чистые страховые выплаты и изменениям в резервах по договорам страхования </t>
  </si>
  <si>
    <t>Прочие операционные (расходы)/доходы, нетто</t>
  </si>
  <si>
    <t>Операционные доходы</t>
  </si>
  <si>
    <t>(Создание)/восстановление резерва под обесценение прочих финансовых активов и обязательств кредитного характера</t>
  </si>
  <si>
    <t>Прибыль до вычета подоходного налога</t>
  </si>
  <si>
    <t>ПРИБЫЛЬ ЗА ПЕРИОД</t>
  </si>
  <si>
    <t>Прибыль/(убыток), причитающиеся:</t>
  </si>
  <si>
    <t xml:space="preserve"> - неконтролирующим акционерам</t>
  </si>
  <si>
    <t>Консолидированный отчет о прибыли или убытке и прочем совокупном доходе</t>
  </si>
  <si>
    <t>Резерв изменения справедливой стоимости ценных бумаг:</t>
  </si>
  <si>
    <t>Пересчет финансовой информации о зарубежной деятельности в валюту представления отчетности</t>
  </si>
  <si>
    <t>Амортизация резерва по переоценке инвестиционных ценных бумаг, оцениваемые по справедливой стоимости через прочий совокупный доход, которые были реклассифицированы в состав кредитов, выданных клиентам</t>
  </si>
  <si>
    <t>Прочий совокупный доход/(убыток) за период</t>
  </si>
  <si>
    <t>ОБЩИЙ СОВОКУПНЫЙ ДОХОД ЗА ПЕРИОД</t>
  </si>
  <si>
    <t>Общий совокупный доход, причитающийся:</t>
  </si>
  <si>
    <t>Общий совокупный доход за период</t>
  </si>
  <si>
    <t>Шесть месяцев, закончившиеся
30 июня 
2018 года</t>
  </si>
  <si>
    <t>Шесть месяцев, 
закончившиеся 30 июня
2019 года</t>
  </si>
  <si>
    <t>Шесть месяцев, 
закончившиеся 30 июня
2018 года</t>
  </si>
  <si>
    <t>Денежные средства от операционной деятельности</t>
  </si>
  <si>
    <t>Комиссии полученные</t>
  </si>
  <si>
    <t>Комиссии уплаченные</t>
  </si>
  <si>
    <t>Поступления по операциям с финансовыми инструментами, оцениваемыми по справедливой стоимости, изменения которой отражаются в составе прибыли или убытка за период</t>
  </si>
  <si>
    <t>Чистая (убыток)/прибыль от операций с иностранной валютой</t>
  </si>
  <si>
    <t>Чистые страховые возмещения</t>
  </si>
  <si>
    <t>Прочие полученные операционные доходы</t>
  </si>
  <si>
    <t>Уплаченные административные и прочие операционные расходы</t>
  </si>
  <si>
    <t>Уплаченный подоходный налог</t>
  </si>
  <si>
    <t>Денежные средства, полученные от операционной деятельности до изменений в операционных активах и обязательствах</t>
  </si>
  <si>
    <t>Чистое (увеличение)/уменьшение:</t>
  </si>
  <si>
    <t>прочих финансовых активов, оцениваемых по справедливой стоимости, изменения которой отражаются в составе прибыли или убытка за период</t>
  </si>
  <si>
    <t>кредитов, выданных банкам и финансовым институтам</t>
  </si>
  <si>
    <t>депозитов</t>
  </si>
  <si>
    <t>кредитов, выданных клиентам</t>
  </si>
  <si>
    <t>прочих финансовых активов</t>
  </si>
  <si>
    <t>прочих активов</t>
  </si>
  <si>
    <t>Чистое увеличение:</t>
  </si>
  <si>
    <t>средств клиентов</t>
  </si>
  <si>
    <t>прочих обязательств</t>
  </si>
  <si>
    <t>прочих финансовых обязательств</t>
  </si>
  <si>
    <t>Чистые денежные средства от операционной деятельности</t>
  </si>
  <si>
    <t>Денежные средства от инвестиционной деятельности</t>
  </si>
  <si>
    <t>Поступления от реализации и погашения инвестиционных ценных бумаг</t>
  </si>
  <si>
    <t xml:space="preserve">Поступления от реализации основных средств и нематериальных активов </t>
  </si>
  <si>
    <t xml:space="preserve">Поступления от реализации инвестиционной недвижимости </t>
  </si>
  <si>
    <t xml:space="preserve">Поступления от реализации ассоциированных и совместных предприятий </t>
  </si>
  <si>
    <t>Чистые денежные средства, использованные в инвестиционной деятельности</t>
  </si>
  <si>
    <t>Денежные средства от финансовой деятельности</t>
  </si>
  <si>
    <t>Получение займов от банков и прочих финансовых институтов</t>
  </si>
  <si>
    <t xml:space="preserve">Получение займов от Правительства Республики Казахстан </t>
  </si>
  <si>
    <t xml:space="preserve">Поступления от выпущенных долговых ценных бумаг </t>
  </si>
  <si>
    <t>Погашения/выкуп выпущенных долговых ценных бумаг</t>
  </si>
  <si>
    <t xml:space="preserve">Поступления от размещения обыкновенных акций </t>
  </si>
  <si>
    <t>Влияние изменений резерва под обесценения на денежные средства и их эквиваленты</t>
  </si>
  <si>
    <t>Чистое увеличение/(уменьшение) денежных средств и их эквивалентов</t>
  </si>
  <si>
    <t>Денежные средства и их эквиваленты на начало периода</t>
  </si>
  <si>
    <t xml:space="preserve">Денежные средства и их эквивалента на конец периода </t>
  </si>
  <si>
    <t>Пересчитанный остаток на 1 января 2018 года</t>
  </si>
  <si>
    <t xml:space="preserve">Прибыль за период, не аудировано </t>
  </si>
  <si>
    <t>Прочий совокупный доход, не аудировано</t>
  </si>
  <si>
    <t xml:space="preserve">Итого совокупного дохода за период, не аудировано </t>
  </si>
  <si>
    <t xml:space="preserve">Признание дисконта по займам от Правительства Республики Казахстан, за вычетом налогов в размере 3,868,282 тысяч тенге, не аудировано </t>
  </si>
  <si>
    <t>Изменение доли неконтролирующих акционеров в дочерних предприятиях, не аудировано</t>
  </si>
  <si>
    <t>Переводы и прочие движения, 
не аудировано</t>
  </si>
  <si>
    <t>Пересчитанный остаток на 30 июня 2018 года, не аудировано</t>
  </si>
  <si>
    <t xml:space="preserve">Доли неконтро-лирующих акционеров </t>
  </si>
  <si>
    <t>Остаток на 1 января 2019 года</t>
  </si>
  <si>
    <t>Прочий совокупный доход, 
не аудировано</t>
  </si>
  <si>
    <t>Признание дисконта по займам от Правительства Республики Казахстан, за вычетом налогов в размере 4,424,583 тысячи тенге, 
не аудировано</t>
  </si>
  <si>
    <t>Выбытие дочерней организации АО «QazTech Ventures», не аудировано</t>
  </si>
  <si>
    <t>Переводы и прочие движения, не аудировано</t>
  </si>
  <si>
    <t>Остаток на 30 июня 2019 года, не аудировано</t>
  </si>
  <si>
    <t>Резерв при объединении бизнеса и дополни-тельный оплаченный капитал</t>
  </si>
  <si>
    <t>Доли неконтроли-рующих акционеров</t>
  </si>
  <si>
    <t>Итого 
капитала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</si>
</sst>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* #,##0_);* \(#,##0\);&quot;-&quot;??_);@"/>
    <numFmt numFmtId="165" formatCode="_-* #,##0\ _₽_-;\-* #,##0\ _₽_-;_-* &quot;-&quot;??\ _₽_-;_-@_-"/>
    <numFmt numFmtId="166" formatCode="#,###;\(#,###\)"/>
  </numFmts>
  <fonts count="33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4" fontId="16" fillId="0" borderId="0" applyFill="0" applyBorder="0" applyProtection="0"/>
    <xf numFmtId="43" fontId="18" fillId="0" borderId="0" applyFont="0" applyFill="0" applyBorder="0" applyAlignment="0" applyProtection="0"/>
    <xf numFmtId="0" fontId="22" fillId="0" borderId="0"/>
    <xf numFmtId="0" fontId="5" fillId="0" borderId="0"/>
  </cellStyleXfs>
  <cellXfs count="212">
    <xf numFmtId="0" fontId="0" fillId="0" borderId="0" xfId="0"/>
    <xf numFmtId="0" fontId="1" fillId="0" borderId="0" xfId="0" applyFont="1"/>
    <xf numFmtId="0" fontId="3" fillId="0" borderId="0" xfId="1" applyFont="1" applyAlignment="1"/>
    <xf numFmtId="0" fontId="1" fillId="0" borderId="0" xfId="1" applyFont="1" applyFill="1" applyAlignment="1">
      <alignment horizontal="right"/>
    </xf>
    <xf numFmtId="3" fontId="1" fillId="0" borderId="0" xfId="1" applyNumberFormat="1" applyFont="1" applyAlignme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4" fillId="0" borderId="0" xfId="0" applyFont="1" applyBorder="1" applyAlignment="1"/>
    <xf numFmtId="0" fontId="8" fillId="0" borderId="2" xfId="0" applyFont="1" applyBorder="1" applyAlignment="1">
      <alignment horizontal="center" vertical="center" wrapText="1"/>
    </xf>
    <xf numFmtId="0" fontId="10" fillId="0" borderId="0" xfId="0" applyFont="1" applyBorder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4" fontId="10" fillId="0" borderId="0" xfId="0" applyNumberFormat="1" applyFont="1"/>
    <xf numFmtId="3" fontId="12" fillId="0" borderId="0" xfId="1" applyNumberFormat="1" applyFont="1" applyFill="1" applyAlignment="1"/>
    <xf numFmtId="3" fontId="10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5" fillId="0" borderId="0" xfId="0" applyFont="1"/>
    <xf numFmtId="0" fontId="12" fillId="0" borderId="0" xfId="0" applyFont="1"/>
    <xf numFmtId="3" fontId="12" fillId="0" borderId="0" xfId="1" applyNumberFormat="1" applyFont="1" applyAlignment="1"/>
    <xf numFmtId="0" fontId="17" fillId="0" borderId="0" xfId="0" applyFont="1"/>
    <xf numFmtId="0" fontId="13" fillId="0" borderId="0" xfId="1" applyFont="1" applyAlignment="1"/>
    <xf numFmtId="0" fontId="12" fillId="0" borderId="0" xfId="1" applyFont="1" applyFill="1" applyAlignment="1">
      <alignment horizontal="right"/>
    </xf>
    <xf numFmtId="0" fontId="14" fillId="0" borderId="0" xfId="0" applyFont="1" applyAlignment="1"/>
    <xf numFmtId="0" fontId="8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3" fontId="8" fillId="0" borderId="0" xfId="1" applyNumberFormat="1" applyFont="1" applyAlignment="1"/>
    <xf numFmtId="3" fontId="1" fillId="0" borderId="0" xfId="1" applyNumberFormat="1" applyFont="1" applyBorder="1" applyAlignment="1"/>
    <xf numFmtId="0" fontId="20" fillId="0" borderId="0" xfId="0" applyFont="1" applyAlignment="1"/>
    <xf numFmtId="0" fontId="10" fillId="0" borderId="0" xfId="0" applyFont="1" applyAlignment="1">
      <alignment horizontal="left"/>
    </xf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1" fillId="0" borderId="0" xfId="3" applyFont="1" applyFill="1" applyAlignment="1">
      <alignment horizontal="right"/>
    </xf>
    <xf numFmtId="0" fontId="21" fillId="0" borderId="0" xfId="2" applyFont="1" applyFill="1"/>
    <xf numFmtId="0" fontId="1" fillId="0" borderId="0" xfId="2" applyFont="1" applyFill="1" applyAlignment="1">
      <alignment wrapText="1"/>
    </xf>
    <xf numFmtId="0" fontId="3" fillId="0" borderId="0" xfId="2" applyFont="1" applyFill="1" applyAlignment="1">
      <alignment wrapText="1"/>
    </xf>
    <xf numFmtId="0" fontId="12" fillId="0" borderId="0" xfId="1" applyFont="1" applyFill="1"/>
    <xf numFmtId="0" fontId="13" fillId="0" borderId="0" xfId="2" applyFont="1" applyFill="1" applyAlignment="1">
      <alignment horizontal="right"/>
    </xf>
    <xf numFmtId="3" fontId="12" fillId="0" borderId="0" xfId="1" applyNumberFormat="1" applyFont="1" applyFill="1" applyAlignment="1">
      <alignment horizontal="right"/>
    </xf>
    <xf numFmtId="37" fontId="13" fillId="0" borderId="0" xfId="2" applyNumberFormat="1" applyFont="1" applyFill="1" applyAlignment="1">
      <alignment horizontal="right"/>
    </xf>
    <xf numFmtId="164" fontId="13" fillId="0" borderId="0" xfId="2" applyNumberFormat="1" applyFont="1" applyFill="1"/>
    <xf numFmtId="0" fontId="13" fillId="0" borderId="0" xfId="2" applyFont="1" applyFill="1"/>
    <xf numFmtId="0" fontId="14" fillId="0" borderId="0" xfId="4" applyFont="1" applyFill="1"/>
    <xf numFmtId="0" fontId="9" fillId="0" borderId="0" xfId="0" applyFont="1" applyAlignment="1">
      <alignment wrapText="1"/>
    </xf>
    <xf numFmtId="0" fontId="10" fillId="0" borderId="0" xfId="0" applyFont="1" applyAlignment="1"/>
    <xf numFmtId="0" fontId="11" fillId="0" borderId="0" xfId="0" applyFont="1" applyAlignment="1">
      <alignment wrapText="1"/>
    </xf>
    <xf numFmtId="0" fontId="1" fillId="0" borderId="0" xfId="0" applyFont="1" applyAlignment="1"/>
    <xf numFmtId="0" fontId="8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23" fillId="0" borderId="0" xfId="0" applyFont="1"/>
    <xf numFmtId="0" fontId="8" fillId="0" borderId="0" xfId="0" applyFont="1" applyBorder="1" applyAlignment="1">
      <alignment horizontal="center" vertical="center" wrapText="1"/>
    </xf>
    <xf numFmtId="3" fontId="3" fillId="0" borderId="0" xfId="2" applyNumberFormat="1" applyFont="1" applyFill="1"/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164" fontId="6" fillId="0" borderId="4" xfId="4" applyNumberFormat="1" applyFont="1" applyFill="1" applyBorder="1" applyAlignment="1" applyProtection="1"/>
    <xf numFmtId="164" fontId="7" fillId="0" borderId="0" xfId="4" applyNumberFormat="1" applyFont="1" applyFill="1" applyBorder="1" applyAlignment="1" applyProtection="1"/>
    <xf numFmtId="164" fontId="7" fillId="0" borderId="2" xfId="4" applyNumberFormat="1" applyFont="1" applyFill="1" applyBorder="1" applyAlignment="1" applyProtection="1"/>
    <xf numFmtId="3" fontId="1" fillId="0" borderId="3" xfId="4" applyNumberFormat="1" applyFont="1" applyFill="1" applyBorder="1" applyAlignment="1" applyProtection="1">
      <alignment wrapText="1"/>
    </xf>
    <xf numFmtId="3" fontId="1" fillId="0" borderId="5" xfId="4" applyNumberFormat="1" applyFont="1" applyFill="1" applyBorder="1" applyAlignment="1" applyProtection="1">
      <alignment wrapText="1"/>
    </xf>
    <xf numFmtId="164" fontId="6" fillId="0" borderId="3" xfId="4" applyNumberFormat="1" applyFont="1" applyFill="1" applyBorder="1" applyAlignment="1" applyProtection="1"/>
    <xf numFmtId="164" fontId="6" fillId="0" borderId="5" xfId="4" applyNumberFormat="1" applyFont="1" applyFill="1" applyBorder="1" applyAlignment="1" applyProtection="1"/>
    <xf numFmtId="164" fontId="7" fillId="0" borderId="5" xfId="4" applyNumberFormat="1" applyFont="1" applyFill="1" applyBorder="1" applyAlignment="1" applyProtection="1"/>
    <xf numFmtId="3" fontId="3" fillId="0" borderId="0" xfId="4" applyNumberFormat="1" applyFont="1" applyFill="1" applyAlignment="1"/>
    <xf numFmtId="164" fontId="6" fillId="0" borderId="0" xfId="4" applyNumberFormat="1" applyFont="1" applyFill="1" applyBorder="1" applyAlignment="1" applyProtection="1"/>
    <xf numFmtId="3" fontId="1" fillId="0" borderId="0" xfId="4" applyNumberFormat="1" applyFont="1" applyFill="1" applyBorder="1" applyAlignment="1" applyProtection="1">
      <alignment wrapText="1"/>
    </xf>
    <xf numFmtId="3" fontId="7" fillId="0" borderId="0" xfId="4" applyNumberFormat="1" applyFont="1" applyFill="1" applyBorder="1" applyAlignment="1" applyProtection="1"/>
    <xf numFmtId="3" fontId="1" fillId="0" borderId="4" xfId="4" applyNumberFormat="1" applyFont="1" applyFill="1" applyBorder="1" applyAlignment="1" applyProtection="1">
      <alignment wrapText="1"/>
    </xf>
    <xf numFmtId="3" fontId="3" fillId="0" borderId="0" xfId="2" applyNumberFormat="1" applyFont="1" applyFill="1" applyAlignment="1"/>
    <xf numFmtId="166" fontId="9" fillId="0" borderId="0" xfId="0" applyNumberFormat="1" applyFont="1" applyAlignment="1">
      <alignment wrapText="1"/>
    </xf>
    <xf numFmtId="166" fontId="9" fillId="0" borderId="0" xfId="0" applyNumberFormat="1" applyFont="1" applyBorder="1" applyAlignment="1">
      <alignment wrapText="1"/>
    </xf>
    <xf numFmtId="166" fontId="7" fillId="0" borderId="2" xfId="4" applyNumberFormat="1" applyFont="1" applyFill="1" applyBorder="1" applyAlignment="1" applyProtection="1">
      <alignment horizontal="right"/>
    </xf>
    <xf numFmtId="166" fontId="7" fillId="0" borderId="0" xfId="4" applyNumberFormat="1" applyFont="1" applyFill="1" applyBorder="1" applyAlignment="1" applyProtection="1">
      <alignment horizontal="right"/>
    </xf>
    <xf numFmtId="166" fontId="8" fillId="0" borderId="3" xfId="0" applyNumberFormat="1" applyFont="1" applyBorder="1" applyAlignment="1">
      <alignment wrapText="1"/>
    </xf>
    <xf numFmtId="166" fontId="8" fillId="0" borderId="0" xfId="0" applyNumberFormat="1" applyFont="1" applyBorder="1" applyAlignment="1">
      <alignment wrapText="1"/>
    </xf>
    <xf numFmtId="166" fontId="1" fillId="0" borderId="3" xfId="0" applyNumberFormat="1" applyFont="1" applyBorder="1" applyAlignment="1">
      <alignment wrapText="1"/>
    </xf>
    <xf numFmtId="166" fontId="3" fillId="0" borderId="0" xfId="0" applyNumberFormat="1" applyFont="1" applyBorder="1" applyAlignment="1">
      <alignment wrapText="1"/>
    </xf>
    <xf numFmtId="166" fontId="3" fillId="0" borderId="0" xfId="0" applyNumberFormat="1" applyFont="1" applyAlignment="1">
      <alignment wrapText="1"/>
    </xf>
    <xf numFmtId="166" fontId="3" fillId="0" borderId="2" xfId="4" applyNumberFormat="1" applyFont="1" applyFill="1" applyBorder="1" applyAlignment="1" applyProtection="1">
      <alignment horizontal="right"/>
    </xf>
    <xf numFmtId="166" fontId="6" fillId="0" borderId="2" xfId="4" applyNumberFormat="1" applyFont="1" applyFill="1" applyBorder="1" applyAlignment="1" applyProtection="1">
      <alignment horizontal="right"/>
    </xf>
    <xf numFmtId="166" fontId="3" fillId="0" borderId="0" xfId="4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right"/>
    </xf>
    <xf numFmtId="166" fontId="3" fillId="0" borderId="2" xfId="0" applyNumberFormat="1" applyFont="1" applyFill="1" applyBorder="1" applyAlignment="1" applyProtection="1">
      <alignment horizontal="right"/>
    </xf>
    <xf numFmtId="166" fontId="1" fillId="0" borderId="0" xfId="0" applyNumberFormat="1" applyFont="1" applyBorder="1" applyAlignment="1">
      <alignment wrapText="1"/>
    </xf>
    <xf numFmtId="166" fontId="10" fillId="0" borderId="0" xfId="0" applyNumberFormat="1" applyFont="1"/>
    <xf numFmtId="166" fontId="1" fillId="0" borderId="0" xfId="0" applyNumberFormat="1" applyFont="1" applyAlignment="1">
      <alignment wrapText="1"/>
    </xf>
    <xf numFmtId="166" fontId="1" fillId="0" borderId="2" xfId="0" applyNumberFormat="1" applyFont="1" applyBorder="1" applyAlignment="1">
      <alignment wrapText="1"/>
    </xf>
    <xf numFmtId="166" fontId="8" fillId="0" borderId="0" xfId="0" applyNumberFormat="1" applyFont="1" applyAlignment="1">
      <alignment wrapText="1"/>
    </xf>
    <xf numFmtId="166" fontId="6" fillId="0" borderId="0" xfId="4" applyNumberFormat="1" applyFont="1" applyFill="1" applyBorder="1" applyAlignment="1" applyProtection="1">
      <alignment horizontal="right"/>
    </xf>
    <xf numFmtId="166" fontId="10" fillId="0" borderId="0" xfId="0" applyNumberFormat="1" applyFont="1" applyAlignment="1"/>
    <xf numFmtId="166" fontId="10" fillId="0" borderId="0" xfId="0" applyNumberFormat="1" applyFont="1" applyBorder="1"/>
    <xf numFmtId="166" fontId="15" fillId="0" borderId="0" xfId="0" applyNumberFormat="1" applyFont="1"/>
    <xf numFmtId="3" fontId="3" fillId="0" borderId="0" xfId="2" applyNumberFormat="1" applyFont="1" applyFill="1" applyAlignment="1">
      <alignment horizontal="right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12" fillId="0" borderId="0" xfId="2" applyFont="1" applyFill="1" applyAlignment="1">
      <alignment horizontal="center" vertical="justify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3" fontId="13" fillId="0" borderId="0" xfId="4" applyNumberFormat="1" applyFont="1" applyFill="1" applyAlignment="1">
      <alignment horizontal="right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3" fontId="19" fillId="0" borderId="3" xfId="0" applyNumberFormat="1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3" fontId="24" fillId="0" borderId="0" xfId="4" applyNumberFormat="1" applyFont="1" applyFill="1" applyBorder="1" applyAlignment="1" applyProtection="1">
      <alignment horizontal="right"/>
    </xf>
    <xf numFmtId="0" fontId="23" fillId="0" borderId="0" xfId="0" applyFont="1" applyBorder="1" applyAlignment="1">
      <alignment vertical="center" wrapText="1"/>
    </xf>
    <xf numFmtId="3" fontId="23" fillId="0" borderId="0" xfId="0" applyNumberFormat="1" applyFont="1" applyAlignment="1">
      <alignment vertical="center" wrapText="1"/>
    </xf>
    <xf numFmtId="164" fontId="24" fillId="0" borderId="0" xfId="4" applyNumberFormat="1" applyFont="1" applyFill="1" applyBorder="1" applyAlignment="1" applyProtection="1">
      <alignment horizontal="right"/>
    </xf>
    <xf numFmtId="3" fontId="19" fillId="0" borderId="1" xfId="0" applyNumberFormat="1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0" fontId="25" fillId="0" borderId="0" xfId="0" applyFont="1" applyBorder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3" fontId="26" fillId="0" borderId="0" xfId="4" applyNumberFormat="1" applyFont="1" applyFill="1" applyAlignment="1">
      <alignment horizontal="right"/>
    </xf>
    <xf numFmtId="164" fontId="27" fillId="0" borderId="0" xfId="4" applyNumberFormat="1" applyFont="1" applyFill="1" applyBorder="1" applyAlignment="1" applyProtection="1">
      <alignment horizontal="right"/>
    </xf>
    <xf numFmtId="3" fontId="26" fillId="0" borderId="0" xfId="4" applyNumberFormat="1" applyFont="1" applyAlignment="1">
      <alignment horizontal="right"/>
    </xf>
    <xf numFmtId="164" fontId="26" fillId="0" borderId="0" xfId="4" applyNumberFormat="1" applyFont="1" applyFill="1" applyBorder="1" applyAlignment="1" applyProtection="1">
      <alignment horizontal="right"/>
    </xf>
    <xf numFmtId="3" fontId="28" fillId="0" borderId="0" xfId="4" applyNumberFormat="1" applyFont="1" applyFill="1" applyAlignment="1">
      <alignment horizontal="right"/>
    </xf>
    <xf numFmtId="164" fontId="26" fillId="0" borderId="2" xfId="4" applyNumberFormat="1" applyFont="1" applyFill="1" applyBorder="1" applyAlignment="1" applyProtection="1">
      <alignment horizontal="right"/>
    </xf>
    <xf numFmtId="165" fontId="25" fillId="0" borderId="3" xfId="6" applyNumberFormat="1" applyFont="1" applyBorder="1" applyAlignment="1">
      <alignment horizontal="right" vertical="center" wrapText="1"/>
    </xf>
    <xf numFmtId="165" fontId="25" fillId="0" borderId="0" xfId="6" applyNumberFormat="1" applyFont="1" applyBorder="1" applyAlignment="1">
      <alignment horizontal="right" vertical="center" wrapText="1"/>
    </xf>
    <xf numFmtId="165" fontId="26" fillId="0" borderId="0" xfId="6" applyNumberFormat="1" applyFont="1" applyAlignment="1">
      <alignment horizontal="right" vertical="center" wrapText="1"/>
    </xf>
    <xf numFmtId="165" fontId="26" fillId="0" borderId="0" xfId="6" applyNumberFormat="1" applyFont="1" applyBorder="1" applyAlignment="1">
      <alignment horizontal="right" vertical="center" wrapText="1"/>
    </xf>
    <xf numFmtId="165" fontId="25" fillId="0" borderId="0" xfId="6" applyNumberFormat="1" applyFont="1" applyAlignment="1">
      <alignment horizontal="right" vertical="center" wrapText="1"/>
    </xf>
    <xf numFmtId="0" fontId="26" fillId="0" borderId="0" xfId="0" applyFont="1"/>
    <xf numFmtId="3" fontId="26" fillId="0" borderId="2" xfId="4" applyNumberFormat="1" applyFont="1" applyFill="1" applyBorder="1" applyAlignment="1">
      <alignment horizontal="right"/>
    </xf>
    <xf numFmtId="164" fontId="29" fillId="0" borderId="0" xfId="4" applyNumberFormat="1" applyFont="1" applyFill="1" applyBorder="1" applyAlignment="1" applyProtection="1">
      <alignment horizontal="right"/>
    </xf>
    <xf numFmtId="164" fontId="25" fillId="0" borderId="2" xfId="4" applyNumberFormat="1" applyFont="1" applyFill="1" applyBorder="1" applyAlignment="1" applyProtection="1">
      <alignment horizontal="right"/>
    </xf>
    <xf numFmtId="164" fontId="25" fillId="0" borderId="3" xfId="4" applyNumberFormat="1" applyFont="1" applyFill="1" applyBorder="1" applyAlignment="1" applyProtection="1">
      <alignment horizontal="right"/>
    </xf>
    <xf numFmtId="0" fontId="28" fillId="0" borderId="0" xfId="0" applyFont="1" applyAlignment="1">
      <alignment vertical="center" wrapText="1"/>
    </xf>
    <xf numFmtId="164" fontId="28" fillId="0" borderId="0" xfId="4" applyNumberFormat="1" applyFont="1" applyFill="1" applyBorder="1" applyAlignment="1" applyProtection="1">
      <alignment horizontal="right"/>
    </xf>
    <xf numFmtId="165" fontId="25" fillId="0" borderId="0" xfId="6" applyNumberFormat="1" applyFont="1" applyBorder="1" applyAlignment="1">
      <alignment horizontal="right" vertical="center" wrapText="1"/>
    </xf>
    <xf numFmtId="165" fontId="26" fillId="0" borderId="3" xfId="6" applyNumberFormat="1" applyFont="1" applyBorder="1" applyAlignment="1">
      <alignment horizontal="right" vertical="center" wrapText="1"/>
    </xf>
    <xf numFmtId="165" fontId="25" fillId="0" borderId="1" xfId="6" applyNumberFormat="1" applyFont="1" applyBorder="1" applyAlignment="1">
      <alignment horizontal="right" vertical="center" wrapText="1"/>
    </xf>
    <xf numFmtId="0" fontId="3" fillId="0" borderId="0" xfId="0" applyFont="1" applyAlignment="1"/>
    <xf numFmtId="0" fontId="9" fillId="0" borderId="0" xfId="0" applyFont="1" applyAlignment="1">
      <alignment wrapText="1"/>
    </xf>
    <xf numFmtId="0" fontId="1" fillId="0" borderId="0" xfId="2" applyFont="1" applyFill="1" applyBorder="1" applyAlignment="1">
      <alignment horizontal="center" wrapText="1"/>
    </xf>
    <xf numFmtId="3" fontId="19" fillId="0" borderId="0" xfId="0" applyNumberFormat="1" applyFont="1" applyBorder="1" applyAlignment="1">
      <alignment vertical="center" wrapText="1"/>
    </xf>
    <xf numFmtId="166" fontId="9" fillId="0" borderId="2" xfId="0" applyNumberFormat="1" applyFont="1" applyBorder="1" applyAlignment="1">
      <alignment wrapText="1"/>
    </xf>
    <xf numFmtId="166" fontId="3" fillId="0" borderId="2" xfId="0" applyNumberFormat="1" applyFont="1" applyBorder="1" applyAlignment="1">
      <alignment wrapText="1"/>
    </xf>
    <xf numFmtId="165" fontId="3" fillId="0" borderId="0" xfId="6" applyNumberFormat="1" applyFont="1" applyFill="1" applyBorder="1" applyAlignment="1" applyProtection="1">
      <alignment horizontal="right"/>
    </xf>
    <xf numFmtId="0" fontId="9" fillId="0" borderId="0" xfId="0" applyFont="1" applyAlignment="1">
      <alignment horizontal="left" vertical="top" wrapText="1"/>
    </xf>
    <xf numFmtId="43" fontId="3" fillId="0" borderId="2" xfId="6" applyFont="1" applyFill="1" applyBorder="1" applyAlignment="1" applyProtection="1">
      <alignment horizontal="right"/>
    </xf>
    <xf numFmtId="0" fontId="30" fillId="0" borderId="0" xfId="0" applyFont="1" applyAlignment="1">
      <alignment vertical="center" wrapText="1"/>
    </xf>
    <xf numFmtId="164" fontId="31" fillId="0" borderId="0" xfId="4" applyNumberFormat="1" applyFont="1" applyFill="1" applyBorder="1" applyAlignment="1" applyProtection="1">
      <alignment horizontal="right"/>
    </xf>
    <xf numFmtId="164" fontId="28" fillId="0" borderId="2" xfId="4" applyNumberFormat="1" applyFont="1" applyFill="1" applyBorder="1" applyAlignment="1" applyProtection="1">
      <alignment horizontal="right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43" fontId="3" fillId="0" borderId="0" xfId="6" applyFont="1" applyFill="1" applyAlignment="1" applyProtection="1"/>
    <xf numFmtId="164" fontId="6" fillId="0" borderId="2" xfId="4" applyNumberFormat="1" applyFont="1" applyFill="1" applyBorder="1" applyAlignment="1" applyProtection="1"/>
    <xf numFmtId="43" fontId="3" fillId="0" borderId="5" xfId="6" applyFont="1" applyFill="1" applyBorder="1" applyAlignment="1" applyProtection="1"/>
    <xf numFmtId="43" fontId="1" fillId="0" borderId="3" xfId="6" applyFont="1" applyFill="1" applyBorder="1" applyAlignment="1" applyProtection="1">
      <alignment wrapText="1"/>
    </xf>
    <xf numFmtId="165" fontId="1" fillId="0" borderId="3" xfId="6" applyNumberFormat="1" applyFont="1" applyFill="1" applyBorder="1" applyAlignment="1" applyProtection="1">
      <alignment wrapText="1"/>
    </xf>
    <xf numFmtId="43" fontId="3" fillId="0" borderId="0" xfId="6" applyFont="1" applyFill="1" applyAlignment="1"/>
    <xf numFmtId="0" fontId="32" fillId="0" borderId="0" xfId="2" applyFont="1" applyFill="1" applyAlignment="1">
      <alignment wrapText="1"/>
    </xf>
    <xf numFmtId="0" fontId="1" fillId="0" borderId="0" xfId="2" applyFont="1" applyFill="1" applyBorder="1" applyAlignment="1">
      <alignment wrapText="1"/>
    </xf>
    <xf numFmtId="0" fontId="1" fillId="0" borderId="5" xfId="2" applyFont="1" applyFill="1" applyBorder="1" applyAlignment="1">
      <alignment horizontal="center" wrapText="1"/>
    </xf>
    <xf numFmtId="166" fontId="9" fillId="0" borderId="5" xfId="0" applyNumberFormat="1" applyFont="1" applyBorder="1" applyAlignment="1">
      <alignment wrapText="1"/>
    </xf>
    <xf numFmtId="166" fontId="3" fillId="0" borderId="5" xfId="0" applyNumberFormat="1" applyFont="1" applyBorder="1" applyAlignment="1">
      <alignment wrapText="1"/>
    </xf>
    <xf numFmtId="43" fontId="0" fillId="0" borderId="0" xfId="6" applyFont="1"/>
    <xf numFmtId="43" fontId="7" fillId="0" borderId="0" xfId="6" applyFont="1" applyFill="1" applyBorder="1" applyAlignment="1" applyProtection="1"/>
    <xf numFmtId="43" fontId="3" fillId="0" borderId="0" xfId="6" applyFont="1" applyFill="1" applyBorder="1" applyAlignment="1" applyProtection="1"/>
    <xf numFmtId="43" fontId="6" fillId="0" borderId="0" xfId="6" applyFont="1" applyFill="1" applyBorder="1" applyAlignment="1" applyProtection="1"/>
    <xf numFmtId="43" fontId="6" fillId="0" borderId="3" xfId="6" applyFont="1" applyFill="1" applyBorder="1" applyAlignment="1" applyProtection="1"/>
    <xf numFmtId="0" fontId="23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164" fontId="31" fillId="0" borderId="3" xfId="4" applyNumberFormat="1" applyFont="1" applyFill="1" applyBorder="1" applyAlignment="1" applyProtection="1">
      <alignment horizontal="right"/>
    </xf>
    <xf numFmtId="43" fontId="3" fillId="0" borderId="5" xfId="6" applyFont="1" applyFill="1" applyBorder="1" applyAlignment="1" applyProtection="1">
      <alignment wrapText="1"/>
    </xf>
    <xf numFmtId="3" fontId="3" fillId="0" borderId="5" xfId="4" applyNumberFormat="1" applyFont="1" applyFill="1" applyBorder="1" applyAlignment="1" applyProtection="1">
      <alignment wrapText="1"/>
    </xf>
    <xf numFmtId="43" fontId="7" fillId="0" borderId="5" xfId="6" applyFont="1" applyFill="1" applyBorder="1" applyAlignment="1" applyProtection="1"/>
    <xf numFmtId="3" fontId="1" fillId="0" borderId="3" xfId="6" applyNumberFormat="1" applyFont="1" applyFill="1" applyBorder="1" applyAlignment="1" applyProtection="1">
      <alignment wrapText="1"/>
    </xf>
    <xf numFmtId="3" fontId="6" fillId="0" borderId="3" xfId="4" applyNumberFormat="1" applyFont="1" applyFill="1" applyBorder="1" applyAlignment="1" applyProtection="1"/>
    <xf numFmtId="3" fontId="3" fillId="0" borderId="0" xfId="2" applyNumberFormat="1" applyFont="1" applyFill="1" applyAlignment="1" applyProtection="1"/>
    <xf numFmtId="3" fontId="6" fillId="0" borderId="4" xfId="4" applyNumberFormat="1" applyFont="1" applyFill="1" applyBorder="1" applyAlignment="1" applyProtection="1"/>
    <xf numFmtId="3" fontId="6" fillId="0" borderId="4" xfId="6" applyNumberFormat="1" applyFont="1" applyFill="1" applyBorder="1" applyAlignment="1" applyProtection="1"/>
    <xf numFmtId="3" fontId="0" fillId="0" borderId="0" xfId="0" applyNumberFormat="1"/>
    <xf numFmtId="3" fontId="3" fillId="0" borderId="0" xfId="6" applyNumberFormat="1" applyFont="1" applyFill="1" applyAlignment="1">
      <alignment horizontal="right"/>
    </xf>
    <xf numFmtId="3" fontId="13" fillId="0" borderId="0" xfId="2" applyNumberFormat="1" applyFont="1" applyFill="1" applyAlignment="1">
      <alignment horizontal="right"/>
    </xf>
    <xf numFmtId="3" fontId="13" fillId="0" borderId="0" xfId="2" applyNumberFormat="1" applyFont="1" applyFill="1"/>
    <xf numFmtId="0" fontId="23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Alignment="1">
      <alignment horizontal="center" vertical="justify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12" fillId="0" borderId="0" xfId="2" applyFont="1" applyFill="1" applyAlignment="1">
      <alignment horizontal="center" vertical="justify" wrapText="1"/>
    </xf>
    <xf numFmtId="0" fontId="12" fillId="0" borderId="0" xfId="2" applyFont="1" applyFill="1" applyAlignment="1">
      <alignment horizontal="center" vertical="justify"/>
    </xf>
    <xf numFmtId="0" fontId="1" fillId="0" borderId="2" xfId="2" applyFont="1" applyFill="1" applyBorder="1" applyAlignment="1">
      <alignment horizontal="center"/>
    </xf>
    <xf numFmtId="0" fontId="23" fillId="0" borderId="5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top" wrapText="1"/>
    </xf>
    <xf numFmtId="43" fontId="3" fillId="0" borderId="0" xfId="6" applyFont="1" applyFill="1" applyBorder="1" applyAlignment="1" applyProtection="1">
      <alignment horizontal="right"/>
    </xf>
    <xf numFmtId="43" fontId="3" fillId="0" borderId="1" xfId="6" applyFont="1" applyFill="1" applyBorder="1" applyAlignment="1"/>
    <xf numFmtId="165" fontId="7" fillId="0" borderId="0" xfId="6" applyNumberFormat="1" applyFont="1" applyFill="1" applyBorder="1" applyAlignment="1" applyProtection="1"/>
  </cellXfs>
  <cellStyles count="9">
    <cellStyle name="Debit" xfId="5"/>
    <cellStyle name="Обычный" xfId="0" builtinId="0"/>
    <cellStyle name="Обычный 10 3 2" xfId="8"/>
    <cellStyle name="Обычный 2" xfId="7"/>
    <cellStyle name="Обычный 2 5" xfId="4"/>
    <cellStyle name="Обычный 3 3" xfId="2"/>
    <cellStyle name="Обычный 4 2" xfId="1"/>
    <cellStyle name="Обычный 4 3" xfId="3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KZHO~1/AppData/Local/Temp/notesF3B52A/Non-financial/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ten001/AppData/Local/Temp/notesF3B52A/Non-financial%20KPIs_SR_v7_17_10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Содержание"/>
      <sheetName val="FES"/>
      <sheetName val="Справочники"/>
      <sheetName val="Prelim Cost"/>
      <sheetName val="Cabre0703"/>
      <sheetName val="ESH.0703"/>
      <sheetName val="LOE0703"/>
      <sheetName val="NEG06-0703"/>
      <sheetName val="WG09-070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7"/>
  <sheetViews>
    <sheetView tabSelected="1" view="pageBreakPreview" zoomScale="85" zoomScaleNormal="100" zoomScaleSheetLayoutView="85" workbookViewId="0">
      <selection activeCell="D22" sqref="D22"/>
    </sheetView>
  </sheetViews>
  <sheetFormatPr defaultRowHeight="15.75" x14ac:dyDescent="0.25"/>
  <cols>
    <col min="1" max="1" width="76.85546875" style="7" customWidth="1"/>
    <col min="2" max="2" width="8.85546875" style="106" customWidth="1"/>
    <col min="3" max="3" width="21.140625" style="7" customWidth="1"/>
    <col min="4" max="4" width="1.85546875" style="7" customWidth="1"/>
    <col min="5" max="5" width="22.28515625" style="7" customWidth="1"/>
    <col min="6" max="6" width="14.85546875" style="7" customWidth="1"/>
    <col min="7" max="7" width="11" style="7" bestFit="1" customWidth="1"/>
    <col min="8" max="16384" width="9.140625" style="7"/>
  </cols>
  <sheetData>
    <row r="2" spans="1:5" ht="18.75" x14ac:dyDescent="0.3">
      <c r="A2" s="194" t="s">
        <v>77</v>
      </c>
      <c r="B2" s="194"/>
      <c r="C2" s="194"/>
      <c r="D2" s="194"/>
      <c r="E2" s="194"/>
    </row>
    <row r="3" spans="1:5" ht="18.75" x14ac:dyDescent="0.3">
      <c r="A3" s="195" t="s">
        <v>83</v>
      </c>
      <c r="B3" s="195"/>
      <c r="C3" s="195"/>
      <c r="D3" s="195"/>
      <c r="E3" s="195"/>
    </row>
    <row r="5" spans="1:5" x14ac:dyDescent="0.25">
      <c r="B5" s="98" t="s">
        <v>17</v>
      </c>
      <c r="C5" s="11"/>
      <c r="E5" s="13"/>
    </row>
    <row r="6" spans="1:5" x14ac:dyDescent="0.25">
      <c r="A6" s="196"/>
      <c r="B6" s="98" t="s">
        <v>18</v>
      </c>
      <c r="C6" s="160" t="s">
        <v>84</v>
      </c>
      <c r="D6" s="197"/>
      <c r="E6" s="13" t="s">
        <v>15</v>
      </c>
    </row>
    <row r="7" spans="1:5" x14ac:dyDescent="0.25">
      <c r="A7" s="196"/>
      <c r="B7" s="109"/>
      <c r="C7" s="9" t="s">
        <v>0</v>
      </c>
      <c r="D7" s="197"/>
      <c r="E7" s="9" t="s">
        <v>0</v>
      </c>
    </row>
    <row r="8" spans="1:5" x14ac:dyDescent="0.25">
      <c r="A8" s="5" t="s">
        <v>3</v>
      </c>
      <c r="B8" s="98"/>
      <c r="C8" s="6"/>
      <c r="D8" s="6"/>
      <c r="E8" s="12"/>
    </row>
    <row r="9" spans="1:5" ht="24.95" customHeight="1" x14ac:dyDescent="0.3">
      <c r="A9" s="111" t="s">
        <v>4</v>
      </c>
      <c r="B9" s="112">
        <v>4</v>
      </c>
      <c r="C9" s="113">
        <v>711212627</v>
      </c>
      <c r="D9" s="113"/>
      <c r="E9" s="113">
        <v>644172147</v>
      </c>
    </row>
    <row r="10" spans="1:5" ht="37.5" x14ac:dyDescent="0.3">
      <c r="A10" s="111" t="s">
        <v>82</v>
      </c>
      <c r="B10" s="112"/>
      <c r="C10" s="113">
        <v>138773981</v>
      </c>
      <c r="D10" s="113"/>
      <c r="E10" s="113">
        <v>130751305</v>
      </c>
    </row>
    <row r="11" spans="1:5" ht="24.95" customHeight="1" x14ac:dyDescent="0.3">
      <c r="A11" s="111" t="s">
        <v>85</v>
      </c>
      <c r="B11" s="112">
        <v>5</v>
      </c>
      <c r="C11" s="113">
        <v>285425164</v>
      </c>
      <c r="D11" s="113"/>
      <c r="E11" s="113">
        <v>275164588</v>
      </c>
    </row>
    <row r="12" spans="1:5" ht="24.95" customHeight="1" x14ac:dyDescent="0.3">
      <c r="A12" s="111" t="s">
        <v>19</v>
      </c>
      <c r="B12" s="112">
        <v>6</v>
      </c>
      <c r="C12" s="113">
        <v>185053359</v>
      </c>
      <c r="D12" s="113"/>
      <c r="E12" s="113">
        <v>153048495</v>
      </c>
    </row>
    <row r="13" spans="1:5" ht="24.95" customHeight="1" x14ac:dyDescent="0.3">
      <c r="A13" s="111" t="s">
        <v>20</v>
      </c>
      <c r="B13" s="112">
        <v>7</v>
      </c>
      <c r="C13" s="113">
        <v>2422238503</v>
      </c>
      <c r="D13" s="113"/>
      <c r="E13" s="113">
        <v>2399432616</v>
      </c>
    </row>
    <row r="14" spans="1:5" ht="24.95" customHeight="1" x14ac:dyDescent="0.3">
      <c r="A14" s="111" t="s">
        <v>21</v>
      </c>
      <c r="B14" s="112">
        <v>8</v>
      </c>
      <c r="C14" s="113">
        <v>622418936</v>
      </c>
      <c r="D14" s="113"/>
      <c r="E14" s="113">
        <v>601672133</v>
      </c>
    </row>
    <row r="15" spans="1:5" ht="24.95" customHeight="1" x14ac:dyDescent="0.3">
      <c r="A15" s="111" t="s">
        <v>22</v>
      </c>
      <c r="B15" s="112"/>
      <c r="C15" s="113">
        <v>288652335</v>
      </c>
      <c r="D15" s="113"/>
      <c r="E15" s="113">
        <v>275255229</v>
      </c>
    </row>
    <row r="16" spans="1:5" ht="24.95" customHeight="1" x14ac:dyDescent="0.3">
      <c r="A16" s="111" t="s">
        <v>23</v>
      </c>
      <c r="B16" s="112"/>
      <c r="C16" s="113">
        <v>1092127</v>
      </c>
      <c r="D16" s="113"/>
      <c r="E16" s="113">
        <v>1082556</v>
      </c>
    </row>
    <row r="17" spans="1:7" ht="24.95" customHeight="1" x14ac:dyDescent="0.3">
      <c r="A17" s="111" t="s">
        <v>12</v>
      </c>
      <c r="B17" s="112"/>
      <c r="C17" s="113">
        <v>6490537</v>
      </c>
      <c r="D17" s="113"/>
      <c r="E17" s="113">
        <v>6630998</v>
      </c>
    </row>
    <row r="18" spans="1:7" ht="24.95" customHeight="1" x14ac:dyDescent="0.3">
      <c r="A18" s="111" t="s">
        <v>24</v>
      </c>
      <c r="B18" s="112"/>
      <c r="C18" s="113">
        <v>21650494</v>
      </c>
      <c r="D18" s="113"/>
      <c r="E18" s="113">
        <v>18974333</v>
      </c>
    </row>
    <row r="19" spans="1:7" ht="24.95" customHeight="1" x14ac:dyDescent="0.3">
      <c r="A19" s="111" t="s">
        <v>25</v>
      </c>
      <c r="B19" s="112"/>
      <c r="C19" s="113">
        <v>3946908</v>
      </c>
      <c r="D19" s="113"/>
      <c r="E19" s="113">
        <v>3844215</v>
      </c>
    </row>
    <row r="20" spans="1:7" ht="24.95" customHeight="1" x14ac:dyDescent="0.3">
      <c r="A20" s="111" t="s">
        <v>26</v>
      </c>
      <c r="B20" s="112"/>
      <c r="C20" s="113">
        <v>15728597</v>
      </c>
      <c r="D20" s="113"/>
      <c r="E20" s="113">
        <v>15206946</v>
      </c>
    </row>
    <row r="21" spans="1:7" ht="24.95" customHeight="1" x14ac:dyDescent="0.3">
      <c r="A21" s="111" t="s">
        <v>27</v>
      </c>
      <c r="B21" s="112"/>
      <c r="C21" s="113">
        <v>4413991</v>
      </c>
      <c r="D21" s="113"/>
      <c r="E21" s="113">
        <v>3744006</v>
      </c>
    </row>
    <row r="22" spans="1:7" ht="24.95" customHeight="1" x14ac:dyDescent="0.3">
      <c r="A22" s="117" t="s">
        <v>28</v>
      </c>
      <c r="B22" s="112"/>
      <c r="C22" s="113">
        <v>39010303</v>
      </c>
      <c r="D22" s="113"/>
      <c r="E22" s="113">
        <v>38318211</v>
      </c>
    </row>
    <row r="23" spans="1:7" ht="24.95" customHeight="1" x14ac:dyDescent="0.3">
      <c r="A23" s="117" t="s">
        <v>29</v>
      </c>
      <c r="B23" s="112"/>
      <c r="C23" s="113">
        <v>24375072</v>
      </c>
      <c r="D23" s="113"/>
      <c r="E23" s="113">
        <v>21180419</v>
      </c>
    </row>
    <row r="24" spans="1:7" ht="24.95" customHeight="1" x14ac:dyDescent="0.3">
      <c r="A24" s="111" t="s">
        <v>5</v>
      </c>
      <c r="B24" s="112"/>
      <c r="C24" s="113">
        <v>125080381</v>
      </c>
      <c r="D24" s="113"/>
      <c r="E24" s="113">
        <v>130368213</v>
      </c>
      <c r="F24" s="16"/>
      <c r="G24" s="16"/>
    </row>
    <row r="25" spans="1:7" ht="24.95" customHeight="1" x14ac:dyDescent="0.25">
      <c r="A25" s="114" t="s">
        <v>86</v>
      </c>
      <c r="B25" s="115"/>
      <c r="C25" s="116">
        <f>SUM(C9:C24)</f>
        <v>4895563315</v>
      </c>
      <c r="D25" s="114"/>
      <c r="E25" s="116">
        <f>SUM(E9:E24)</f>
        <v>4718846410</v>
      </c>
    </row>
    <row r="26" spans="1:7" ht="24.95" customHeight="1" x14ac:dyDescent="0.25">
      <c r="A26" s="114"/>
      <c r="B26" s="115"/>
      <c r="C26" s="207"/>
      <c r="D26" s="178"/>
      <c r="E26" s="207"/>
    </row>
    <row r="27" spans="1:7" ht="24.95" customHeight="1" x14ac:dyDescent="0.25">
      <c r="A27" s="114" t="s">
        <v>6</v>
      </c>
      <c r="B27" s="115"/>
      <c r="C27" s="178"/>
      <c r="D27" s="178"/>
      <c r="E27" s="178"/>
    </row>
    <row r="28" spans="1:7" ht="24.95" customHeight="1" x14ac:dyDescent="0.3">
      <c r="A28" s="111" t="s">
        <v>30</v>
      </c>
      <c r="B28" s="112">
        <v>10</v>
      </c>
      <c r="C28" s="113">
        <v>768860408</v>
      </c>
      <c r="D28" s="113"/>
      <c r="E28" s="113">
        <v>649472345</v>
      </c>
    </row>
    <row r="29" spans="1:7" ht="18.75" x14ac:dyDescent="0.3">
      <c r="A29" s="111" t="s">
        <v>87</v>
      </c>
      <c r="B29" s="112">
        <v>11</v>
      </c>
      <c r="C29" s="113">
        <v>1515188166</v>
      </c>
      <c r="D29" s="113"/>
      <c r="E29" s="113">
        <v>1439786546</v>
      </c>
    </row>
    <row r="30" spans="1:7" ht="24.95" customHeight="1" x14ac:dyDescent="0.3">
      <c r="A30" s="111" t="s">
        <v>7</v>
      </c>
      <c r="B30" s="112"/>
      <c r="C30" s="113">
        <v>6289713</v>
      </c>
      <c r="D30" s="113"/>
      <c r="E30" s="113">
        <v>6074969</v>
      </c>
    </row>
    <row r="31" spans="1:7" ht="24.95" customHeight="1" x14ac:dyDescent="0.3">
      <c r="A31" s="117" t="s">
        <v>31</v>
      </c>
      <c r="B31" s="112">
        <v>12</v>
      </c>
      <c r="C31" s="113">
        <v>664305050</v>
      </c>
      <c r="D31" s="113"/>
      <c r="E31" s="113">
        <v>837499715</v>
      </c>
    </row>
    <row r="32" spans="1:7" ht="24.95" customHeight="1" x14ac:dyDescent="0.3">
      <c r="A32" s="111" t="s">
        <v>32</v>
      </c>
      <c r="B32" s="112">
        <v>13</v>
      </c>
      <c r="C32" s="113">
        <v>248292683</v>
      </c>
      <c r="D32" s="113"/>
      <c r="E32" s="113">
        <v>208831317</v>
      </c>
    </row>
    <row r="33" spans="1:6" ht="24.95" customHeight="1" x14ac:dyDescent="0.3">
      <c r="A33" s="111" t="s">
        <v>33</v>
      </c>
      <c r="B33" s="112"/>
      <c r="C33" s="113">
        <v>625648</v>
      </c>
      <c r="D33" s="113"/>
      <c r="E33" s="113">
        <v>356912</v>
      </c>
    </row>
    <row r="34" spans="1:6" ht="24.95" customHeight="1" x14ac:dyDescent="0.3">
      <c r="A34" s="111" t="s">
        <v>34</v>
      </c>
      <c r="B34" s="112"/>
      <c r="C34" s="113">
        <v>23728167</v>
      </c>
      <c r="D34" s="113"/>
      <c r="E34" s="113">
        <v>19366974</v>
      </c>
    </row>
    <row r="35" spans="1:6" ht="24.95" customHeight="1" x14ac:dyDescent="0.3">
      <c r="A35" s="111" t="s">
        <v>88</v>
      </c>
      <c r="B35" s="112"/>
      <c r="C35" s="113">
        <v>6661348</v>
      </c>
      <c r="D35" s="113"/>
      <c r="E35" s="113">
        <v>4699589</v>
      </c>
    </row>
    <row r="36" spans="1:6" ht="37.5" x14ac:dyDescent="0.3">
      <c r="A36" s="111" t="s">
        <v>35</v>
      </c>
      <c r="B36" s="112"/>
      <c r="C36" s="113">
        <v>1169</v>
      </c>
      <c r="D36" s="113"/>
      <c r="E36" s="118">
        <v>95438</v>
      </c>
    </row>
    <row r="37" spans="1:6" ht="24.95" customHeight="1" x14ac:dyDescent="0.3">
      <c r="A37" s="117" t="s">
        <v>36</v>
      </c>
      <c r="B37" s="112">
        <v>14</v>
      </c>
      <c r="C37" s="113">
        <v>64826725</v>
      </c>
      <c r="D37" s="113"/>
      <c r="E37" s="118">
        <v>47468591</v>
      </c>
    </row>
    <row r="38" spans="1:6" ht="24.95" customHeight="1" x14ac:dyDescent="0.3">
      <c r="A38" s="111" t="s">
        <v>8</v>
      </c>
      <c r="B38" s="112">
        <v>15</v>
      </c>
      <c r="C38" s="113">
        <v>432942440</v>
      </c>
      <c r="D38" s="113"/>
      <c r="E38" s="113">
        <v>444013320</v>
      </c>
    </row>
    <row r="39" spans="1:6" ht="24.95" customHeight="1" x14ac:dyDescent="0.25">
      <c r="A39" s="114" t="s">
        <v>89</v>
      </c>
      <c r="B39" s="115"/>
      <c r="C39" s="116">
        <f>SUM(C28:C38)</f>
        <v>3731721517</v>
      </c>
      <c r="D39" s="114"/>
      <c r="E39" s="116">
        <f>SUM(E28:E38)</f>
        <v>3657665716</v>
      </c>
    </row>
    <row r="40" spans="1:6" ht="24.95" customHeight="1" x14ac:dyDescent="0.25">
      <c r="A40" s="114"/>
      <c r="B40" s="115"/>
      <c r="C40" s="119"/>
      <c r="D40" s="193"/>
      <c r="E40" s="119"/>
    </row>
    <row r="41" spans="1:6" ht="24.95" customHeight="1" x14ac:dyDescent="0.25">
      <c r="A41" s="114" t="s">
        <v>11</v>
      </c>
      <c r="B41" s="115"/>
      <c r="C41" s="111"/>
      <c r="D41" s="193"/>
      <c r="E41" s="111"/>
    </row>
    <row r="42" spans="1:6" ht="24.95" customHeight="1" x14ac:dyDescent="0.25">
      <c r="A42" s="111" t="s">
        <v>9</v>
      </c>
      <c r="B42" s="112">
        <v>16</v>
      </c>
      <c r="C42" s="120">
        <v>895218712</v>
      </c>
      <c r="D42" s="111"/>
      <c r="E42" s="120">
        <v>846218712</v>
      </c>
    </row>
    <row r="43" spans="1:6" ht="24.95" customHeight="1" x14ac:dyDescent="0.3">
      <c r="A43" s="111" t="s">
        <v>37</v>
      </c>
      <c r="B43" s="112"/>
      <c r="C43" s="121">
        <v>-5415647</v>
      </c>
      <c r="D43" s="121"/>
      <c r="E43" s="121">
        <v>-12280740</v>
      </c>
      <c r="F43" s="14"/>
    </row>
    <row r="44" spans="1:6" ht="24.95" customHeight="1" x14ac:dyDescent="0.3">
      <c r="A44" s="117" t="s">
        <v>38</v>
      </c>
      <c r="B44" s="112"/>
      <c r="C44" s="121">
        <v>3727260</v>
      </c>
      <c r="D44" s="113"/>
      <c r="E44" s="113">
        <v>3751446</v>
      </c>
    </row>
    <row r="45" spans="1:6" ht="37.5" x14ac:dyDescent="0.3">
      <c r="A45" s="117" t="s">
        <v>39</v>
      </c>
      <c r="B45" s="112"/>
      <c r="C45" s="121">
        <v>151380332</v>
      </c>
      <c r="D45" s="113"/>
      <c r="E45" s="113">
        <v>133682001</v>
      </c>
    </row>
    <row r="46" spans="1:6" ht="24.95" customHeight="1" x14ac:dyDescent="0.3">
      <c r="A46" s="117" t="s">
        <v>40</v>
      </c>
      <c r="B46" s="112"/>
      <c r="C46" s="121">
        <v>7908413</v>
      </c>
      <c r="D46" s="113"/>
      <c r="E46" s="113">
        <v>7964010</v>
      </c>
    </row>
    <row r="47" spans="1:6" ht="24.95" customHeight="1" x14ac:dyDescent="0.3">
      <c r="A47" s="111" t="s">
        <v>41</v>
      </c>
      <c r="B47" s="112"/>
      <c r="C47" s="121">
        <v>110919614</v>
      </c>
      <c r="D47" s="121"/>
      <c r="E47" s="121">
        <v>81775074</v>
      </c>
      <c r="F47" s="14"/>
    </row>
    <row r="48" spans="1:6" ht="24.95" customHeight="1" x14ac:dyDescent="0.25">
      <c r="A48" s="114" t="s">
        <v>42</v>
      </c>
      <c r="B48" s="115"/>
      <c r="C48" s="116">
        <f>SUM(C42:C47)</f>
        <v>1163738684</v>
      </c>
      <c r="D48" s="114"/>
      <c r="E48" s="116">
        <f>SUM(E42:E47)</f>
        <v>1061110503</v>
      </c>
    </row>
    <row r="49" spans="1:6" ht="24.95" customHeight="1" x14ac:dyDescent="0.25">
      <c r="A49" s="114" t="s">
        <v>90</v>
      </c>
      <c r="B49" s="115"/>
      <c r="C49" s="116">
        <v>103114</v>
      </c>
      <c r="D49" s="114"/>
      <c r="E49" s="116">
        <v>70191</v>
      </c>
    </row>
    <row r="50" spans="1:6" ht="24.95" customHeight="1" x14ac:dyDescent="0.25">
      <c r="A50" s="114" t="s">
        <v>91</v>
      </c>
      <c r="B50" s="115"/>
      <c r="C50" s="151">
        <f>C48+C49</f>
        <v>1163841798</v>
      </c>
      <c r="D50" s="114"/>
      <c r="E50" s="151">
        <f>E48+E49</f>
        <v>1061180694</v>
      </c>
    </row>
    <row r="51" spans="1:6" ht="24.95" customHeight="1" thickBot="1" x14ac:dyDescent="0.3">
      <c r="A51" s="114" t="s">
        <v>92</v>
      </c>
      <c r="B51" s="115"/>
      <c r="C51" s="122">
        <f>C39+C50</f>
        <v>4895563315</v>
      </c>
      <c r="D51" s="114"/>
      <c r="E51" s="122">
        <f>E39+E50</f>
        <v>4718846410</v>
      </c>
    </row>
    <row r="52" spans="1:6" ht="16.5" thickTop="1" x14ac:dyDescent="0.25"/>
    <row r="55" spans="1:6" s="21" customFormat="1" ht="18.75" x14ac:dyDescent="0.3">
      <c r="A55" s="19" t="s">
        <v>81</v>
      </c>
      <c r="B55" s="97"/>
      <c r="C55" s="20"/>
      <c r="D55" s="20"/>
      <c r="E55" s="20" t="s">
        <v>43</v>
      </c>
      <c r="F55" s="20"/>
    </row>
    <row r="56" spans="1:6" s="21" customFormat="1" ht="18.75" x14ac:dyDescent="0.3">
      <c r="A56" s="22"/>
      <c r="B56" s="110"/>
      <c r="C56" s="23"/>
      <c r="D56" s="24"/>
    </row>
    <row r="57" spans="1:6" s="21" customFormat="1" ht="18.75" x14ac:dyDescent="0.3">
      <c r="A57" s="19" t="s">
        <v>13</v>
      </c>
      <c r="B57" s="97"/>
      <c r="C57" s="20"/>
      <c r="D57" s="20"/>
      <c r="E57" s="15" t="s">
        <v>44</v>
      </c>
      <c r="F57" s="20"/>
    </row>
  </sheetData>
  <mergeCells count="5">
    <mergeCell ref="D40:D41"/>
    <mergeCell ref="A2:E2"/>
    <mergeCell ref="A3:E3"/>
    <mergeCell ref="A6:A7"/>
    <mergeCell ref="D6:D7"/>
  </mergeCells>
  <pageMargins left="0.98425196850393704" right="0.4" top="0.59055118110236204" bottom="0.59055118110236204" header="0.31496062992126" footer="0.31496062992126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8"/>
  <sheetViews>
    <sheetView zoomScaleNormal="100" zoomScaleSheetLayoutView="100" workbookViewId="0">
      <selection activeCell="E31" sqref="E31"/>
    </sheetView>
  </sheetViews>
  <sheetFormatPr defaultRowHeight="15.75" x14ac:dyDescent="0.25"/>
  <cols>
    <col min="1" max="1" width="64.42578125" style="49" customWidth="1"/>
    <col min="2" max="2" width="7.85546875" style="106" customWidth="1"/>
    <col min="3" max="3" width="20.85546875" style="49" customWidth="1"/>
    <col min="4" max="4" width="1.140625" style="10" customWidth="1"/>
    <col min="5" max="5" width="21.140625" style="18" customWidth="1"/>
    <col min="6" max="16384" width="9.140625" style="7"/>
  </cols>
  <sheetData>
    <row r="2" spans="1:5" x14ac:dyDescent="0.25">
      <c r="A2" s="198" t="s">
        <v>111</v>
      </c>
      <c r="B2" s="198"/>
      <c r="C2" s="198"/>
      <c r="D2" s="198"/>
      <c r="E2" s="198"/>
    </row>
    <row r="3" spans="1:5" x14ac:dyDescent="0.25">
      <c r="A3" s="199" t="s">
        <v>74</v>
      </c>
      <c r="B3" s="199"/>
      <c r="C3" s="199"/>
      <c r="D3" s="199"/>
      <c r="E3" s="199"/>
    </row>
    <row r="5" spans="1:5" x14ac:dyDescent="0.25">
      <c r="B5" s="98" t="s">
        <v>17</v>
      </c>
      <c r="C5" s="52" t="s">
        <v>10</v>
      </c>
      <c r="E5" s="52" t="s">
        <v>10</v>
      </c>
    </row>
    <row r="6" spans="1:5" ht="66" customHeight="1" x14ac:dyDescent="0.25">
      <c r="A6" s="200"/>
      <c r="B6" s="102" t="s">
        <v>18</v>
      </c>
      <c r="C6" s="55" t="s">
        <v>93</v>
      </c>
      <c r="D6" s="201"/>
      <c r="E6" s="208" t="s">
        <v>119</v>
      </c>
    </row>
    <row r="7" spans="1:5" x14ac:dyDescent="0.25">
      <c r="A7" s="200"/>
      <c r="B7" s="103"/>
      <c r="C7" s="53" t="s">
        <v>0</v>
      </c>
      <c r="D7" s="201"/>
      <c r="E7" s="17" t="s">
        <v>0</v>
      </c>
    </row>
    <row r="8" spans="1:5" ht="31.5" x14ac:dyDescent="0.25">
      <c r="A8" s="48" t="s">
        <v>94</v>
      </c>
      <c r="B8" s="103">
        <v>18</v>
      </c>
      <c r="C8" s="73">
        <v>139237891</v>
      </c>
      <c r="D8" s="74"/>
      <c r="E8" s="73">
        <v>129121632</v>
      </c>
    </row>
    <row r="9" spans="1:5" x14ac:dyDescent="0.25">
      <c r="A9" s="161" t="s">
        <v>95</v>
      </c>
      <c r="B9" s="103">
        <v>18</v>
      </c>
      <c r="C9" s="73">
        <v>17673832</v>
      </c>
      <c r="D9" s="74"/>
      <c r="E9" s="73">
        <v>15731661</v>
      </c>
    </row>
    <row r="10" spans="1:5" x14ac:dyDescent="0.25">
      <c r="A10" s="48" t="s">
        <v>1</v>
      </c>
      <c r="B10" s="103">
        <v>18</v>
      </c>
      <c r="C10" s="75">
        <v>-83090634</v>
      </c>
      <c r="D10" s="76"/>
      <c r="E10" s="75">
        <v>-74671206</v>
      </c>
    </row>
    <row r="11" spans="1:5" x14ac:dyDescent="0.25">
      <c r="A11" s="25" t="s">
        <v>96</v>
      </c>
      <c r="B11" s="104">
        <v>18</v>
      </c>
      <c r="C11" s="77">
        <f>SUM(C8:C10)</f>
        <v>73821089</v>
      </c>
      <c r="D11" s="78"/>
      <c r="E11" s="79">
        <f>SUM(E8:E10)</f>
        <v>70182087</v>
      </c>
    </row>
    <row r="12" spans="1:5" x14ac:dyDescent="0.25">
      <c r="A12" s="48"/>
      <c r="B12" s="103"/>
      <c r="C12" s="74"/>
      <c r="D12" s="74"/>
      <c r="E12" s="80"/>
    </row>
    <row r="13" spans="1:5" x14ac:dyDescent="0.25">
      <c r="A13" s="48" t="s">
        <v>45</v>
      </c>
      <c r="B13" s="103">
        <v>7</v>
      </c>
      <c r="C13" s="152">
        <v>-4247715</v>
      </c>
      <c r="D13" s="74"/>
      <c r="E13" s="153">
        <v>-9637915</v>
      </c>
    </row>
    <row r="14" spans="1:5" ht="35.25" customHeight="1" x14ac:dyDescent="0.25">
      <c r="A14" s="25" t="s">
        <v>97</v>
      </c>
      <c r="B14" s="104"/>
      <c r="C14" s="83">
        <f>SUM(C11:C13)</f>
        <v>69573374</v>
      </c>
      <c r="D14" s="78"/>
      <c r="E14" s="83">
        <f>SUM(E11:E13)</f>
        <v>60544172</v>
      </c>
    </row>
    <row r="15" spans="1:5" x14ac:dyDescent="0.25">
      <c r="A15" s="48"/>
      <c r="B15" s="103"/>
      <c r="C15" s="74"/>
      <c r="D15" s="74"/>
      <c r="E15" s="80"/>
    </row>
    <row r="16" spans="1:5" x14ac:dyDescent="0.25">
      <c r="A16" s="99" t="s">
        <v>2</v>
      </c>
      <c r="B16" s="103"/>
      <c r="C16" s="74">
        <v>5698170</v>
      </c>
      <c r="D16" s="74"/>
      <c r="E16" s="80">
        <v>2402307</v>
      </c>
    </row>
    <row r="17" spans="1:5" x14ac:dyDescent="0.25">
      <c r="A17" s="99" t="s">
        <v>46</v>
      </c>
      <c r="B17" s="103"/>
      <c r="C17" s="152">
        <v>-7977436</v>
      </c>
      <c r="D17" s="74"/>
      <c r="E17" s="153">
        <v>-1954346</v>
      </c>
    </row>
    <row r="18" spans="1:5" x14ac:dyDescent="0.25">
      <c r="A18" s="25" t="s">
        <v>98</v>
      </c>
      <c r="B18" s="104"/>
      <c r="C18" s="78">
        <f>SUM(C16:C17)</f>
        <v>-2279266</v>
      </c>
      <c r="D18" s="78"/>
      <c r="E18" s="78">
        <f>SUM(E16:E17)</f>
        <v>447961</v>
      </c>
    </row>
    <row r="19" spans="1:5" x14ac:dyDescent="0.25">
      <c r="A19" s="99"/>
      <c r="B19" s="103"/>
      <c r="C19" s="74"/>
      <c r="D19" s="74"/>
      <c r="E19" s="80"/>
    </row>
    <row r="20" spans="1:5" ht="63" x14ac:dyDescent="0.25">
      <c r="A20" s="48" t="s">
        <v>47</v>
      </c>
      <c r="B20" s="103"/>
      <c r="C20" s="76">
        <v>554554</v>
      </c>
      <c r="D20" s="76"/>
      <c r="E20" s="84">
        <v>-708899</v>
      </c>
    </row>
    <row r="21" spans="1:5" ht="24" customHeight="1" x14ac:dyDescent="0.25">
      <c r="A21" s="48" t="s">
        <v>99</v>
      </c>
      <c r="B21" s="103"/>
      <c r="C21" s="76">
        <v>-1110082</v>
      </c>
      <c r="D21" s="76"/>
      <c r="E21" s="84">
        <v>2787537</v>
      </c>
    </row>
    <row r="22" spans="1:5" ht="47.25" x14ac:dyDescent="0.25">
      <c r="A22" s="48" t="s">
        <v>100</v>
      </c>
      <c r="B22" s="103"/>
      <c r="C22" s="76">
        <v>-539938</v>
      </c>
      <c r="D22" s="76"/>
      <c r="E22" s="154">
        <v>300951</v>
      </c>
    </row>
    <row r="23" spans="1:5" ht="47.25" x14ac:dyDescent="0.25">
      <c r="A23" s="99" t="s">
        <v>101</v>
      </c>
      <c r="B23" s="103"/>
      <c r="C23" s="76">
        <v>-1550426</v>
      </c>
      <c r="D23" s="76"/>
      <c r="E23" s="209">
        <v>0</v>
      </c>
    </row>
    <row r="24" spans="1:5" x14ac:dyDescent="0.25">
      <c r="A24" s="99" t="s">
        <v>102</v>
      </c>
      <c r="B24" s="103"/>
      <c r="C24" s="76">
        <v>1105583</v>
      </c>
      <c r="D24" s="76"/>
      <c r="E24" s="84">
        <v>469251</v>
      </c>
    </row>
    <row r="25" spans="1:5" ht="31.5" x14ac:dyDescent="0.25">
      <c r="A25" s="179" t="s">
        <v>103</v>
      </c>
      <c r="B25" s="103"/>
      <c r="C25" s="76">
        <v>-1512294</v>
      </c>
      <c r="D25" s="76"/>
      <c r="E25" s="84">
        <v>-298181</v>
      </c>
    </row>
    <row r="26" spans="1:5" x14ac:dyDescent="0.25">
      <c r="A26" s="48" t="s">
        <v>104</v>
      </c>
      <c r="B26" s="103">
        <v>19</v>
      </c>
      <c r="C26" s="75">
        <v>-1694969</v>
      </c>
      <c r="D26" s="76"/>
      <c r="E26" s="86">
        <v>337978</v>
      </c>
    </row>
    <row r="27" spans="1:5" x14ac:dyDescent="0.25">
      <c r="A27" s="25" t="s">
        <v>105</v>
      </c>
      <c r="B27" s="104"/>
      <c r="C27" s="87">
        <f>SUM(C20:C26,C18,C14)</f>
        <v>62546536</v>
      </c>
      <c r="D27" s="78"/>
      <c r="E27" s="87">
        <f>SUM(E20:E26,E18,E14)</f>
        <v>63880770</v>
      </c>
    </row>
    <row r="28" spans="1:5" ht="31.5" x14ac:dyDescent="0.25">
      <c r="A28" s="48" t="s">
        <v>106</v>
      </c>
      <c r="B28" s="103">
        <v>20</v>
      </c>
      <c r="C28" s="84">
        <v>-2707346</v>
      </c>
      <c r="D28" s="74"/>
      <c r="E28" s="84">
        <v>247000</v>
      </c>
    </row>
    <row r="29" spans="1:5" x14ac:dyDescent="0.25">
      <c r="A29" s="57" t="s">
        <v>48</v>
      </c>
      <c r="B29" s="103">
        <v>21</v>
      </c>
      <c r="C29" s="84">
        <v>-22017767</v>
      </c>
      <c r="D29" s="88"/>
      <c r="E29" s="84">
        <v>-19400567</v>
      </c>
    </row>
    <row r="30" spans="1:5" ht="31.5" x14ac:dyDescent="0.25">
      <c r="A30" s="48" t="s">
        <v>49</v>
      </c>
      <c r="B30" s="103"/>
      <c r="C30" s="75">
        <v>9569</v>
      </c>
      <c r="D30" s="74"/>
      <c r="E30" s="82">
        <v>9298</v>
      </c>
    </row>
    <row r="31" spans="1:5" x14ac:dyDescent="0.25">
      <c r="A31" s="25" t="s">
        <v>107</v>
      </c>
      <c r="B31" s="104"/>
      <c r="C31" s="89">
        <f>SUM(C27:C30)</f>
        <v>37830992</v>
      </c>
      <c r="D31" s="78"/>
      <c r="E31" s="89">
        <f>SUM(E27:E30)</f>
        <v>44736501</v>
      </c>
    </row>
    <row r="32" spans="1:5" x14ac:dyDescent="0.25">
      <c r="A32" s="48" t="s">
        <v>16</v>
      </c>
      <c r="B32" s="103">
        <v>22</v>
      </c>
      <c r="C32" s="75">
        <v>-6308754</v>
      </c>
      <c r="D32" s="74"/>
      <c r="E32" s="75">
        <v>-8464015</v>
      </c>
    </row>
    <row r="33" spans="1:5" x14ac:dyDescent="0.25">
      <c r="A33" s="25" t="s">
        <v>108</v>
      </c>
      <c r="B33" s="104"/>
      <c r="C33" s="90">
        <f>SUM(C31:C32)</f>
        <v>31522238</v>
      </c>
      <c r="D33" s="78"/>
      <c r="E33" s="90">
        <f>SUM(E31:E32)</f>
        <v>36272486</v>
      </c>
    </row>
    <row r="34" spans="1:5" x14ac:dyDescent="0.25">
      <c r="A34" s="25" t="s">
        <v>109</v>
      </c>
      <c r="B34" s="104"/>
      <c r="C34" s="91"/>
      <c r="D34" s="78"/>
      <c r="E34" s="89"/>
    </row>
    <row r="35" spans="1:5" x14ac:dyDescent="0.25">
      <c r="A35" s="149" t="s">
        <v>53</v>
      </c>
      <c r="B35" s="103"/>
      <c r="C35" s="171">
        <v>31489315</v>
      </c>
      <c r="D35" s="74"/>
      <c r="E35" s="172">
        <v>36277277</v>
      </c>
    </row>
    <row r="36" spans="1:5" x14ac:dyDescent="0.25">
      <c r="A36" s="149" t="s">
        <v>110</v>
      </c>
      <c r="B36" s="103"/>
      <c r="C36" s="152">
        <v>32923</v>
      </c>
      <c r="D36" s="74"/>
      <c r="E36" s="153">
        <v>-4791</v>
      </c>
    </row>
    <row r="37" spans="1:5" x14ac:dyDescent="0.25">
      <c r="A37" s="25" t="s">
        <v>108</v>
      </c>
      <c r="B37" s="104"/>
      <c r="C37" s="91">
        <f>SUM(C35:C36)</f>
        <v>31522238</v>
      </c>
      <c r="D37" s="78"/>
      <c r="E37" s="91">
        <f>SUM(E35:E36)</f>
        <v>36272486</v>
      </c>
    </row>
    <row r="38" spans="1:5" x14ac:dyDescent="0.25">
      <c r="A38" s="25" t="s">
        <v>14</v>
      </c>
      <c r="B38" s="104"/>
      <c r="C38" s="91"/>
      <c r="D38" s="78"/>
      <c r="E38" s="89"/>
    </row>
    <row r="39" spans="1:5" ht="31.5" x14ac:dyDescent="0.25">
      <c r="A39" s="50" t="s">
        <v>50</v>
      </c>
      <c r="B39" s="105"/>
      <c r="C39" s="73"/>
      <c r="D39" s="74"/>
      <c r="E39" s="81"/>
    </row>
    <row r="40" spans="1:5" x14ac:dyDescent="0.25">
      <c r="A40" s="99" t="s">
        <v>112</v>
      </c>
      <c r="B40" s="105"/>
      <c r="C40" s="73"/>
      <c r="D40" s="74"/>
      <c r="E40" s="81"/>
    </row>
    <row r="41" spans="1:5" x14ac:dyDescent="0.25">
      <c r="A41" s="48" t="s">
        <v>52</v>
      </c>
      <c r="B41" s="103"/>
      <c r="C41" s="76">
        <v>6325155</v>
      </c>
      <c r="D41" s="74"/>
      <c r="E41" s="85">
        <v>-4581257</v>
      </c>
    </row>
    <row r="42" spans="1:5" ht="31.5" x14ac:dyDescent="0.25">
      <c r="A42" s="155" t="s">
        <v>51</v>
      </c>
      <c r="B42" s="103"/>
      <c r="C42" s="76">
        <v>539938</v>
      </c>
      <c r="D42" s="74"/>
      <c r="E42" s="85">
        <v>-306702</v>
      </c>
    </row>
    <row r="43" spans="1:5" ht="31.5" x14ac:dyDescent="0.25">
      <c r="A43" s="155" t="s">
        <v>113</v>
      </c>
      <c r="B43" s="103"/>
      <c r="C43" s="85">
        <v>-24186</v>
      </c>
      <c r="D43" s="74"/>
      <c r="E43" s="85">
        <v>157760</v>
      </c>
    </row>
    <row r="44" spans="1:5" ht="63" x14ac:dyDescent="0.25">
      <c r="A44" s="48" t="s">
        <v>114</v>
      </c>
      <c r="B44" s="103"/>
      <c r="C44" s="156">
        <v>0</v>
      </c>
      <c r="D44" s="74"/>
      <c r="E44" s="86">
        <v>-413889</v>
      </c>
    </row>
    <row r="45" spans="1:5" x14ac:dyDescent="0.25">
      <c r="A45" s="25" t="s">
        <v>115</v>
      </c>
      <c r="B45" s="104"/>
      <c r="C45" s="83">
        <f>SUM(C39:C44)</f>
        <v>6840907</v>
      </c>
      <c r="D45" s="92"/>
      <c r="E45" s="83">
        <f>SUM(E39:E44)</f>
        <v>-5144088</v>
      </c>
    </row>
    <row r="46" spans="1:5" x14ac:dyDescent="0.25">
      <c r="A46" s="25" t="s">
        <v>116</v>
      </c>
      <c r="B46" s="104"/>
      <c r="C46" s="83">
        <f>C45+C33</f>
        <v>38363145</v>
      </c>
      <c r="D46" s="78"/>
      <c r="E46" s="83">
        <f>E45+E33</f>
        <v>31128398</v>
      </c>
    </row>
    <row r="47" spans="1:5" x14ac:dyDescent="0.25">
      <c r="A47" s="25"/>
      <c r="B47" s="104"/>
      <c r="C47" s="92"/>
      <c r="D47" s="78"/>
      <c r="E47" s="92"/>
    </row>
    <row r="48" spans="1:5" x14ac:dyDescent="0.25">
      <c r="A48" s="25" t="s">
        <v>117</v>
      </c>
      <c r="B48" s="104"/>
      <c r="C48" s="92"/>
      <c r="D48" s="78"/>
      <c r="E48" s="92"/>
    </row>
    <row r="49" spans="1:5" x14ac:dyDescent="0.25">
      <c r="A49" s="99" t="s">
        <v>53</v>
      </c>
      <c r="B49" s="104"/>
      <c r="C49" s="76">
        <v>38330222</v>
      </c>
      <c r="D49" s="74"/>
      <c r="E49" s="76">
        <v>31133189</v>
      </c>
    </row>
    <row r="50" spans="1:5" x14ac:dyDescent="0.25">
      <c r="A50" s="99" t="s">
        <v>110</v>
      </c>
      <c r="B50" s="104"/>
      <c r="C50" s="75">
        <v>32923</v>
      </c>
      <c r="D50" s="74"/>
      <c r="E50" s="75">
        <v>-4791</v>
      </c>
    </row>
    <row r="51" spans="1:5" x14ac:dyDescent="0.25">
      <c r="A51" s="25" t="s">
        <v>118</v>
      </c>
      <c r="B51" s="104"/>
      <c r="C51" s="83">
        <f>SUM(C49:C50)</f>
        <v>38363145</v>
      </c>
      <c r="D51" s="78"/>
      <c r="E51" s="83">
        <f>SUM(E49:E50)</f>
        <v>31128398</v>
      </c>
    </row>
    <row r="52" spans="1:5" x14ac:dyDescent="0.25">
      <c r="A52" s="99"/>
      <c r="B52" s="104"/>
      <c r="C52" s="92"/>
      <c r="D52" s="78"/>
      <c r="E52" s="92"/>
    </row>
    <row r="53" spans="1:5" ht="16.5" thickBot="1" x14ac:dyDescent="0.3">
      <c r="A53" s="148" t="s">
        <v>54</v>
      </c>
      <c r="B53" s="7">
        <v>16</v>
      </c>
      <c r="C53" s="210">
        <v>36.130000000000003</v>
      </c>
      <c r="E53" s="210">
        <v>42.87</v>
      </c>
    </row>
    <row r="54" spans="1:5" ht="16.5" thickTop="1" x14ac:dyDescent="0.25">
      <c r="C54" s="93"/>
      <c r="D54" s="94"/>
      <c r="E54" s="95"/>
    </row>
    <row r="56" spans="1:5" x14ac:dyDescent="0.25">
      <c r="A56" s="51" t="str">
        <f>Ф1!A55</f>
        <v>Управляющий директор</v>
      </c>
      <c r="B56" s="107"/>
      <c r="C56" s="4"/>
      <c r="D56" s="4"/>
      <c r="E56" s="4" t="str">
        <f>Ф1!E55</f>
        <v>Хамитов Е.Е.</v>
      </c>
    </row>
    <row r="57" spans="1:5" ht="19.5" customHeight="1" x14ac:dyDescent="0.25">
      <c r="A57" s="2"/>
      <c r="B57" s="108"/>
      <c r="C57" s="3"/>
      <c r="D57" s="8"/>
    </row>
    <row r="58" spans="1:5" x14ac:dyDescent="0.25">
      <c r="A58" s="51" t="s">
        <v>13</v>
      </c>
      <c r="B58" s="107"/>
      <c r="C58" s="4"/>
      <c r="D58" s="4"/>
      <c r="E58" s="4" t="str">
        <f>Ф1!E57</f>
        <v>Есенгараева К.Д.</v>
      </c>
    </row>
  </sheetData>
  <mergeCells count="4">
    <mergeCell ref="A2:E2"/>
    <mergeCell ref="A3:E3"/>
    <mergeCell ref="A6:A7"/>
    <mergeCell ref="D6:D7"/>
  </mergeCells>
  <pageMargins left="0.98425196850393704" right="0.39" top="0.59055118110236204" bottom="0.59055118110236204" header="0.31496062992126" footer="0.31496062992126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6"/>
  <sheetViews>
    <sheetView workbookViewId="0">
      <selection activeCell="D60" sqref="D60"/>
    </sheetView>
  </sheetViews>
  <sheetFormatPr defaultRowHeight="15.75" x14ac:dyDescent="0.25"/>
  <cols>
    <col min="1" max="1" width="84.7109375" style="27" customWidth="1"/>
    <col min="2" max="2" width="21.140625" style="30" customWidth="1"/>
    <col min="3" max="3" width="1.85546875" style="29" customWidth="1"/>
    <col min="4" max="4" width="20.5703125" style="30" customWidth="1"/>
    <col min="5" max="16384" width="9.140625" style="27"/>
  </cols>
  <sheetData>
    <row r="2" spans="1:4" ht="18.75" x14ac:dyDescent="0.3">
      <c r="A2" s="202" t="s">
        <v>78</v>
      </c>
      <c r="B2" s="202"/>
      <c r="C2" s="202"/>
      <c r="D2" s="202"/>
    </row>
    <row r="3" spans="1:4" ht="18.75" x14ac:dyDescent="0.3">
      <c r="A3" s="202" t="s">
        <v>74</v>
      </c>
      <c r="B3" s="202"/>
      <c r="C3" s="202"/>
      <c r="D3" s="202"/>
    </row>
    <row r="4" spans="1:4" x14ac:dyDescent="0.25">
      <c r="A4" s="28"/>
      <c r="B4" s="28"/>
      <c r="C4" s="28"/>
      <c r="D4" s="28"/>
    </row>
    <row r="5" spans="1:4" x14ac:dyDescent="0.25">
      <c r="B5" s="26" t="s">
        <v>10</v>
      </c>
      <c r="D5" s="58" t="s">
        <v>10</v>
      </c>
    </row>
    <row r="6" spans="1:4" ht="63" x14ac:dyDescent="0.25">
      <c r="A6" s="203"/>
      <c r="B6" s="100" t="s">
        <v>120</v>
      </c>
      <c r="C6" s="26"/>
      <c r="D6" s="100" t="s">
        <v>121</v>
      </c>
    </row>
    <row r="7" spans="1:4" x14ac:dyDescent="0.25">
      <c r="A7" s="203"/>
      <c r="B7" s="9" t="s">
        <v>0</v>
      </c>
      <c r="C7" s="26"/>
      <c r="D7" s="9" t="s">
        <v>0</v>
      </c>
    </row>
    <row r="8" spans="1:4" ht="16.5" x14ac:dyDescent="0.25">
      <c r="A8" s="123" t="s">
        <v>122</v>
      </c>
      <c r="B8" s="124"/>
      <c r="C8" s="125"/>
      <c r="D8" s="124"/>
    </row>
    <row r="9" spans="1:4" ht="20.100000000000001" customHeight="1" x14ac:dyDescent="0.25">
      <c r="A9" s="126" t="s">
        <v>55</v>
      </c>
      <c r="B9" s="127">
        <v>131689624</v>
      </c>
      <c r="C9" s="128"/>
      <c r="D9" s="129">
        <v>121428049</v>
      </c>
    </row>
    <row r="10" spans="1:4" ht="20.100000000000001" customHeight="1" x14ac:dyDescent="0.25">
      <c r="A10" s="126" t="s">
        <v>56</v>
      </c>
      <c r="B10" s="130">
        <v>-58193738</v>
      </c>
      <c r="C10" s="128"/>
      <c r="D10" s="130">
        <v>-51370349</v>
      </c>
    </row>
    <row r="11" spans="1:4" ht="20.100000000000001" customHeight="1" x14ac:dyDescent="0.25">
      <c r="A11" s="126" t="s">
        <v>123</v>
      </c>
      <c r="B11" s="127">
        <v>5809359</v>
      </c>
      <c r="C11" s="128"/>
      <c r="D11" s="129">
        <v>3188444</v>
      </c>
    </row>
    <row r="12" spans="1:4" ht="20.100000000000001" customHeight="1" x14ac:dyDescent="0.25">
      <c r="A12" s="126" t="s">
        <v>124</v>
      </c>
      <c r="B12" s="130">
        <v>-7494674</v>
      </c>
      <c r="C12" s="128"/>
      <c r="D12" s="130">
        <v>-4119542</v>
      </c>
    </row>
    <row r="13" spans="1:4" ht="49.5" x14ac:dyDescent="0.25">
      <c r="A13" s="126" t="s">
        <v>125</v>
      </c>
      <c r="B13" s="130">
        <v>406437</v>
      </c>
      <c r="C13" s="128"/>
      <c r="D13" s="130">
        <v>637877</v>
      </c>
    </row>
    <row r="14" spans="1:4" ht="20.100000000000001" customHeight="1" x14ac:dyDescent="0.25">
      <c r="A14" s="126" t="s">
        <v>126</v>
      </c>
      <c r="B14" s="130">
        <v>-92777</v>
      </c>
      <c r="C14" s="128"/>
      <c r="D14" s="130">
        <v>452435</v>
      </c>
    </row>
    <row r="15" spans="1:4" ht="20.100000000000001" customHeight="1" x14ac:dyDescent="0.25">
      <c r="A15" s="126" t="s">
        <v>75</v>
      </c>
      <c r="B15" s="130">
        <v>438016</v>
      </c>
      <c r="C15" s="128"/>
      <c r="D15" s="130">
        <v>413130</v>
      </c>
    </row>
    <row r="16" spans="1:4" ht="20.100000000000001" customHeight="1" x14ac:dyDescent="0.25">
      <c r="A16" s="126" t="s">
        <v>127</v>
      </c>
      <c r="B16" s="130">
        <v>-30749</v>
      </c>
      <c r="C16" s="128"/>
      <c r="D16" s="130">
        <v>-107204</v>
      </c>
    </row>
    <row r="17" spans="1:4" ht="16.5" x14ac:dyDescent="0.25">
      <c r="A17" s="126" t="s">
        <v>128</v>
      </c>
      <c r="B17" s="130">
        <v>522864</v>
      </c>
      <c r="C17" s="128"/>
      <c r="D17" s="130">
        <v>2782662</v>
      </c>
    </row>
    <row r="18" spans="1:4" ht="20.100000000000001" customHeight="1" x14ac:dyDescent="0.25">
      <c r="A18" s="126" t="s">
        <v>129</v>
      </c>
      <c r="B18" s="130">
        <v>-22085403</v>
      </c>
      <c r="C18" s="131"/>
      <c r="D18" s="130">
        <v>-21772812</v>
      </c>
    </row>
    <row r="19" spans="1:4" ht="20.100000000000001" customHeight="1" x14ac:dyDescent="0.25">
      <c r="A19" s="126" t="s">
        <v>130</v>
      </c>
      <c r="B19" s="130">
        <v>-8069328</v>
      </c>
      <c r="C19" s="128"/>
      <c r="D19" s="132">
        <v>-2736720</v>
      </c>
    </row>
    <row r="20" spans="1:4" ht="33" x14ac:dyDescent="0.25">
      <c r="A20" s="123" t="s">
        <v>131</v>
      </c>
      <c r="B20" s="133">
        <f>SUM(B9:B19)</f>
        <v>42899631</v>
      </c>
      <c r="C20" s="134"/>
      <c r="D20" s="133">
        <f>SUM(D9:D19)</f>
        <v>48795970</v>
      </c>
    </row>
    <row r="21" spans="1:4" ht="20.100000000000001" customHeight="1" x14ac:dyDescent="0.25">
      <c r="A21" s="157" t="s">
        <v>132</v>
      </c>
      <c r="B21" s="135"/>
      <c r="C21" s="136"/>
      <c r="D21" s="137"/>
    </row>
    <row r="22" spans="1:4" ht="33" x14ac:dyDescent="0.25">
      <c r="A22" s="126" t="s">
        <v>133</v>
      </c>
      <c r="B22" s="130">
        <v>-5176128</v>
      </c>
      <c r="C22" s="130"/>
      <c r="D22" s="130">
        <v>51671239</v>
      </c>
    </row>
    <row r="23" spans="1:4" ht="20.100000000000001" customHeight="1" x14ac:dyDescent="0.25">
      <c r="A23" s="126" t="s">
        <v>134</v>
      </c>
      <c r="B23" s="130">
        <v>-15666451</v>
      </c>
      <c r="C23" s="130"/>
      <c r="D23" s="130">
        <v>-18722094</v>
      </c>
    </row>
    <row r="24" spans="1:4" ht="20.100000000000001" customHeight="1" x14ac:dyDescent="0.25">
      <c r="A24" s="126" t="s">
        <v>135</v>
      </c>
      <c r="B24" s="130">
        <v>-32145608</v>
      </c>
      <c r="C24" s="130"/>
      <c r="D24" s="130">
        <v>23825346</v>
      </c>
    </row>
    <row r="25" spans="1:4" ht="20.100000000000001" customHeight="1" x14ac:dyDescent="0.25">
      <c r="A25" s="126" t="s">
        <v>136</v>
      </c>
      <c r="B25" s="130">
        <v>-38551581</v>
      </c>
      <c r="C25" s="130"/>
      <c r="D25" s="129">
        <v>-142050714</v>
      </c>
    </row>
    <row r="26" spans="1:4" ht="16.5" x14ac:dyDescent="0.25">
      <c r="A26" s="126" t="s">
        <v>57</v>
      </c>
      <c r="B26" s="130">
        <v>9756288</v>
      </c>
      <c r="C26" s="130"/>
      <c r="D26" s="130">
        <v>8015672</v>
      </c>
    </row>
    <row r="27" spans="1:4" ht="16.5" x14ac:dyDescent="0.25">
      <c r="A27" s="126" t="s">
        <v>137</v>
      </c>
      <c r="B27" s="130">
        <v>4944650</v>
      </c>
      <c r="C27" s="130"/>
      <c r="D27" s="130">
        <v>771361</v>
      </c>
    </row>
    <row r="28" spans="1:4" ht="16.5" x14ac:dyDescent="0.25">
      <c r="A28" s="126" t="s">
        <v>138</v>
      </c>
      <c r="B28" s="130">
        <v>-33414092</v>
      </c>
      <c r="C28" s="138"/>
      <c r="D28" s="130">
        <v>-16952834</v>
      </c>
    </row>
    <row r="29" spans="1:4" ht="16.5" x14ac:dyDescent="0.25">
      <c r="A29" s="126"/>
      <c r="B29" s="130"/>
      <c r="C29" s="138"/>
      <c r="D29" s="130"/>
    </row>
    <row r="30" spans="1:4" ht="20.100000000000001" customHeight="1" x14ac:dyDescent="0.25">
      <c r="A30" s="157" t="s">
        <v>139</v>
      </c>
      <c r="B30" s="130"/>
      <c r="C30" s="130"/>
      <c r="D30" s="138"/>
    </row>
    <row r="31" spans="1:4" ht="16.5" x14ac:dyDescent="0.25">
      <c r="A31" s="126" t="s">
        <v>140</v>
      </c>
      <c r="B31" s="127">
        <v>113311342</v>
      </c>
      <c r="C31" s="130"/>
      <c r="D31" s="130">
        <v>27376293</v>
      </c>
    </row>
    <row r="32" spans="1:4" ht="16.5" x14ac:dyDescent="0.25">
      <c r="A32" s="126" t="s">
        <v>142</v>
      </c>
      <c r="B32" s="130">
        <v>21664981</v>
      </c>
      <c r="C32" s="130"/>
      <c r="D32" s="130">
        <v>9027129</v>
      </c>
    </row>
    <row r="33" spans="1:4" ht="20.100000000000001" customHeight="1" x14ac:dyDescent="0.25">
      <c r="A33" s="126" t="s">
        <v>141</v>
      </c>
      <c r="B33" s="132">
        <v>7961442</v>
      </c>
      <c r="C33" s="127"/>
      <c r="D33" s="139">
        <v>25155874</v>
      </c>
    </row>
    <row r="34" spans="1:4" ht="16.5" x14ac:dyDescent="0.25">
      <c r="A34" s="123" t="s">
        <v>143</v>
      </c>
      <c r="B34" s="141">
        <f>SUM(B20:B33)</f>
        <v>75584474</v>
      </c>
      <c r="C34" s="140"/>
      <c r="D34" s="141">
        <f>SUM(D20:D33)</f>
        <v>16913242</v>
      </c>
    </row>
    <row r="35" spans="1:4" ht="20.100000000000001" customHeight="1" x14ac:dyDescent="0.25">
      <c r="A35" s="123"/>
      <c r="B35" s="134"/>
      <c r="C35" s="134"/>
      <c r="D35" s="134"/>
    </row>
    <row r="36" spans="1:4" ht="16.5" x14ac:dyDescent="0.25">
      <c r="A36" s="123" t="s">
        <v>144</v>
      </c>
      <c r="B36" s="135"/>
      <c r="C36" s="136"/>
      <c r="D36" s="135"/>
    </row>
    <row r="37" spans="1:4" ht="16.5" x14ac:dyDescent="0.25">
      <c r="A37" s="143" t="s">
        <v>58</v>
      </c>
      <c r="B37" s="130">
        <v>-287990647</v>
      </c>
      <c r="C37" s="128"/>
      <c r="D37" s="130">
        <v>-239233571</v>
      </c>
    </row>
    <row r="38" spans="1:4" ht="20.100000000000001" customHeight="1" x14ac:dyDescent="0.25">
      <c r="A38" s="143" t="s">
        <v>145</v>
      </c>
      <c r="B38" s="144">
        <v>266114826</v>
      </c>
      <c r="C38" s="128"/>
      <c r="D38" s="130">
        <v>124240079</v>
      </c>
    </row>
    <row r="39" spans="1:4" ht="20.100000000000001" customHeight="1" x14ac:dyDescent="0.25">
      <c r="A39" s="143" t="s">
        <v>59</v>
      </c>
      <c r="B39" s="144">
        <v>-2024831</v>
      </c>
      <c r="C39" s="128"/>
      <c r="D39" s="130">
        <v>-8030973</v>
      </c>
    </row>
    <row r="40" spans="1:4" ht="20.100000000000001" customHeight="1" x14ac:dyDescent="0.25">
      <c r="A40" s="143" t="s">
        <v>146</v>
      </c>
      <c r="B40" s="144">
        <v>433433</v>
      </c>
      <c r="C40" s="128"/>
      <c r="D40" s="130">
        <v>60100</v>
      </c>
    </row>
    <row r="41" spans="1:4" ht="20.100000000000001" customHeight="1" x14ac:dyDescent="0.25">
      <c r="A41" s="143" t="s">
        <v>147</v>
      </c>
      <c r="B41" s="144">
        <v>27000</v>
      </c>
      <c r="C41" s="128"/>
      <c r="D41" s="130">
        <v>7000</v>
      </c>
    </row>
    <row r="42" spans="1:4" ht="16.5" x14ac:dyDescent="0.25">
      <c r="A42" s="143" t="s">
        <v>148</v>
      </c>
      <c r="B42" s="144">
        <v>67850</v>
      </c>
      <c r="C42" s="128"/>
      <c r="D42" s="130">
        <v>127074</v>
      </c>
    </row>
    <row r="43" spans="1:4" ht="20.100000000000001" customHeight="1" x14ac:dyDescent="0.25">
      <c r="A43" s="143" t="s">
        <v>76</v>
      </c>
      <c r="B43" s="127">
        <v>9621</v>
      </c>
      <c r="C43" s="128"/>
      <c r="D43" s="132">
        <v>3986912</v>
      </c>
    </row>
    <row r="44" spans="1:4" ht="33" x14ac:dyDescent="0.25">
      <c r="A44" s="123" t="s">
        <v>149</v>
      </c>
      <c r="B44" s="142">
        <f>SUM(B37:B43)</f>
        <v>-23362748</v>
      </c>
      <c r="C44" s="140"/>
      <c r="D44" s="141">
        <f>SUM(D37:D43)</f>
        <v>-118843379</v>
      </c>
    </row>
    <row r="45" spans="1:4" ht="16.5" x14ac:dyDescent="0.25">
      <c r="A45" s="123"/>
      <c r="B45" s="137"/>
      <c r="C45" s="134"/>
      <c r="D45" s="137"/>
    </row>
    <row r="46" spans="1:4" ht="16.5" x14ac:dyDescent="0.25">
      <c r="A46" s="123" t="s">
        <v>150</v>
      </c>
      <c r="B46" s="137"/>
      <c r="C46" s="145"/>
      <c r="D46" s="137"/>
    </row>
    <row r="47" spans="1:4" ht="20.100000000000001" customHeight="1" x14ac:dyDescent="0.25">
      <c r="A47" s="126" t="s">
        <v>151</v>
      </c>
      <c r="B47" s="135">
        <v>1500000</v>
      </c>
      <c r="C47" s="136"/>
      <c r="D47" s="135">
        <v>105630949</v>
      </c>
    </row>
    <row r="48" spans="1:4" ht="20.100000000000001" customHeight="1" x14ac:dyDescent="0.25">
      <c r="A48" s="126" t="s">
        <v>60</v>
      </c>
      <c r="B48" s="144">
        <v>-165710432</v>
      </c>
      <c r="C48" s="136"/>
      <c r="D48" s="144">
        <v>-203029597</v>
      </c>
    </row>
    <row r="49" spans="1:4" ht="20.100000000000001" customHeight="1" x14ac:dyDescent="0.25">
      <c r="A49" s="126" t="s">
        <v>152</v>
      </c>
      <c r="B49" s="144">
        <v>64704766</v>
      </c>
      <c r="C49" s="136"/>
      <c r="D49" s="144">
        <v>46884305</v>
      </c>
    </row>
    <row r="50" spans="1:4" ht="20.100000000000001" customHeight="1" x14ac:dyDescent="0.25">
      <c r="A50" s="126" t="s">
        <v>61</v>
      </c>
      <c r="B50" s="144">
        <v>-478205</v>
      </c>
      <c r="C50" s="136"/>
      <c r="D50" s="144">
        <v>-2087628</v>
      </c>
    </row>
    <row r="51" spans="1:4" ht="20.100000000000001" customHeight="1" x14ac:dyDescent="0.25">
      <c r="A51" s="126" t="s">
        <v>153</v>
      </c>
      <c r="B51" s="144">
        <v>69828939</v>
      </c>
      <c r="C51" s="136"/>
      <c r="D51" s="144">
        <v>100465392</v>
      </c>
    </row>
    <row r="52" spans="1:4" ht="20.100000000000001" customHeight="1" x14ac:dyDescent="0.25">
      <c r="A52" s="126" t="s">
        <v>154</v>
      </c>
      <c r="B52" s="144">
        <v>-4734890</v>
      </c>
      <c r="C52" s="136"/>
      <c r="D52" s="144">
        <v>0</v>
      </c>
    </row>
    <row r="53" spans="1:4" ht="20.100000000000001" customHeight="1" x14ac:dyDescent="0.25">
      <c r="A53" s="126" t="s">
        <v>155</v>
      </c>
      <c r="B53" s="159">
        <v>49000000</v>
      </c>
      <c r="C53" s="136"/>
      <c r="D53" s="159">
        <v>0</v>
      </c>
    </row>
    <row r="54" spans="1:4" ht="20.100000000000001" customHeight="1" x14ac:dyDescent="0.25">
      <c r="A54" s="123" t="s">
        <v>62</v>
      </c>
      <c r="B54" s="158">
        <f>SUM(B47:B53)</f>
        <v>14110178</v>
      </c>
      <c r="C54" s="145"/>
      <c r="D54" s="158">
        <f>SUM(D47:D53)</f>
        <v>47863421</v>
      </c>
    </row>
    <row r="55" spans="1:4" ht="20.100000000000001" customHeight="1" x14ac:dyDescent="0.25">
      <c r="A55" s="126"/>
      <c r="B55" s="135"/>
      <c r="C55" s="136"/>
      <c r="D55" s="135"/>
    </row>
    <row r="56" spans="1:4" ht="33" customHeight="1" x14ac:dyDescent="0.25">
      <c r="A56" s="126" t="s">
        <v>63</v>
      </c>
      <c r="B56" s="130">
        <v>522535</v>
      </c>
      <c r="C56" s="128"/>
      <c r="D56" s="130">
        <v>1698753</v>
      </c>
    </row>
    <row r="57" spans="1:4" ht="33" x14ac:dyDescent="0.25">
      <c r="A57" s="126" t="s">
        <v>156</v>
      </c>
      <c r="B57" s="144">
        <v>186041</v>
      </c>
      <c r="C57" s="128"/>
      <c r="D57" s="159">
        <v>-613647</v>
      </c>
    </row>
    <row r="58" spans="1:4" ht="34.5" customHeight="1" x14ac:dyDescent="0.25">
      <c r="A58" s="123" t="s">
        <v>157</v>
      </c>
      <c r="B58" s="180">
        <f>SUM(B56:B57,B54,B44,B34)</f>
        <v>67040480</v>
      </c>
      <c r="C58" s="140"/>
      <c r="D58" s="158">
        <f>SUM(D56:D57,D54,D44,D34)</f>
        <v>-52981610</v>
      </c>
    </row>
    <row r="59" spans="1:4" ht="20.100000000000001" customHeight="1" x14ac:dyDescent="0.25">
      <c r="A59" s="126" t="s">
        <v>158</v>
      </c>
      <c r="B59" s="146">
        <v>644172147</v>
      </c>
      <c r="C59" s="136"/>
      <c r="D59" s="146">
        <v>672098266</v>
      </c>
    </row>
    <row r="60" spans="1:4" ht="20.100000000000001" customHeight="1" thickBot="1" x14ac:dyDescent="0.3">
      <c r="A60" s="123" t="s">
        <v>159</v>
      </c>
      <c r="B60" s="147">
        <f>SUM(B58:B59)</f>
        <v>711212627</v>
      </c>
      <c r="C60" s="134"/>
      <c r="D60" s="147">
        <f>SUM(D58:D59)</f>
        <v>619116656</v>
      </c>
    </row>
    <row r="61" spans="1:4" ht="16.5" thickTop="1" x14ac:dyDescent="0.25"/>
    <row r="64" spans="1:4" s="54" customFormat="1" ht="18.75" x14ac:dyDescent="0.3">
      <c r="A64" s="1" t="str">
        <f>Ф2!A56</f>
        <v>Управляющий директор</v>
      </c>
      <c r="B64" s="31"/>
      <c r="C64" s="32"/>
      <c r="D64" s="4" t="str">
        <f>Ф2!E56</f>
        <v>Хамитов Е.Е.</v>
      </c>
    </row>
    <row r="65" spans="1:4" s="54" customFormat="1" ht="21" customHeight="1" x14ac:dyDescent="0.3">
      <c r="A65" s="2"/>
      <c r="B65" s="33"/>
      <c r="C65" s="8"/>
      <c r="D65" s="34"/>
    </row>
    <row r="66" spans="1:4" s="54" customFormat="1" ht="18.75" x14ac:dyDescent="0.3">
      <c r="A66" s="51" t="s">
        <v>13</v>
      </c>
      <c r="B66" s="31"/>
      <c r="C66" s="32"/>
      <c r="D66" s="4" t="str">
        <f>Ф2!E58</f>
        <v>Есенгараева К.Д.</v>
      </c>
    </row>
  </sheetData>
  <mergeCells count="3">
    <mergeCell ref="A2:D2"/>
    <mergeCell ref="A3:D3"/>
    <mergeCell ref="A6:A7"/>
  </mergeCells>
  <pageMargins left="0.98425196850393704" right="0.39370078740157483" top="0.59055118110236227" bottom="0.59055118110236227" header="0.31496062992125984" footer="0.31496062992125984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7"/>
  <sheetViews>
    <sheetView zoomScale="85" zoomScaleNormal="85" zoomScaleSheetLayoutView="85" workbookViewId="0">
      <selection activeCell="G33" sqref="G33"/>
    </sheetView>
  </sheetViews>
  <sheetFormatPr defaultColWidth="9.140625" defaultRowHeight="15.75" x14ac:dyDescent="0.25"/>
  <cols>
    <col min="1" max="1" width="1.85546875" style="35" customWidth="1"/>
    <col min="2" max="2" width="75.140625" style="35" customWidth="1"/>
    <col min="3" max="3" width="16.7109375" style="36" customWidth="1"/>
    <col min="4" max="4" width="15" style="36" customWidth="1"/>
    <col min="5" max="5" width="26.85546875" style="36" customWidth="1"/>
    <col min="6" max="6" width="17.42578125" style="36" customWidth="1"/>
    <col min="7" max="7" width="19.7109375" style="36" customWidth="1"/>
    <col min="8" max="11" width="17.28515625" style="36" customWidth="1"/>
    <col min="12" max="12" width="16.85546875" style="36" customWidth="1"/>
    <col min="13" max="13" width="20.85546875" customWidth="1"/>
    <col min="14" max="14" width="8.85546875" style="35" customWidth="1"/>
    <col min="15" max="15" width="9.140625" style="35"/>
    <col min="16" max="16" width="11.85546875" style="35" bestFit="1" customWidth="1"/>
    <col min="17" max="16384" width="9.140625" style="35"/>
  </cols>
  <sheetData>
    <row r="2" spans="2:16" ht="18.75" x14ac:dyDescent="0.25">
      <c r="B2" s="204" t="s">
        <v>79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</row>
    <row r="3" spans="2:16" ht="18.75" x14ac:dyDescent="0.25">
      <c r="B3" s="205" t="str">
        <f>Ф3!A3</f>
        <v xml:space="preserve"> АО "Национальный управляющий холдинг "Байтерек"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2:16" ht="18.75" x14ac:dyDescent="0.25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2:16" x14ac:dyDescent="0.25">
      <c r="C5" s="206" t="s">
        <v>68</v>
      </c>
      <c r="D5" s="206"/>
      <c r="E5" s="206"/>
      <c r="F5" s="206"/>
      <c r="G5" s="206"/>
      <c r="H5" s="206"/>
      <c r="I5" s="206"/>
      <c r="J5" s="206"/>
      <c r="L5" s="37"/>
    </row>
    <row r="6" spans="2:16" s="38" customFormat="1" ht="165" customHeight="1" x14ac:dyDescent="0.25">
      <c r="B6" s="168" t="s">
        <v>72</v>
      </c>
      <c r="C6" s="170" t="s">
        <v>9</v>
      </c>
      <c r="D6" s="170" t="s">
        <v>64</v>
      </c>
      <c r="E6" s="170" t="s">
        <v>70</v>
      </c>
      <c r="F6" s="170" t="s">
        <v>38</v>
      </c>
      <c r="G6" s="170" t="s">
        <v>71</v>
      </c>
      <c r="H6" s="170" t="s">
        <v>40</v>
      </c>
      <c r="I6" s="150" t="s">
        <v>65</v>
      </c>
      <c r="J6" s="150" t="s">
        <v>66</v>
      </c>
      <c r="K6" s="150" t="s">
        <v>168</v>
      </c>
      <c r="L6" s="169" t="s">
        <v>67</v>
      </c>
      <c r="M6"/>
    </row>
    <row r="7" spans="2:16" x14ac:dyDescent="0.25">
      <c r="B7" s="39" t="s">
        <v>69</v>
      </c>
      <c r="C7" s="62">
        <v>846218712</v>
      </c>
      <c r="D7" s="64">
        <v>-12562781</v>
      </c>
      <c r="E7" s="63">
        <v>914412</v>
      </c>
      <c r="F7" s="64">
        <v>3780435</v>
      </c>
      <c r="G7" s="62">
        <v>108407533</v>
      </c>
      <c r="H7" s="65">
        <v>7169251</v>
      </c>
      <c r="I7" s="65">
        <v>97231129</v>
      </c>
      <c r="J7" s="65">
        <f>SUM(C7:I7)</f>
        <v>1051158691</v>
      </c>
      <c r="K7" s="65">
        <v>691813</v>
      </c>
      <c r="L7" s="62">
        <f t="shared" ref="L7" si="0">SUM(J7:K7)</f>
        <v>1051850504</v>
      </c>
    </row>
    <row r="8" spans="2:16" ht="31.5" x14ac:dyDescent="0.25">
      <c r="B8" s="40" t="s">
        <v>73</v>
      </c>
      <c r="C8" s="181">
        <v>0</v>
      </c>
      <c r="D8" s="182">
        <v>4384508</v>
      </c>
      <c r="E8" s="66">
        <v>-914412</v>
      </c>
      <c r="F8" s="183">
        <v>0</v>
      </c>
      <c r="G8" s="183">
        <v>0</v>
      </c>
      <c r="H8" s="183">
        <v>0</v>
      </c>
      <c r="I8" s="66">
        <v>-49379344</v>
      </c>
      <c r="J8" s="66">
        <f>SUM(C8:I8)</f>
        <v>-45909248</v>
      </c>
      <c r="K8" s="183">
        <v>0</v>
      </c>
      <c r="L8" s="66">
        <f>SUM(J8:K8)</f>
        <v>-45909248</v>
      </c>
    </row>
    <row r="9" spans="2:16" x14ac:dyDescent="0.25">
      <c r="B9" s="39" t="s">
        <v>160</v>
      </c>
      <c r="C9" s="62">
        <f>SUM(C7:C8)</f>
        <v>846218712</v>
      </c>
      <c r="D9" s="65">
        <f t="shared" ref="D9:G9" si="1">SUM(D7:D8)</f>
        <v>-8178273</v>
      </c>
      <c r="E9" s="165">
        <f t="shared" si="1"/>
        <v>0</v>
      </c>
      <c r="F9" s="64">
        <f t="shared" si="1"/>
        <v>3780435</v>
      </c>
      <c r="G9" s="166">
        <f t="shared" si="1"/>
        <v>108407533</v>
      </c>
      <c r="H9" s="64">
        <f>SUM(H7:H8)</f>
        <v>7169251</v>
      </c>
      <c r="I9" s="64">
        <f>SUM(I7:I8)</f>
        <v>47851785</v>
      </c>
      <c r="J9" s="64">
        <f>SUM(J7:J8)</f>
        <v>1005249443</v>
      </c>
      <c r="K9" s="64">
        <f>SUM(K7:K8)</f>
        <v>691813</v>
      </c>
      <c r="L9" s="62">
        <f t="shared" ref="L9:L15" si="2">SUM(J9:K9)</f>
        <v>1005941256</v>
      </c>
    </row>
    <row r="10" spans="2:16" x14ac:dyDescent="0.25">
      <c r="B10" s="40" t="s">
        <v>161</v>
      </c>
      <c r="C10" s="162">
        <v>0</v>
      </c>
      <c r="D10" s="164">
        <v>0</v>
      </c>
      <c r="E10" s="162">
        <v>0</v>
      </c>
      <c r="F10" s="162">
        <v>0</v>
      </c>
      <c r="G10" s="162">
        <v>0</v>
      </c>
      <c r="H10" s="162">
        <v>0</v>
      </c>
      <c r="I10" s="67">
        <v>36277277</v>
      </c>
      <c r="J10" s="67">
        <f>SUM(C10:I10)</f>
        <v>36277277</v>
      </c>
      <c r="K10" s="60">
        <v>-4791</v>
      </c>
      <c r="L10" s="67">
        <f t="shared" si="2"/>
        <v>36272486</v>
      </c>
    </row>
    <row r="11" spans="2:16" x14ac:dyDescent="0.25">
      <c r="B11" s="40" t="s">
        <v>162</v>
      </c>
      <c r="C11" s="162">
        <v>0</v>
      </c>
      <c r="D11" s="61">
        <v>-4887959</v>
      </c>
      <c r="E11" s="61">
        <v>-413889</v>
      </c>
      <c r="F11" s="61">
        <v>157760</v>
      </c>
      <c r="G11" s="162">
        <v>0</v>
      </c>
      <c r="H11" s="167">
        <v>0</v>
      </c>
      <c r="I11" s="167">
        <v>0</v>
      </c>
      <c r="J11" s="61">
        <f>SUM(C11:I11)</f>
        <v>-5144088</v>
      </c>
      <c r="K11" s="167">
        <v>0</v>
      </c>
      <c r="L11" s="61">
        <f t="shared" si="2"/>
        <v>-5144088</v>
      </c>
    </row>
    <row r="12" spans="2:16" x14ac:dyDescent="0.25">
      <c r="B12" s="39" t="s">
        <v>163</v>
      </c>
      <c r="C12" s="177">
        <f t="shared" ref="C12:K12" si="3">SUM(C10:C11)</f>
        <v>0</v>
      </c>
      <c r="D12" s="163">
        <f t="shared" si="3"/>
        <v>-4887959</v>
      </c>
      <c r="E12" s="163">
        <f t="shared" si="3"/>
        <v>-413889</v>
      </c>
      <c r="F12" s="64">
        <f t="shared" si="3"/>
        <v>157760</v>
      </c>
      <c r="G12" s="177">
        <f t="shared" si="3"/>
        <v>0</v>
      </c>
      <c r="H12" s="177">
        <f t="shared" si="3"/>
        <v>0</v>
      </c>
      <c r="I12" s="64">
        <f t="shared" si="3"/>
        <v>36277277</v>
      </c>
      <c r="J12" s="64">
        <f t="shared" si="3"/>
        <v>31133189</v>
      </c>
      <c r="K12" s="64">
        <f t="shared" si="3"/>
        <v>-4791</v>
      </c>
      <c r="L12" s="64">
        <f t="shared" si="2"/>
        <v>31128398</v>
      </c>
    </row>
    <row r="13" spans="2:16" ht="31.5" x14ac:dyDescent="0.25">
      <c r="B13" s="40" t="s">
        <v>164</v>
      </c>
      <c r="C13" s="174">
        <v>0</v>
      </c>
      <c r="D13" s="174">
        <v>0</v>
      </c>
      <c r="E13" s="176">
        <v>0</v>
      </c>
      <c r="F13" s="176">
        <v>0</v>
      </c>
      <c r="G13" s="211">
        <v>15473120</v>
      </c>
      <c r="H13" s="174">
        <v>0</v>
      </c>
      <c r="I13" s="174">
        <v>0</v>
      </c>
      <c r="J13" s="211">
        <f t="shared" ref="J13:J15" si="4">SUM(C13:I13)</f>
        <v>15473120</v>
      </c>
      <c r="K13" s="60">
        <v>0</v>
      </c>
      <c r="L13" s="60">
        <f t="shared" si="2"/>
        <v>15473120</v>
      </c>
      <c r="P13" s="56"/>
    </row>
    <row r="14" spans="2:16" ht="31.5" x14ac:dyDescent="0.25">
      <c r="B14" s="40" t="s">
        <v>165</v>
      </c>
      <c r="C14" s="174">
        <v>0</v>
      </c>
      <c r="D14" s="174">
        <v>0</v>
      </c>
      <c r="E14" s="176">
        <v>0</v>
      </c>
      <c r="F14" s="176">
        <v>0</v>
      </c>
      <c r="G14" s="176">
        <v>0</v>
      </c>
      <c r="H14" s="174">
        <v>0</v>
      </c>
      <c r="I14" s="174">
        <v>0</v>
      </c>
      <c r="J14" s="174">
        <f t="shared" si="4"/>
        <v>0</v>
      </c>
      <c r="K14" s="60">
        <v>-568940</v>
      </c>
      <c r="L14" s="60">
        <f t="shared" si="2"/>
        <v>-568940</v>
      </c>
      <c r="P14" s="56"/>
    </row>
    <row r="15" spans="2:16" ht="31.5" x14ac:dyDescent="0.25">
      <c r="B15" s="40" t="s">
        <v>166</v>
      </c>
      <c r="C15" s="174">
        <v>0</v>
      </c>
      <c r="D15" s="174">
        <v>0</v>
      </c>
      <c r="E15" s="176">
        <v>0</v>
      </c>
      <c r="F15" s="176">
        <v>0</v>
      </c>
      <c r="G15" s="174">
        <v>0</v>
      </c>
      <c r="H15" s="60">
        <v>-492331</v>
      </c>
      <c r="I15" s="60">
        <v>492331</v>
      </c>
      <c r="J15" s="174">
        <f t="shared" si="4"/>
        <v>0</v>
      </c>
      <c r="K15" s="174">
        <v>0</v>
      </c>
      <c r="L15" s="174">
        <f t="shared" si="2"/>
        <v>0</v>
      </c>
      <c r="P15" s="56"/>
    </row>
    <row r="16" spans="2:16" ht="16.5" thickBot="1" x14ac:dyDescent="0.3">
      <c r="B16" s="39" t="s">
        <v>167</v>
      </c>
      <c r="C16" s="71">
        <f>C9+C12+SUM(C13:C15)</f>
        <v>846218712</v>
      </c>
      <c r="D16" s="59">
        <f t="shared" ref="D16:L16" si="5">D9+D12+SUM(D13:D15)</f>
        <v>-13066232</v>
      </c>
      <c r="E16" s="59">
        <f t="shared" si="5"/>
        <v>-413889</v>
      </c>
      <c r="F16" s="59">
        <f t="shared" si="5"/>
        <v>3938195</v>
      </c>
      <c r="G16" s="71">
        <f t="shared" si="5"/>
        <v>123880653</v>
      </c>
      <c r="H16" s="59">
        <f t="shared" si="5"/>
        <v>6676920</v>
      </c>
      <c r="I16" s="59">
        <f t="shared" si="5"/>
        <v>84621393</v>
      </c>
      <c r="J16" s="59">
        <f t="shared" si="5"/>
        <v>1051855752</v>
      </c>
      <c r="K16" s="59">
        <f t="shared" si="5"/>
        <v>118082</v>
      </c>
      <c r="L16" s="71">
        <f t="shared" si="5"/>
        <v>1051973834</v>
      </c>
    </row>
    <row r="17" spans="2:14" ht="16.5" thickTop="1" x14ac:dyDescent="0.25">
      <c r="B17" s="39"/>
      <c r="C17" s="69"/>
      <c r="D17" s="69"/>
      <c r="E17" s="69"/>
      <c r="F17" s="68"/>
      <c r="G17" s="69"/>
      <c r="H17" s="68"/>
      <c r="I17" s="68"/>
      <c r="J17" s="68"/>
      <c r="K17" s="68"/>
      <c r="L17" s="69"/>
    </row>
    <row r="18" spans="2:14" x14ac:dyDescent="0.25">
      <c r="B18" s="39"/>
      <c r="C18" s="69"/>
      <c r="D18" s="69"/>
      <c r="E18" s="69"/>
      <c r="F18" s="68"/>
      <c r="G18" s="69"/>
      <c r="H18" s="68"/>
      <c r="I18" s="68"/>
      <c r="J18" s="68"/>
      <c r="K18" s="68"/>
      <c r="L18" s="69"/>
    </row>
    <row r="19" spans="2:14" ht="110.25" x14ac:dyDescent="0.25">
      <c r="B19" s="39"/>
      <c r="C19" s="170" t="s">
        <v>9</v>
      </c>
      <c r="D19" s="170" t="s">
        <v>64</v>
      </c>
      <c r="E19" s="170" t="s">
        <v>38</v>
      </c>
      <c r="F19" s="170" t="s">
        <v>175</v>
      </c>
      <c r="G19" s="170" t="s">
        <v>40</v>
      </c>
      <c r="H19" s="150" t="s">
        <v>65</v>
      </c>
      <c r="I19" s="150" t="s">
        <v>66</v>
      </c>
      <c r="J19" s="150" t="s">
        <v>176</v>
      </c>
      <c r="K19" s="169" t="s">
        <v>177</v>
      </c>
      <c r="N19"/>
    </row>
    <row r="20" spans="2:14" x14ac:dyDescent="0.25">
      <c r="B20" s="39" t="s">
        <v>169</v>
      </c>
      <c r="C20" s="62">
        <v>846218712</v>
      </c>
      <c r="D20" s="64">
        <v>-12280740</v>
      </c>
      <c r="E20" s="184">
        <v>3751446</v>
      </c>
      <c r="F20" s="185">
        <v>133682001</v>
      </c>
      <c r="G20" s="64">
        <v>7964010</v>
      </c>
      <c r="H20" s="185">
        <v>81775074</v>
      </c>
      <c r="I20" s="185">
        <f>SUM(C20:H20)</f>
        <v>1061110503</v>
      </c>
      <c r="J20" s="185">
        <v>70191</v>
      </c>
      <c r="K20" s="62">
        <f t="shared" ref="K20" si="6">SUM(I20:J20)</f>
        <v>1061180694</v>
      </c>
      <c r="N20"/>
    </row>
    <row r="21" spans="2:14" x14ac:dyDescent="0.25">
      <c r="B21" s="40" t="s">
        <v>161</v>
      </c>
      <c r="C21" s="162">
        <v>0</v>
      </c>
      <c r="D21" s="162">
        <v>0</v>
      </c>
      <c r="E21" s="162">
        <v>0</v>
      </c>
      <c r="F21" s="162">
        <v>0</v>
      </c>
      <c r="G21" s="162">
        <v>0</v>
      </c>
      <c r="H21" s="70">
        <v>31489315</v>
      </c>
      <c r="I21" s="70">
        <f>SUM(C21:H21)</f>
        <v>31489315</v>
      </c>
      <c r="J21" s="66">
        <v>32923</v>
      </c>
      <c r="K21" s="70">
        <f>SUM(I21:J21)</f>
        <v>31522238</v>
      </c>
      <c r="N21" s="173"/>
    </row>
    <row r="22" spans="2:14" ht="31.5" x14ac:dyDescent="0.25">
      <c r="B22" s="40" t="s">
        <v>170</v>
      </c>
      <c r="C22" s="162">
        <v>0</v>
      </c>
      <c r="D22" s="186">
        <v>6865093</v>
      </c>
      <c r="E22" s="60">
        <v>-24186</v>
      </c>
      <c r="F22" s="60">
        <v>0</v>
      </c>
      <c r="G22" s="60">
        <v>0</v>
      </c>
      <c r="H22" s="174">
        <v>0</v>
      </c>
      <c r="I22" s="70">
        <f>SUM(C22:H22)</f>
        <v>6840907</v>
      </c>
      <c r="J22" s="174">
        <v>0</v>
      </c>
      <c r="K22" s="70">
        <f t="shared" ref="K22:K28" si="7">SUM(I22:J22)</f>
        <v>6840907</v>
      </c>
      <c r="N22" s="173"/>
    </row>
    <row r="23" spans="2:14" x14ac:dyDescent="0.25">
      <c r="B23" s="39" t="s">
        <v>163</v>
      </c>
      <c r="C23" s="177">
        <f t="shared" ref="C23:G23" si="8">SUM(C21:C22)</f>
        <v>0</v>
      </c>
      <c r="D23" s="185">
        <f t="shared" si="8"/>
        <v>6865093</v>
      </c>
      <c r="E23" s="64">
        <f t="shared" si="8"/>
        <v>-24186</v>
      </c>
      <c r="F23" s="64">
        <f t="shared" si="8"/>
        <v>0</v>
      </c>
      <c r="G23" s="64">
        <f t="shared" si="8"/>
        <v>0</v>
      </c>
      <c r="H23" s="62">
        <f>SUM(H21:H22)</f>
        <v>31489315</v>
      </c>
      <c r="I23" s="62">
        <f t="shared" ref="I23:J23" si="9">SUM(I21:I22)</f>
        <v>38330222</v>
      </c>
      <c r="J23" s="64">
        <f t="shared" si="9"/>
        <v>32923</v>
      </c>
      <c r="K23" s="62">
        <f t="shared" si="7"/>
        <v>38363145</v>
      </c>
      <c r="N23" s="173"/>
    </row>
    <row r="24" spans="2:14" x14ac:dyDescent="0.25">
      <c r="B24" s="40" t="s">
        <v>80</v>
      </c>
      <c r="C24" s="70">
        <v>49000000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  <c r="I24" s="70">
        <f>SUM(C24:H24)</f>
        <v>49000000</v>
      </c>
      <c r="J24" s="174">
        <v>0</v>
      </c>
      <c r="K24" s="70">
        <f t="shared" si="7"/>
        <v>49000000</v>
      </c>
      <c r="N24"/>
    </row>
    <row r="25" spans="2:14" ht="47.25" x14ac:dyDescent="0.25">
      <c r="B25" s="40" t="s">
        <v>171</v>
      </c>
      <c r="C25" s="174">
        <v>0</v>
      </c>
      <c r="D25" s="174">
        <v>0</v>
      </c>
      <c r="E25" s="174">
        <v>0</v>
      </c>
      <c r="F25" s="211">
        <v>17698331</v>
      </c>
      <c r="G25" s="174">
        <v>0</v>
      </c>
      <c r="H25" s="174">
        <v>0</v>
      </c>
      <c r="I25" s="60">
        <f>SUM(C25:H25)</f>
        <v>17698331</v>
      </c>
      <c r="J25" s="60">
        <v>0</v>
      </c>
      <c r="K25" s="60">
        <f t="shared" si="7"/>
        <v>17698331</v>
      </c>
      <c r="N25"/>
    </row>
    <row r="26" spans="2:14" x14ac:dyDescent="0.25">
      <c r="B26" s="40" t="s">
        <v>172</v>
      </c>
      <c r="C26" s="174">
        <v>0</v>
      </c>
      <c r="D26" s="174">
        <v>0</v>
      </c>
      <c r="E26" s="174">
        <v>0</v>
      </c>
      <c r="F26" s="174">
        <v>0</v>
      </c>
      <c r="G26" s="174">
        <v>0</v>
      </c>
      <c r="H26" s="60">
        <v>-2400372</v>
      </c>
      <c r="I26" s="60">
        <f>SUM(C26:H26)</f>
        <v>-2400372</v>
      </c>
      <c r="J26" s="174">
        <v>0</v>
      </c>
      <c r="K26" s="60">
        <f t="shared" si="7"/>
        <v>-2400372</v>
      </c>
      <c r="N26"/>
    </row>
    <row r="27" spans="2:14" x14ac:dyDescent="0.25">
      <c r="B27" s="40" t="s">
        <v>173</v>
      </c>
      <c r="C27" s="175">
        <v>0</v>
      </c>
      <c r="D27" s="174">
        <v>0</v>
      </c>
      <c r="E27" s="174">
        <v>0</v>
      </c>
      <c r="F27" s="174">
        <v>0</v>
      </c>
      <c r="G27" s="60">
        <v>-55597</v>
      </c>
      <c r="H27" s="60">
        <v>55597</v>
      </c>
      <c r="I27" s="60">
        <f>SUM(C27:H27)</f>
        <v>0</v>
      </c>
      <c r="J27" s="174">
        <v>0</v>
      </c>
      <c r="K27" s="174">
        <f t="shared" si="7"/>
        <v>0</v>
      </c>
      <c r="L27" s="35"/>
      <c r="M27" s="35"/>
      <c r="N27"/>
    </row>
    <row r="28" spans="2:14" ht="16.5" thickBot="1" x14ac:dyDescent="0.3">
      <c r="B28" s="39" t="s">
        <v>174</v>
      </c>
      <c r="C28" s="71">
        <f>SUM(C23:C27,C20)</f>
        <v>895218712</v>
      </c>
      <c r="D28" s="59">
        <f>SUM(D23:D27,D20)</f>
        <v>-5415647</v>
      </c>
      <c r="E28" s="188">
        <f>SUM(E23:E27,E20)</f>
        <v>3727260</v>
      </c>
      <c r="F28" s="187">
        <f>SUM(F23:F27,F20)</f>
        <v>151380332</v>
      </c>
      <c r="G28" s="187">
        <f>SUM(G23:G27,G20)</f>
        <v>7908413</v>
      </c>
      <c r="H28" s="187">
        <f>SUM(H23:H27,H20)</f>
        <v>110919614</v>
      </c>
      <c r="I28" s="187">
        <f>SUM(I23:I27,I20)</f>
        <v>1163738684</v>
      </c>
      <c r="J28" s="187">
        <f>SUM(J23:J27,J20)</f>
        <v>103114</v>
      </c>
      <c r="K28" s="71">
        <f t="shared" si="7"/>
        <v>1163841798</v>
      </c>
      <c r="L28" s="35"/>
      <c r="M28" s="35"/>
      <c r="N28"/>
    </row>
    <row r="29" spans="2:14" ht="16.5" thickTop="1" x14ac:dyDescent="0.25"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189"/>
    </row>
    <row r="30" spans="2:14" x14ac:dyDescent="0.25"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189"/>
    </row>
    <row r="31" spans="2:14" x14ac:dyDescent="0.25">
      <c r="C31" s="96"/>
      <c r="D31" s="96"/>
      <c r="E31" s="96"/>
      <c r="F31" s="96"/>
      <c r="G31" s="96"/>
      <c r="H31" s="190"/>
      <c r="I31" s="190"/>
      <c r="J31" s="190"/>
      <c r="K31" s="190"/>
      <c r="L31" s="96"/>
      <c r="M31" s="189"/>
    </row>
    <row r="32" spans="2:14" x14ac:dyDescent="0.25">
      <c r="C32" s="96"/>
      <c r="D32" s="96"/>
      <c r="E32" s="96"/>
      <c r="F32" s="96"/>
      <c r="G32" s="96"/>
      <c r="H32" s="190"/>
      <c r="I32" s="190"/>
      <c r="J32" s="190"/>
      <c r="K32" s="190"/>
      <c r="L32" s="96"/>
      <c r="M32" s="189"/>
    </row>
    <row r="33" spans="2:13" x14ac:dyDescent="0.25">
      <c r="C33" s="96"/>
      <c r="D33" s="96"/>
      <c r="E33" s="96"/>
      <c r="F33" s="96"/>
      <c r="G33" s="96"/>
      <c r="H33" s="190"/>
      <c r="I33" s="190"/>
      <c r="J33" s="190"/>
      <c r="K33" s="190"/>
      <c r="L33" s="96"/>
      <c r="M33" s="189"/>
    </row>
    <row r="34" spans="2:13" s="46" customFormat="1" ht="18.75" x14ac:dyDescent="0.3">
      <c r="B34" s="19" t="str">
        <f>Ф3!A64</f>
        <v>Управляющий директор</v>
      </c>
      <c r="C34" s="191"/>
      <c r="D34" s="15"/>
      <c r="E34" s="4" t="str">
        <f>Ф2!E56</f>
        <v>Хамитов Е.Е.</v>
      </c>
      <c r="F34" s="191"/>
      <c r="G34" s="191"/>
      <c r="H34" s="192"/>
      <c r="I34" s="192"/>
      <c r="J34" s="192"/>
      <c r="K34" s="192"/>
      <c r="L34" s="192"/>
      <c r="M34" s="189"/>
    </row>
    <row r="35" spans="2:13" s="46" customFormat="1" ht="28.5" customHeight="1" x14ac:dyDescent="0.3">
      <c r="B35" s="41"/>
      <c r="C35" s="42"/>
      <c r="D35" s="43"/>
      <c r="E35" s="43"/>
      <c r="F35" s="44"/>
      <c r="G35" s="44"/>
      <c r="L35" s="45"/>
      <c r="M35"/>
    </row>
    <row r="36" spans="2:13" s="46" customFormat="1" ht="18.75" x14ac:dyDescent="0.3">
      <c r="B36" s="41" t="s">
        <v>13</v>
      </c>
      <c r="C36" s="42"/>
      <c r="D36" s="15"/>
      <c r="E36" s="15" t="str">
        <f>Ф3!D66</f>
        <v>Есенгараева К.Д.</v>
      </c>
      <c r="F36" s="15"/>
      <c r="G36" s="15"/>
      <c r="M36"/>
    </row>
    <row r="37" spans="2:13" s="46" customFormat="1" ht="18.75" x14ac:dyDescent="0.3">
      <c r="B37" s="47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/>
    </row>
  </sheetData>
  <mergeCells count="3">
    <mergeCell ref="B2:L2"/>
    <mergeCell ref="B3:L3"/>
    <mergeCell ref="C5:J5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rowBreaks count="1" manualBreakCount="1">
    <brk id="16" min="1" max="9" man="1"/>
  </rowBreaks>
  <ignoredErrors>
    <ignoredError sqref="C23:F23 L7:L12 G23:H23 J23" formulaRange="1"/>
    <ignoredError sqref="J9 J12" formula="1"/>
    <ignoredError sqref="I23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Ф4!Заголовки_для_печати</vt:lpstr>
      <vt:lpstr>Ф4!Область_печати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Айгерим Байтугаева</cp:lastModifiedBy>
  <cp:lastPrinted>2019-05-14T10:22:26Z</cp:lastPrinted>
  <dcterms:created xsi:type="dcterms:W3CDTF">2017-02-27T03:37:51Z</dcterms:created>
  <dcterms:modified xsi:type="dcterms:W3CDTF">2019-09-05T09:59:11Z</dcterms:modified>
</cp:coreProperties>
</file>