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erzhanova\Desktop\"/>
    </mc:Choice>
  </mc:AlternateContent>
  <bookViews>
    <workbookView xWindow="0" yWindow="0" windowWidth="28800" windowHeight="10335"/>
  </bookViews>
  <sheets>
    <sheet name="Ф1" sheetId="2" r:id="rId1"/>
    <sheet name="Ф2" sheetId="1" r:id="rId2"/>
    <sheet name="Ф3" sheetId="3" r:id="rId3"/>
    <sheet name="Ф4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filterDatabaseActual" hidden="1">'[1]Gen Data'!$A$1:$B$309</definedName>
    <definedName name="_Hlk223318201" localSheetId="1">Ф2!#REF!</definedName>
    <definedName name="AccessDatabase">"C:\Мои документы\Базовая сводная обязательств1.mdb"</definedName>
    <definedName name="AS2DocOpenMode">"AS2DocumentEdit"</definedName>
    <definedName name="data1" hidden="1">#REF!</definedName>
    <definedName name="data2" hidden="1">#REF!</definedName>
    <definedName name="data3" hidden="1">#REF!</definedName>
    <definedName name="Discount" hidden="1">#REF!</definedName>
    <definedName name="display_area_2" hidden="1">#REF!</definedName>
    <definedName name="EV__EVCOM_OPTIONS__">10</definedName>
    <definedName name="FCode" hidden="1">#REF!</definedName>
    <definedName name="HiddenRows" hidden="1">#REF!</definedName>
    <definedName name="OrderTable" hidden="1">#REF!</definedName>
    <definedName name="ProdForm" hidden="1">#REF!</definedName>
    <definedName name="Product" hidden="1">#REF!</definedName>
    <definedName name="RCArea" hidden="1">#REF!</definedName>
    <definedName name="ReportCreated">TRUE</definedName>
    <definedName name="SAPBEXhrIndnt">2</definedName>
    <definedName name="SAPBEXrevision">85</definedName>
    <definedName name="SAPBEXsysID">"MWP"</definedName>
    <definedName name="SAPBEXwbID">"4L3REJWHFBGXWYGQ7GKKCPU6K"</definedName>
    <definedName name="solver_lin">0</definedName>
    <definedName name="solver_num">0</definedName>
    <definedName name="solver_typ">1</definedName>
    <definedName name="solver_val">0</definedName>
    <definedName name="SpecialPrice" hidden="1">#REF!</definedName>
    <definedName name="Taxes" hidden="1">[2]!Header1-1 &amp; "." &amp; MAX(1,COUNTA(INDEX(#REF!,MATCH([2]!Header1-1,#REF!,FALSE)):#REF!))</definedName>
    <definedName name="tbl_ProdInfo" hidden="1">#REF!</definedName>
    <definedName name="TextRefCopyRangeCount">3</definedName>
    <definedName name="Z_C37E65A7_9893_435E_9759_72E0D8A5DD87_.wvu.PrintTitles" hidden="1">#REF!</definedName>
    <definedName name="Валюта">[3]Лист1!$A$61:$A$99</definedName>
    <definedName name="Валюты">[4]Лист1!$A$106:$A$144</definedName>
    <definedName name="_xlnm.Print_Titles" localSheetId="3">Ф4!$6:$6</definedName>
    <definedName name="Инструмент2">[3]Лист1!$B$61:$B$80</definedName>
    <definedName name="Инструменты">[4]Лист1!$B$106:$B$126</definedName>
    <definedName name="Обеспечения">[4]Лист1!$C$106:$C$114</definedName>
    <definedName name="_xlnm.Print_Area" localSheetId="3">Ф4!$B$1:$K$31</definedName>
    <definedName name="ф77">#REF!</definedName>
    <definedName name="Финансовая_поддержка__инфраструктурных_проектов">'[5]2.4 ЦСП_ГЧП'!#REF!</definedName>
    <definedName name="фывфыв" hidden="1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2" i="4" l="1"/>
  <c r="I22" i="4"/>
  <c r="H11" i="4"/>
  <c r="D12" i="4"/>
  <c r="B31" i="4"/>
  <c r="A70" i="3"/>
  <c r="A57" i="1"/>
  <c r="H22" i="4"/>
  <c r="I21" i="4"/>
  <c r="K21" i="4" s="1"/>
  <c r="K20" i="4"/>
  <c r="I18" i="4"/>
  <c r="K18" i="4" s="1"/>
  <c r="I17" i="4"/>
  <c r="K17" i="4" s="1"/>
  <c r="I16" i="4"/>
  <c r="K16" i="4" s="1"/>
  <c r="J12" i="4"/>
  <c r="I11" i="4"/>
  <c r="K11" i="4" s="1"/>
  <c r="F19" i="4" l="1"/>
  <c r="F23" i="4" s="1"/>
  <c r="I7" i="4"/>
  <c r="B3" i="4"/>
  <c r="K19" i="4" l="1"/>
  <c r="E35" i="1"/>
  <c r="C35" i="1"/>
  <c r="J19" i="4" l="1"/>
  <c r="I19" i="4"/>
  <c r="I23" i="4" s="1"/>
  <c r="K23" i="4"/>
  <c r="K7" i="4"/>
  <c r="I9" i="4"/>
  <c r="K9" i="4" s="1"/>
  <c r="I8" i="4"/>
  <c r="K8" i="4" s="1"/>
  <c r="J10" i="4"/>
  <c r="H10" i="4"/>
  <c r="H12" i="4" s="1"/>
  <c r="G10" i="4"/>
  <c r="G12" i="4" s="1"/>
  <c r="J23" i="4" l="1"/>
  <c r="I10" i="4"/>
  <c r="D58" i="3"/>
  <c r="B58" i="3"/>
  <c r="E50" i="1"/>
  <c r="C50" i="1"/>
  <c r="E44" i="1"/>
  <c r="C44" i="1"/>
  <c r="A55" i="1"/>
  <c r="A68" i="3" s="1"/>
  <c r="B29" i="4" s="1"/>
  <c r="E57" i="1"/>
  <c r="D70" i="3" s="1"/>
  <c r="E31" i="4" s="1"/>
  <c r="E55" i="1"/>
  <c r="D68" i="3" s="1"/>
  <c r="E17" i="1"/>
  <c r="C17" i="1"/>
  <c r="E29" i="4" l="1"/>
  <c r="K10" i="4"/>
  <c r="K12" i="4" s="1"/>
  <c r="B48" i="3"/>
  <c r="C19" i="4" l="1"/>
  <c r="C23" i="4" s="1"/>
  <c r="D19" i="4"/>
  <c r="D23" i="4" s="1"/>
  <c r="E19" i="4"/>
  <c r="E23" i="4" s="1"/>
  <c r="G19" i="4"/>
  <c r="G23" i="4" s="1"/>
  <c r="D48" i="3" l="1"/>
  <c r="D41" i="3" l="1"/>
  <c r="B41" i="3"/>
  <c r="D17" i="3"/>
  <c r="B17" i="3"/>
  <c r="B32" i="3" s="1"/>
  <c r="D32" i="3" l="1"/>
  <c r="D62" i="3" s="1"/>
  <c r="D64" i="3" s="1"/>
  <c r="B62" i="3"/>
  <c r="B64" i="3" l="1"/>
  <c r="F10" i="4"/>
  <c r="F12" i="4" s="1"/>
  <c r="D10" i="4"/>
  <c r="C10" i="4"/>
  <c r="C12" i="4" s="1"/>
  <c r="E10" i="4" l="1"/>
  <c r="E12" i="4" s="1"/>
  <c r="I12" i="4" s="1"/>
  <c r="C40" i="2" l="1"/>
  <c r="E40" i="2"/>
  <c r="E25" i="2"/>
  <c r="C25" i="2"/>
  <c r="E48" i="2" l="1"/>
  <c r="E50" i="2" l="1"/>
  <c r="E51" i="2" s="1"/>
  <c r="C48" i="2"/>
  <c r="C50" i="2" s="1"/>
  <c r="C51" i="2" s="1"/>
  <c r="C10" i="1"/>
  <c r="C13" i="1" l="1"/>
  <c r="C25" i="1" s="1"/>
  <c r="C29" i="1" s="1"/>
  <c r="C31" i="1" s="1"/>
  <c r="H19" i="4" l="1"/>
  <c r="H23" i="4" s="1"/>
  <c r="C45" i="1"/>
  <c r="E10" i="1"/>
  <c r="E13" i="1" l="1"/>
  <c r="E25" i="1" s="1"/>
  <c r="E29" i="1" s="1"/>
  <c r="E31" i="1" s="1"/>
  <c r="E45" i="1" l="1"/>
</calcChain>
</file>

<file path=xl/sharedStrings.xml><?xml version="1.0" encoding="utf-8"?>
<sst xmlns="http://schemas.openxmlformats.org/spreadsheetml/2006/main" count="202" uniqueCount="167">
  <si>
    <t>тыс. тенге</t>
  </si>
  <si>
    <t xml:space="preserve">Процентные расходы </t>
  </si>
  <si>
    <t xml:space="preserve">Чистый процентный доход </t>
  </si>
  <si>
    <t>Комиссионные доходы</t>
  </si>
  <si>
    <t>Прибыль до налогообложения</t>
  </si>
  <si>
    <t>АКТИВЫ</t>
  </si>
  <si>
    <t xml:space="preserve">Денежные средства и их эквиваленты </t>
  </si>
  <si>
    <t>Прочие активы</t>
  </si>
  <si>
    <t>Итого активов</t>
  </si>
  <si>
    <t>ОБЯЗАТЕЛЬСТВА</t>
  </si>
  <si>
    <t>Субординированный долг</t>
  </si>
  <si>
    <t>Прочие обязательства</t>
  </si>
  <si>
    <t>Итого обязательств</t>
  </si>
  <si>
    <t>Акционерный капитал</t>
  </si>
  <si>
    <t>СОБСТВЕННЫЙ КАПИТАЛ</t>
  </si>
  <si>
    <t xml:space="preserve">Итого собственного капитала </t>
  </si>
  <si>
    <t xml:space="preserve">Итого обязательств и собственного капитала </t>
  </si>
  <si>
    <t>ДВИЖЕНИЕ ДЕНЕЖНЫХ СРЕДСТВ ОТ ФИНАНСОВОЙ ДЕЯТЕЛЬНОСТИ</t>
  </si>
  <si>
    <t>Поступление от выпуска долговых ценных бумаг</t>
  </si>
  <si>
    <t>Погашение/выкуп выпущенных долговых ценных бумаг</t>
  </si>
  <si>
    <t>Дивиденды выплаченные</t>
  </si>
  <si>
    <t>Поступление/(использование) денежных средств от финансовой деятельности</t>
  </si>
  <si>
    <t>Прочий совокупный убыток</t>
  </si>
  <si>
    <t>Прочий совокупный (убыток)/ доход</t>
  </si>
  <si>
    <t>Поступление от выпуска акций</t>
  </si>
  <si>
    <t xml:space="preserve">Расход по подоходному налогу </t>
  </si>
  <si>
    <t>Приме-</t>
  </si>
  <si>
    <t>чание</t>
  </si>
  <si>
    <t>Кредиты, выданные банкам и финансовым институтам</t>
  </si>
  <si>
    <t>Кредиты, выданные клиентам</t>
  </si>
  <si>
    <t>Инвестиционные ценные бумаги</t>
  </si>
  <si>
    <t xml:space="preserve">Дебиторская задолженность по финансовой аренде </t>
  </si>
  <si>
    <t>Предоплата по текущему подоходному налогу</t>
  </si>
  <si>
    <t>Актив по отложенному подоходному налогу</t>
  </si>
  <si>
    <t>Основные средства</t>
  </si>
  <si>
    <t>Нематериальные активы</t>
  </si>
  <si>
    <t>Прочие финансовые активы</t>
  </si>
  <si>
    <t>Средства клиентов</t>
  </si>
  <si>
    <t>Выпущенные долговые ценные бумаги</t>
  </si>
  <si>
    <t>Займы от банков и прочих финансовых институтов</t>
  </si>
  <si>
    <t>Займы от Правительства Республики Казахстан</t>
  </si>
  <si>
    <t>Обязательство по текущему подоходному налогу</t>
  </si>
  <si>
    <t xml:space="preserve">Обязательство по отложенному подоходному налогу </t>
  </si>
  <si>
    <t>Обязательства по договорам страхования</t>
  </si>
  <si>
    <t>Обязательства, непосредственно связанные с выбывающими группами, предназначенными для продажи</t>
  </si>
  <si>
    <t>Прочие финансовые обязательства</t>
  </si>
  <si>
    <t xml:space="preserve">Резерв изменения справедливой стоимости ценных бумаг </t>
  </si>
  <si>
    <t>Резерв накопленных курсовых разниц</t>
  </si>
  <si>
    <t>Резерв при объединении бизнеса и дополнительный оплаченный капитал</t>
  </si>
  <si>
    <t>Прочие резервы</t>
  </si>
  <si>
    <t>Нераспределенная прибыль</t>
  </si>
  <si>
    <t>Чистые активы, причитающиеся владельцам Холдинга</t>
  </si>
  <si>
    <t>Неконтролирующие доли</t>
  </si>
  <si>
    <t>Хамитов Е.Е.</t>
  </si>
  <si>
    <t>Резерв под обесценение кредитного портфеля</t>
  </si>
  <si>
    <t>Чистый процентный доход после вычета резерва под обесценение кредитного портфеля</t>
  </si>
  <si>
    <t>Комиссионные расходы</t>
  </si>
  <si>
    <t>Чистый комиссионный доход</t>
  </si>
  <si>
    <t>Чистая прибыль/(убыток) от операций с иностранной валютой</t>
  </si>
  <si>
    <t>Чистая прибыль/(убыток) от операций с финансовыми активами, оцениваемыми по справедливой стоимости через прочий совокупный доход</t>
  </si>
  <si>
    <t>Чистые заработанные страховые премии</t>
  </si>
  <si>
    <t xml:space="preserve">Чистые расходы по страховым выплатам и по изменениям в резервах по договорам страхования </t>
  </si>
  <si>
    <t xml:space="preserve">Прочие операционные (расходы)/ доходы, нетто </t>
  </si>
  <si>
    <t>Операционный доход</t>
  </si>
  <si>
    <t xml:space="preserve">Административные расходы </t>
  </si>
  <si>
    <t>Доля финансового результата ассоциированных и совместных предприятий</t>
  </si>
  <si>
    <t>Статьи, которые не будут впоследствии реклассифицированы в состав прибыли или убытка:</t>
  </si>
  <si>
    <t>Нетто-величина изменений справедливой стоимости долевых инструментов, оцениваемых по справедливой стоимости через прочий совокупный доход</t>
  </si>
  <si>
    <t xml:space="preserve">Статьи, которые могут быть впоследствии реклассифицированы в состав прибыли или убытка: </t>
  </si>
  <si>
    <t>Резерв справедливой стоимости ценных бумаг:</t>
  </si>
  <si>
    <t xml:space="preserve"> -    Чистое изменение справедливой стоимости, перенесенное в состав прибыли или убытка</t>
  </si>
  <si>
    <t xml:space="preserve"> -    Чистое изменение справедливой стоимости</t>
  </si>
  <si>
    <t>Курсовые разницы при пересчете в валюту представления консолидированной финансовой отчетности</t>
  </si>
  <si>
    <t>Итого совокупного дохода за период</t>
  </si>
  <si>
    <t>Итого совокупного дохода, причитающегося:</t>
  </si>
  <si>
    <t xml:space="preserve"> - владельцам Холдинга</t>
  </si>
  <si>
    <t xml:space="preserve"> - неконтролирующим долям</t>
  </si>
  <si>
    <t>Базовая и разводненная прибыль на акцию, в тенге</t>
  </si>
  <si>
    <t>Денежные потоки от операционной деятельности</t>
  </si>
  <si>
    <t xml:space="preserve">Проценты полученные </t>
  </si>
  <si>
    <t xml:space="preserve">Проценты уплаченные </t>
  </si>
  <si>
    <t>Комиссионные доходы полученные</t>
  </si>
  <si>
    <t>Комиссионные расходы выплаченные</t>
  </si>
  <si>
    <t xml:space="preserve">Административные и прочие операционные расходы уплаченные </t>
  </si>
  <si>
    <t>Подоходный налог уплаченный</t>
  </si>
  <si>
    <t>Потоки денежных средств от операционной деятельности до изменения операционных активов и обязательств</t>
  </si>
  <si>
    <t>Чистый (прирост)/снижение по:</t>
  </si>
  <si>
    <t>средствам в банках</t>
  </si>
  <si>
    <t>кредитам, выданным клиентам</t>
  </si>
  <si>
    <t>дебиторской задолженности по финансовой аренде</t>
  </si>
  <si>
    <t>прочим финансовым активам</t>
  </si>
  <si>
    <t>прочим активам</t>
  </si>
  <si>
    <t>Чистое(снижение)/прирост по:</t>
  </si>
  <si>
    <t>средствам клиентов</t>
  </si>
  <si>
    <t>прочим финансовым обязательствам</t>
  </si>
  <si>
    <t>прочим обязательствам</t>
  </si>
  <si>
    <t>Денежные потоки от инвестиционной деятельности</t>
  </si>
  <si>
    <t xml:space="preserve">Приобретение инвестиционных ценных бумаг </t>
  </si>
  <si>
    <t xml:space="preserve">Поступления от продажи и погашения инвестиционных ценных бумаг </t>
  </si>
  <si>
    <t>Приобретение основных средств и нематериальных активов</t>
  </si>
  <si>
    <t>Поступления от выбытия основных средств</t>
  </si>
  <si>
    <t xml:space="preserve">Поступления от выбытия ассоциированных и совместных предприятий </t>
  </si>
  <si>
    <t>Чистые денежные средства, полученные от инвестиционной деятельности</t>
  </si>
  <si>
    <t>Денежные потоки от финансовой деятельности</t>
  </si>
  <si>
    <t>Погашение займов от банков и прочих финансовых институтов</t>
  </si>
  <si>
    <t>Погашение займов от Правительства Республики Казахстан</t>
  </si>
  <si>
    <t>Поступления от выпуска обыкновенных акций</t>
  </si>
  <si>
    <t>Поступления от выпуска долговых ценных бумаг</t>
  </si>
  <si>
    <t xml:space="preserve">Погашение /выкуп долговых ценных бумаг выпущенных </t>
  </si>
  <si>
    <t>Чистые денежные средства, полученные от финансовой деятельности</t>
  </si>
  <si>
    <t>Влияние изменений резерва под обесценение</t>
  </si>
  <si>
    <t>Чистое (уменьшение) / увеличение денежных средств и их эквивалентов</t>
  </si>
  <si>
    <t>Денежные средства и их эквиваленты на начало года</t>
  </si>
  <si>
    <t>Резерв изменения справедливой стоимости ценных бумаг</t>
  </si>
  <si>
    <t>Нераспре-деленная прибыль</t>
  </si>
  <si>
    <t>Итого</t>
  </si>
  <si>
    <t>Неконтро-лирующие доли</t>
  </si>
  <si>
    <t>Итого собственного капитала</t>
  </si>
  <si>
    <t>Причитающийся владельцам Холдинга</t>
  </si>
  <si>
    <t>Резерв при объединении бизнеса и дополнитель-ный оплаченный капитал</t>
  </si>
  <si>
    <t>Переводы и прочие движения</t>
  </si>
  <si>
    <t>(в тысячах казахстанских тенге)</t>
  </si>
  <si>
    <t>Прочий совокупный доход</t>
  </si>
  <si>
    <t>Прибыль, причитающаяся:</t>
  </si>
  <si>
    <t>Процентный доход, расчитанный с использованием метода эффективной процентной ставки</t>
  </si>
  <si>
    <t>Прибыль за год</t>
  </si>
  <si>
    <t>ПРИБЫЛЬ ЗА ГОД</t>
  </si>
  <si>
    <t>Итого совокупного дохода за год</t>
  </si>
  <si>
    <t>Прочий совокупный (убыток)/доход за год</t>
  </si>
  <si>
    <t xml:space="preserve"> АО "Национальный управляющий холдинг "Байтерек"</t>
  </si>
  <si>
    <t>Денежные средства и их эквиваленты на конец года</t>
  </si>
  <si>
    <t>Консолидированный отчет о финансовом положении</t>
  </si>
  <si>
    <t>Консолидированный отчет о прибыли или убытке</t>
  </si>
  <si>
    <t>Консолидированный отчет о движении денежных средств</t>
  </si>
  <si>
    <t>Консолидированный отчет об изменениях в собственном капитале</t>
  </si>
  <si>
    <t>31 декабря 2019 г.</t>
  </si>
  <si>
    <t>Управляющий директор, Член Правления</t>
  </si>
  <si>
    <t>Прочие активы, оцениваемые по справедливой стоимости через прибыль или убыток</t>
  </si>
  <si>
    <t>Депозиты в банках и в финансовых институтах</t>
  </si>
  <si>
    <t>Инвестиции, учитываемые методом долевого участия</t>
  </si>
  <si>
    <t>Инвестиционная собственность</t>
  </si>
  <si>
    <t>Долгосрочные активы, предназначенные для продажи</t>
  </si>
  <si>
    <t>Государственные субсидии</t>
  </si>
  <si>
    <t>-</t>
  </si>
  <si>
    <t>Чистая прибыль/(убыток) от операций с активами, оцениваемыми по справедливой стоимости, изменения которой отражаются в составе прибыли или убытка за период</t>
  </si>
  <si>
    <t>Восстановление/(создание) резерва под обесценение прочих финансовых активов и условных обязательств кредитного характера</t>
  </si>
  <si>
    <t>активам, оцениваемым по справедливой стоимости, изменения которой отражаются в составе прибыли или убытка за период</t>
  </si>
  <si>
    <t>Чистые денежные средства, использованные в операционной деятельности</t>
  </si>
  <si>
    <t>Получение займов от банков и прочих финансовых институтов</t>
  </si>
  <si>
    <t>Получение займов от Правительства Республики Казахстан</t>
  </si>
  <si>
    <t>Влияние изменений обменных курсов на величину денежных средства и их эквиваленты</t>
  </si>
  <si>
    <t>Остаток на 1 января 2019 года</t>
  </si>
  <si>
    <t xml:space="preserve"> АО "Национальный управляющий холдинг "Байтерек" по состоянию на 31 марта 2020 года</t>
  </si>
  <si>
    <t>И.о.Главного бухгалтера</t>
  </si>
  <si>
    <t>Байгожаева Б.М.</t>
  </si>
  <si>
    <t>31 марта 2020 г.</t>
  </si>
  <si>
    <t>не аудировано</t>
  </si>
  <si>
    <t>Три месяца, закончившиеся 
31 марта 2020 г.</t>
  </si>
  <si>
    <t>Три месяца, закончившиеся 
31 марта 2019 г.</t>
  </si>
  <si>
    <t>Прочие полученные операционные доходы/(уплаченные расходы)</t>
  </si>
  <si>
    <t>Уплаченные расходы на содержание персонала</t>
  </si>
  <si>
    <t>Прочее</t>
  </si>
  <si>
    <t>Остаток на 1 января 2020 года</t>
  </si>
  <si>
    <t>Остаток на 31 марта 2020 года</t>
  </si>
  <si>
    <t>Остаток на 31 марта 2019 года</t>
  </si>
  <si>
    <t>Взносы в капитал</t>
  </si>
  <si>
    <t>Признание дисконта по займам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</si>
</sst>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* #,##0_);* \(#,##0\);&quot;-&quot;??_);@"/>
    <numFmt numFmtId="165" formatCode="_-* #,##0\ _₽_-;\-* #,##0\ _₽_-;_-* &quot;-&quot;??\ _₽_-;_-@_-"/>
    <numFmt numFmtId="166" formatCode="#,###;\(#,###\)"/>
  </numFmts>
  <fonts count="33" x14ac:knownFonts="1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0"/>
      <name val="Courier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0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charset val="204"/>
    </font>
    <font>
      <sz val="12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Arial Cyr"/>
      <charset val="204"/>
    </font>
    <font>
      <sz val="12"/>
      <color rgb="FFFF0000"/>
      <name val="Times New Roman"/>
      <family val="1"/>
      <charset val="204"/>
    </font>
    <font>
      <sz val="10"/>
      <name val="Arial"/>
      <family val="2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indexed="8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164" fontId="16" fillId="0" borderId="0" applyFill="0" applyBorder="0" applyProtection="0"/>
    <xf numFmtId="43" fontId="18" fillId="0" borderId="0" applyFont="0" applyFill="0" applyBorder="0" applyAlignment="0" applyProtection="0"/>
    <xf numFmtId="0" fontId="22" fillId="0" borderId="0"/>
    <xf numFmtId="0" fontId="5" fillId="0" borderId="0"/>
  </cellStyleXfs>
  <cellXfs count="190">
    <xf numFmtId="0" fontId="0" fillId="0" borderId="0" xfId="0"/>
    <xf numFmtId="0" fontId="1" fillId="0" borderId="0" xfId="0" applyFont="1"/>
    <xf numFmtId="0" fontId="3" fillId="0" borderId="0" xfId="1" applyFont="1" applyAlignment="1"/>
    <xf numFmtId="0" fontId="1" fillId="0" borderId="0" xfId="1" applyFont="1" applyFill="1" applyAlignment="1">
      <alignment horizontal="right"/>
    </xf>
    <xf numFmtId="3" fontId="1" fillId="0" borderId="0" xfId="1" applyNumberFormat="1" applyFont="1" applyAlignme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 wrapText="1"/>
    </xf>
    <xf numFmtId="0" fontId="10" fillId="0" borderId="0" xfId="0" applyFont="1"/>
    <xf numFmtId="0" fontId="4" fillId="0" borderId="0" xfId="0" applyFont="1" applyBorder="1" applyAlignment="1"/>
    <xf numFmtId="0" fontId="8" fillId="0" borderId="2" xfId="0" applyFont="1" applyBorder="1" applyAlignment="1">
      <alignment horizontal="center" vertical="center" wrapText="1"/>
    </xf>
    <xf numFmtId="0" fontId="10" fillId="0" borderId="0" xfId="0" applyFont="1" applyBorder="1"/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164" fontId="10" fillId="0" borderId="0" xfId="0" applyNumberFormat="1" applyFont="1"/>
    <xf numFmtId="3" fontId="12" fillId="0" borderId="0" xfId="1" applyNumberFormat="1" applyFont="1" applyFill="1" applyAlignment="1"/>
    <xf numFmtId="3" fontId="10" fillId="0" borderId="0" xfId="0" applyNumberFormat="1" applyFont="1"/>
    <xf numFmtId="0" fontId="1" fillId="0" borderId="2" xfId="0" applyFont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/>
    <xf numFmtId="3" fontId="12" fillId="0" borderId="0" xfId="1" applyNumberFormat="1" applyFont="1" applyAlignment="1"/>
    <xf numFmtId="0" fontId="17" fillId="0" borderId="0" xfId="0" applyFont="1"/>
    <xf numFmtId="0" fontId="13" fillId="0" borderId="0" xfId="1" applyFont="1" applyAlignment="1"/>
    <xf numFmtId="0" fontId="12" fillId="0" borderId="0" xfId="1" applyFont="1" applyFill="1" applyAlignment="1">
      <alignment horizontal="right"/>
    </xf>
    <xf numFmtId="0" fontId="14" fillId="0" borderId="0" xfId="0" applyFont="1" applyAlignment="1"/>
    <xf numFmtId="0" fontId="8" fillId="0" borderId="0" xfId="0" applyFont="1" applyAlignment="1">
      <alignment wrapText="1"/>
    </xf>
    <xf numFmtId="0" fontId="9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Border="1" applyAlignment="1">
      <alignment horizontal="right"/>
    </xf>
    <xf numFmtId="0" fontId="9" fillId="0" borderId="0" xfId="0" applyFont="1" applyAlignment="1">
      <alignment horizontal="right"/>
    </xf>
    <xf numFmtId="3" fontId="8" fillId="0" borderId="0" xfId="1" applyNumberFormat="1" applyFont="1" applyAlignment="1"/>
    <xf numFmtId="3" fontId="1" fillId="0" borderId="0" xfId="1" applyNumberFormat="1" applyFont="1" applyBorder="1" applyAlignment="1"/>
    <xf numFmtId="0" fontId="20" fillId="0" borderId="0" xfId="0" applyFont="1" applyAlignment="1"/>
    <xf numFmtId="0" fontId="10" fillId="0" borderId="0" xfId="0" applyFont="1" applyAlignment="1">
      <alignment horizontal="left"/>
    </xf>
    <xf numFmtId="0" fontId="3" fillId="0" borderId="0" xfId="2" applyFont="1" applyFill="1"/>
    <xf numFmtId="0" fontId="3" fillId="0" borderId="0" xfId="2" applyFont="1" applyFill="1" applyAlignment="1">
      <alignment horizontal="right"/>
    </xf>
    <xf numFmtId="0" fontId="1" fillId="0" borderId="0" xfId="3" applyFont="1" applyFill="1" applyAlignment="1">
      <alignment horizontal="right"/>
    </xf>
    <xf numFmtId="0" fontId="21" fillId="0" borderId="0" xfId="2" applyFont="1" applyFill="1"/>
    <xf numFmtId="0" fontId="1" fillId="0" borderId="0" xfId="2" applyFont="1" applyFill="1" applyAlignment="1">
      <alignment wrapText="1"/>
    </xf>
    <xf numFmtId="0" fontId="3" fillId="0" borderId="0" xfId="2" applyFont="1" applyFill="1" applyAlignment="1">
      <alignment wrapText="1"/>
    </xf>
    <xf numFmtId="0" fontId="12" fillId="0" borderId="0" xfId="1" applyFont="1" applyFill="1"/>
    <xf numFmtId="0" fontId="13" fillId="0" borderId="0" xfId="2" applyFont="1" applyFill="1" applyAlignment="1">
      <alignment horizontal="right"/>
    </xf>
    <xf numFmtId="3" fontId="12" fillId="0" borderId="0" xfId="1" applyNumberFormat="1" applyFont="1" applyFill="1" applyAlignment="1">
      <alignment horizontal="right"/>
    </xf>
    <xf numFmtId="37" fontId="13" fillId="0" borderId="0" xfId="2" applyNumberFormat="1" applyFont="1" applyFill="1" applyAlignment="1">
      <alignment horizontal="right"/>
    </xf>
    <xf numFmtId="164" fontId="13" fillId="0" borderId="0" xfId="2" applyNumberFormat="1" applyFont="1" applyFill="1"/>
    <xf numFmtId="0" fontId="13" fillId="0" borderId="0" xfId="2" applyFont="1" applyFill="1"/>
    <xf numFmtId="0" fontId="14" fillId="0" borderId="0" xfId="4" applyFont="1" applyFill="1"/>
    <xf numFmtId="0" fontId="9" fillId="0" borderId="0" xfId="0" applyFont="1" applyAlignment="1">
      <alignment wrapText="1"/>
    </xf>
    <xf numFmtId="0" fontId="10" fillId="0" borderId="0" xfId="0" applyFont="1" applyAlignment="1"/>
    <xf numFmtId="0" fontId="11" fillId="0" borderId="0" xfId="0" applyFont="1" applyAlignment="1">
      <alignment wrapText="1"/>
    </xf>
    <xf numFmtId="0" fontId="1" fillId="0" borderId="0" xfId="0" applyFont="1" applyAlignment="1"/>
    <xf numFmtId="0" fontId="8" fillId="0" borderId="0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23" fillId="0" borderId="0" xfId="0" applyFont="1"/>
    <xf numFmtId="0" fontId="8" fillId="0" borderId="0" xfId="0" applyFont="1" applyBorder="1" applyAlignment="1">
      <alignment horizontal="center" vertical="center" wrapText="1"/>
    </xf>
    <xf numFmtId="3" fontId="3" fillId="0" borderId="0" xfId="2" applyNumberFormat="1" applyFont="1" applyFill="1"/>
    <xf numFmtId="0" fontId="9" fillId="0" borderId="0" xfId="0" applyFont="1" applyAlignment="1">
      <alignment wrapText="1"/>
    </xf>
    <xf numFmtId="164" fontId="6" fillId="0" borderId="4" xfId="4" applyNumberFormat="1" applyFont="1" applyFill="1" applyBorder="1" applyAlignment="1" applyProtection="1"/>
    <xf numFmtId="164" fontId="7" fillId="0" borderId="0" xfId="4" applyNumberFormat="1" applyFont="1" applyFill="1" applyBorder="1" applyAlignment="1" applyProtection="1"/>
    <xf numFmtId="164" fontId="7" fillId="0" borderId="2" xfId="4" applyNumberFormat="1" applyFont="1" applyFill="1" applyBorder="1" applyAlignment="1" applyProtection="1"/>
    <xf numFmtId="3" fontId="1" fillId="0" borderId="3" xfId="4" applyNumberFormat="1" applyFont="1" applyFill="1" applyBorder="1" applyAlignment="1" applyProtection="1">
      <alignment wrapText="1"/>
    </xf>
    <xf numFmtId="164" fontId="6" fillId="0" borderId="3" xfId="4" applyNumberFormat="1" applyFont="1" applyFill="1" applyBorder="1" applyAlignment="1" applyProtection="1"/>
    <xf numFmtId="3" fontId="3" fillId="0" borderId="0" xfId="4" applyNumberFormat="1" applyFont="1" applyFill="1" applyAlignment="1"/>
    <xf numFmtId="164" fontId="6" fillId="0" borderId="0" xfId="4" applyNumberFormat="1" applyFont="1" applyFill="1" applyBorder="1" applyAlignment="1" applyProtection="1"/>
    <xf numFmtId="3" fontId="1" fillId="0" borderId="0" xfId="4" applyNumberFormat="1" applyFont="1" applyFill="1" applyBorder="1" applyAlignment="1" applyProtection="1">
      <alignment wrapText="1"/>
    </xf>
    <xf numFmtId="3" fontId="7" fillId="0" borderId="0" xfId="4" applyNumberFormat="1" applyFont="1" applyFill="1" applyBorder="1" applyAlignment="1" applyProtection="1"/>
    <xf numFmtId="3" fontId="1" fillId="0" borderId="4" xfId="4" applyNumberFormat="1" applyFont="1" applyFill="1" applyBorder="1" applyAlignment="1" applyProtection="1">
      <alignment wrapText="1"/>
    </xf>
    <xf numFmtId="3" fontId="3" fillId="0" borderId="0" xfId="2" applyNumberFormat="1" applyFont="1" applyFill="1" applyAlignment="1"/>
    <xf numFmtId="166" fontId="9" fillId="0" borderId="0" xfId="0" applyNumberFormat="1" applyFont="1" applyAlignment="1">
      <alignment wrapText="1"/>
    </xf>
    <xf numFmtId="166" fontId="9" fillId="0" borderId="0" xfId="0" applyNumberFormat="1" applyFont="1" applyBorder="1" applyAlignment="1">
      <alignment wrapText="1"/>
    </xf>
    <xf numFmtId="166" fontId="7" fillId="0" borderId="2" xfId="4" applyNumberFormat="1" applyFont="1" applyFill="1" applyBorder="1" applyAlignment="1" applyProtection="1">
      <alignment horizontal="right"/>
    </xf>
    <xf numFmtId="166" fontId="7" fillId="0" borderId="0" xfId="4" applyNumberFormat="1" applyFont="1" applyFill="1" applyBorder="1" applyAlignment="1" applyProtection="1">
      <alignment horizontal="right"/>
    </xf>
    <xf numFmtId="166" fontId="8" fillId="0" borderId="3" xfId="0" applyNumberFormat="1" applyFont="1" applyBorder="1" applyAlignment="1">
      <alignment wrapText="1"/>
    </xf>
    <xf numFmtId="166" fontId="8" fillId="0" borderId="0" xfId="0" applyNumberFormat="1" applyFont="1" applyBorder="1" applyAlignment="1">
      <alignment wrapText="1"/>
    </xf>
    <xf numFmtId="166" fontId="1" fillId="0" borderId="3" xfId="0" applyNumberFormat="1" applyFont="1" applyBorder="1" applyAlignment="1">
      <alignment wrapText="1"/>
    </xf>
    <xf numFmtId="166" fontId="3" fillId="0" borderId="0" xfId="0" applyNumberFormat="1" applyFont="1" applyBorder="1" applyAlignment="1">
      <alignment wrapText="1"/>
    </xf>
    <xf numFmtId="166" fontId="6" fillId="0" borderId="2" xfId="4" applyNumberFormat="1" applyFont="1" applyFill="1" applyBorder="1" applyAlignment="1" applyProtection="1">
      <alignment horizontal="right"/>
    </xf>
    <xf numFmtId="166" fontId="3" fillId="0" borderId="0" xfId="4" applyNumberFormat="1" applyFont="1" applyFill="1" applyBorder="1" applyAlignment="1" applyProtection="1">
      <alignment horizontal="right"/>
    </xf>
    <xf numFmtId="166" fontId="3" fillId="0" borderId="0" xfId="0" applyNumberFormat="1" applyFont="1" applyFill="1" applyBorder="1" applyAlignment="1" applyProtection="1">
      <alignment horizontal="right"/>
    </xf>
    <xf numFmtId="166" fontId="1" fillId="0" borderId="0" xfId="0" applyNumberFormat="1" applyFont="1" applyBorder="1" applyAlignment="1">
      <alignment wrapText="1"/>
    </xf>
    <xf numFmtId="166" fontId="10" fillId="0" borderId="0" xfId="0" applyNumberFormat="1" applyFont="1"/>
    <xf numFmtId="166" fontId="1" fillId="0" borderId="0" xfId="0" applyNumberFormat="1" applyFont="1" applyAlignment="1">
      <alignment wrapText="1"/>
    </xf>
    <xf numFmtId="166" fontId="1" fillId="0" borderId="2" xfId="0" applyNumberFormat="1" applyFont="1" applyBorder="1" applyAlignment="1">
      <alignment wrapText="1"/>
    </xf>
    <xf numFmtId="166" fontId="8" fillId="0" borderId="0" xfId="0" applyNumberFormat="1" applyFont="1" applyAlignment="1">
      <alignment wrapText="1"/>
    </xf>
    <xf numFmtId="166" fontId="6" fillId="0" borderId="0" xfId="4" applyNumberFormat="1" applyFont="1" applyFill="1" applyBorder="1" applyAlignment="1" applyProtection="1">
      <alignment horizontal="right"/>
    </xf>
    <xf numFmtId="166" fontId="10" fillId="0" borderId="0" xfId="0" applyNumberFormat="1" applyFont="1" applyAlignment="1"/>
    <xf numFmtId="166" fontId="10" fillId="0" borderId="0" xfId="0" applyNumberFormat="1" applyFont="1" applyBorder="1"/>
    <xf numFmtId="166" fontId="15" fillId="0" borderId="0" xfId="0" applyNumberFormat="1" applyFont="1"/>
    <xf numFmtId="3" fontId="3" fillId="0" borderId="0" xfId="2" applyNumberFormat="1" applyFont="1" applyFill="1" applyAlignment="1">
      <alignment horizontal="right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wrapText="1"/>
    </xf>
    <xf numFmtId="0" fontId="12" fillId="0" borderId="0" xfId="2" applyFont="1" applyFill="1" applyAlignment="1">
      <alignment horizontal="center" vertical="justify"/>
    </xf>
    <xf numFmtId="0" fontId="8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wrapText="1"/>
    </xf>
    <xf numFmtId="0" fontId="8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0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1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13" fillId="0" borderId="0" xfId="1" applyFont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3" fontId="13" fillId="0" borderId="0" xfId="4" applyNumberFormat="1" applyFont="1" applyFill="1" applyAlignment="1">
      <alignment horizontal="right"/>
    </xf>
    <xf numFmtId="0" fontId="19" fillId="0" borderId="0" xfId="0" applyFont="1" applyAlignment="1">
      <alignment vertical="center" wrapText="1"/>
    </xf>
    <xf numFmtId="0" fontId="19" fillId="0" borderId="0" xfId="0" applyFont="1" applyAlignment="1">
      <alignment horizontal="center" vertical="center" wrapText="1"/>
    </xf>
    <xf numFmtId="3" fontId="19" fillId="0" borderId="3" xfId="0" applyNumberFormat="1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0" xfId="0" applyFont="1" applyBorder="1" applyAlignment="1">
      <alignment vertical="center" wrapText="1"/>
    </xf>
    <xf numFmtId="3" fontId="23" fillId="0" borderId="0" xfId="0" applyNumberFormat="1" applyFont="1" applyAlignment="1">
      <alignment vertical="center" wrapText="1"/>
    </xf>
    <xf numFmtId="164" fontId="24" fillId="0" borderId="0" xfId="4" applyNumberFormat="1" applyFont="1" applyFill="1" applyBorder="1" applyAlignment="1" applyProtection="1">
      <alignment horizontal="right"/>
    </xf>
    <xf numFmtId="3" fontId="19" fillId="0" borderId="1" xfId="0" applyNumberFormat="1" applyFont="1" applyBorder="1" applyAlignment="1">
      <alignment vertical="center" wrapText="1"/>
    </xf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right" vertical="center" wrapText="1"/>
    </xf>
    <xf numFmtId="0" fontId="25" fillId="0" borderId="0" xfId="0" applyFont="1" applyBorder="1" applyAlignment="1">
      <alignment horizontal="right" vertical="center" wrapText="1"/>
    </xf>
    <xf numFmtId="0" fontId="26" fillId="0" borderId="0" xfId="0" applyFont="1" applyAlignment="1">
      <alignment vertical="center" wrapText="1"/>
    </xf>
    <xf numFmtId="3" fontId="26" fillId="0" borderId="0" xfId="4" applyNumberFormat="1" applyFont="1" applyFill="1" applyAlignment="1">
      <alignment horizontal="right"/>
    </xf>
    <xf numFmtId="164" fontId="27" fillId="0" borderId="0" xfId="4" applyNumberFormat="1" applyFont="1" applyFill="1" applyBorder="1" applyAlignment="1" applyProtection="1">
      <alignment horizontal="right"/>
    </xf>
    <xf numFmtId="164" fontId="26" fillId="0" borderId="0" xfId="4" applyNumberFormat="1" applyFont="1" applyFill="1" applyBorder="1" applyAlignment="1" applyProtection="1">
      <alignment horizontal="right"/>
    </xf>
    <xf numFmtId="3" fontId="28" fillId="0" borderId="0" xfId="4" applyNumberFormat="1" applyFont="1" applyFill="1" applyAlignment="1">
      <alignment horizontal="right"/>
    </xf>
    <xf numFmtId="164" fontId="26" fillId="0" borderId="2" xfId="4" applyNumberFormat="1" applyFont="1" applyFill="1" applyBorder="1" applyAlignment="1" applyProtection="1">
      <alignment horizontal="right"/>
    </xf>
    <xf numFmtId="165" fontId="25" fillId="0" borderId="3" xfId="6" applyNumberFormat="1" applyFont="1" applyBorder="1" applyAlignment="1">
      <alignment horizontal="right"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0" xfId="6" applyNumberFormat="1" applyFont="1" applyAlignment="1">
      <alignment horizontal="right" vertical="center" wrapText="1"/>
    </xf>
    <xf numFmtId="165" fontId="26" fillId="0" borderId="0" xfId="6" applyNumberFormat="1" applyFont="1" applyBorder="1" applyAlignment="1">
      <alignment horizontal="right" vertical="center" wrapText="1"/>
    </xf>
    <xf numFmtId="165" fontId="25" fillId="0" borderId="0" xfId="6" applyNumberFormat="1" applyFont="1" applyAlignment="1">
      <alignment horizontal="right" vertical="center" wrapText="1"/>
    </xf>
    <xf numFmtId="0" fontId="26" fillId="0" borderId="0" xfId="0" applyFont="1"/>
    <xf numFmtId="165" fontId="25" fillId="0" borderId="3" xfId="6" applyNumberFormat="1" applyFont="1" applyBorder="1" applyAlignment="1">
      <alignment horizontal="right" wrapText="1"/>
    </xf>
    <xf numFmtId="164" fontId="29" fillId="0" borderId="0" xfId="4" applyNumberFormat="1" applyFont="1" applyFill="1" applyBorder="1" applyAlignment="1" applyProtection="1">
      <alignment horizontal="right"/>
    </xf>
    <xf numFmtId="164" fontId="25" fillId="0" borderId="2" xfId="4" applyNumberFormat="1" applyFont="1" applyFill="1" applyBorder="1" applyAlignment="1" applyProtection="1">
      <alignment horizontal="right"/>
    </xf>
    <xf numFmtId="164" fontId="25" fillId="0" borderId="3" xfId="4" applyNumberFormat="1" applyFont="1" applyFill="1" applyBorder="1" applyAlignment="1" applyProtection="1">
      <alignment horizontal="right"/>
    </xf>
    <xf numFmtId="0" fontId="28" fillId="0" borderId="0" xfId="0" applyFont="1" applyAlignment="1">
      <alignment vertical="center" wrapText="1"/>
    </xf>
    <xf numFmtId="164" fontId="28" fillId="0" borderId="0" xfId="4" applyNumberFormat="1" applyFont="1" applyFill="1" applyBorder="1" applyAlignment="1" applyProtection="1">
      <alignment horizontal="right"/>
    </xf>
    <xf numFmtId="165" fontId="25" fillId="0" borderId="0" xfId="6" applyNumberFormat="1" applyFont="1" applyBorder="1" applyAlignment="1">
      <alignment horizontal="right" vertical="center" wrapText="1"/>
    </xf>
    <xf numFmtId="165" fontId="26" fillId="0" borderId="3" xfId="6" applyNumberFormat="1" applyFont="1" applyBorder="1" applyAlignment="1">
      <alignment horizontal="right" vertical="center" wrapText="1"/>
    </xf>
    <xf numFmtId="165" fontId="25" fillId="0" borderId="1" xfId="6" applyNumberFormat="1" applyFont="1" applyBorder="1" applyAlignment="1">
      <alignment horizontal="right" vertical="center" wrapText="1"/>
    </xf>
    <xf numFmtId="0" fontId="3" fillId="0" borderId="0" xfId="0" applyFont="1" applyAlignment="1"/>
    <xf numFmtId="3" fontId="3" fillId="0" borderId="1" xfId="5" applyNumberFormat="1" applyFont="1" applyFill="1" applyBorder="1" applyAlignment="1"/>
    <xf numFmtId="0" fontId="9" fillId="0" borderId="0" xfId="0" applyFont="1" applyAlignment="1">
      <alignment wrapText="1"/>
    </xf>
    <xf numFmtId="3" fontId="19" fillId="0" borderId="0" xfId="0" applyNumberFormat="1" applyFont="1" applyBorder="1" applyAlignment="1">
      <alignment vertical="center" wrapText="1"/>
    </xf>
    <xf numFmtId="166" fontId="9" fillId="0" borderId="2" xfId="0" applyNumberFormat="1" applyFont="1" applyBorder="1" applyAlignment="1">
      <alignment wrapText="1"/>
    </xf>
    <xf numFmtId="0" fontId="9" fillId="0" borderId="0" xfId="0" applyFont="1" applyAlignment="1">
      <alignment horizontal="left" vertical="top" wrapText="1"/>
    </xf>
    <xf numFmtId="0" fontId="30" fillId="0" borderId="0" xfId="0" applyFont="1" applyAlignment="1">
      <alignment vertical="center" wrapText="1"/>
    </xf>
    <xf numFmtId="164" fontId="31" fillId="0" borderId="0" xfId="4" applyNumberFormat="1" applyFont="1" applyFill="1" applyBorder="1" applyAlignment="1" applyProtection="1">
      <alignment horizontal="right"/>
    </xf>
    <xf numFmtId="0" fontId="8" fillId="0" borderId="0" xfId="0" applyFont="1" applyAlignment="1">
      <alignment horizontal="center" vertical="center" wrapText="1"/>
    </xf>
    <xf numFmtId="43" fontId="3" fillId="0" borderId="0" xfId="6" applyFont="1" applyFill="1" applyAlignment="1" applyProtection="1"/>
    <xf numFmtId="164" fontId="6" fillId="0" borderId="2" xfId="4" applyNumberFormat="1" applyFont="1" applyFill="1" applyBorder="1" applyAlignment="1" applyProtection="1"/>
    <xf numFmtId="43" fontId="3" fillId="0" borderId="5" xfId="6" applyFont="1" applyFill="1" applyBorder="1" applyAlignment="1" applyProtection="1"/>
    <xf numFmtId="43" fontId="3" fillId="0" borderId="0" xfId="6" applyFont="1" applyFill="1" applyAlignment="1"/>
    <xf numFmtId="0" fontId="32" fillId="0" borderId="0" xfId="2" applyFont="1" applyFill="1" applyAlignment="1">
      <alignment wrapText="1"/>
    </xf>
    <xf numFmtId="166" fontId="9" fillId="0" borderId="5" xfId="0" applyNumberFormat="1" applyFont="1" applyBorder="1" applyAlignment="1">
      <alignment wrapText="1"/>
    </xf>
    <xf numFmtId="43" fontId="0" fillId="0" borderId="0" xfId="6" applyFont="1"/>
    <xf numFmtId="43" fontId="7" fillId="0" borderId="0" xfId="6" applyFont="1" applyFill="1" applyBorder="1" applyAlignment="1" applyProtection="1"/>
    <xf numFmtId="43" fontId="3" fillId="0" borderId="0" xfId="6" applyFont="1" applyFill="1" applyBorder="1" applyAlignment="1" applyProtection="1"/>
    <xf numFmtId="43" fontId="6" fillId="0" borderId="3" xfId="6" applyFont="1" applyFill="1" applyBorder="1" applyAlignment="1" applyProtection="1"/>
    <xf numFmtId="0" fontId="23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164" fontId="31" fillId="0" borderId="3" xfId="4" applyNumberFormat="1" applyFont="1" applyFill="1" applyBorder="1" applyAlignment="1" applyProtection="1">
      <alignment horizontal="right"/>
    </xf>
    <xf numFmtId="43" fontId="7" fillId="0" borderId="2" xfId="6" applyFont="1" applyFill="1" applyBorder="1" applyAlignment="1" applyProtection="1"/>
    <xf numFmtId="3" fontId="1" fillId="0" borderId="3" xfId="6" applyNumberFormat="1" applyFont="1" applyFill="1" applyBorder="1" applyAlignment="1" applyProtection="1">
      <alignment wrapText="1"/>
    </xf>
    <xf numFmtId="3" fontId="6" fillId="0" borderId="3" xfId="4" applyNumberFormat="1" applyFont="1" applyFill="1" applyBorder="1" applyAlignment="1" applyProtection="1"/>
    <xf numFmtId="3" fontId="7" fillId="0" borderId="0" xfId="6" applyNumberFormat="1" applyFont="1" applyFill="1" applyBorder="1" applyAlignment="1" applyProtection="1"/>
    <xf numFmtId="3" fontId="6" fillId="0" borderId="4" xfId="4" applyNumberFormat="1" applyFont="1" applyFill="1" applyBorder="1" applyAlignment="1" applyProtection="1"/>
    <xf numFmtId="3" fontId="6" fillId="0" borderId="4" xfId="6" applyNumberFormat="1" applyFont="1" applyFill="1" applyBorder="1" applyAlignment="1" applyProtection="1"/>
    <xf numFmtId="3" fontId="3" fillId="0" borderId="0" xfId="6" applyNumberFormat="1" applyFont="1" applyFill="1" applyAlignment="1">
      <alignment horizontal="right"/>
    </xf>
    <xf numFmtId="3" fontId="13" fillId="0" borderId="0" xfId="2" applyNumberFormat="1" applyFont="1" applyFill="1" applyAlignment="1">
      <alignment horizontal="right"/>
    </xf>
    <xf numFmtId="3" fontId="13" fillId="0" borderId="0" xfId="2" applyNumberFormat="1" applyFont="1" applyFill="1"/>
    <xf numFmtId="0" fontId="9" fillId="0" borderId="0" xfId="0" applyFont="1" applyAlignment="1">
      <alignment horizontal="left" vertical="center" wrapText="1"/>
    </xf>
    <xf numFmtId="165" fontId="1" fillId="0" borderId="4" xfId="6" applyNumberFormat="1" applyFont="1" applyFill="1" applyBorder="1" applyAlignment="1" applyProtection="1">
      <alignment wrapText="1"/>
    </xf>
    <xf numFmtId="165" fontId="1" fillId="0" borderId="4" xfId="6" applyNumberFormat="1" applyFont="1" applyFill="1" applyBorder="1" applyAlignment="1" applyProtection="1">
      <alignment horizontal="right" wrapText="1"/>
    </xf>
    <xf numFmtId="0" fontId="1" fillId="0" borderId="3" xfId="2" applyFont="1" applyFill="1" applyBorder="1" applyAlignment="1">
      <alignment horizontal="center" vertical="center" wrapText="1"/>
    </xf>
    <xf numFmtId="0" fontId="1" fillId="0" borderId="3" xfId="2" applyFont="1" applyFill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12" fillId="0" borderId="0" xfId="0" applyFont="1" applyAlignment="1">
      <alignment horizontal="center" wrapText="1"/>
    </xf>
    <xf numFmtId="0" fontId="12" fillId="0" borderId="0" xfId="0" applyFont="1" applyAlignment="1">
      <alignment horizontal="center"/>
    </xf>
    <xf numFmtId="0" fontId="9" fillId="0" borderId="0" xfId="0" applyFont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23" fillId="0" borderId="0" xfId="0" applyFont="1" applyBorder="1" applyAlignment="1">
      <alignment vertical="center" wrapText="1"/>
    </xf>
    <xf numFmtId="0" fontId="1" fillId="0" borderId="0" xfId="0" applyFont="1" applyAlignment="1">
      <alignment horizontal="center" vertical="justify" wrapText="1"/>
    </xf>
    <xf numFmtId="0" fontId="1" fillId="0" borderId="0" xfId="0" applyFont="1" applyAlignment="1">
      <alignment horizontal="center" vertical="justify"/>
    </xf>
    <xf numFmtId="0" fontId="9" fillId="0" borderId="0" xfId="0" applyFont="1" applyAlignment="1">
      <alignment wrapText="1"/>
    </xf>
    <xf numFmtId="0" fontId="8" fillId="0" borderId="0" xfId="0" applyFont="1" applyBorder="1" applyAlignment="1">
      <alignment horizontal="center" vertical="center" wrapText="1"/>
    </xf>
    <xf numFmtId="0" fontId="19" fillId="0" borderId="0" xfId="0" applyFont="1" applyAlignment="1">
      <alignment horizontal="center"/>
    </xf>
    <xf numFmtId="0" fontId="8" fillId="0" borderId="0" xfId="0" applyFont="1" applyAlignment="1">
      <alignment vertical="center" wrapText="1"/>
    </xf>
    <xf numFmtId="165" fontId="25" fillId="0" borderId="0" xfId="6" applyNumberFormat="1" applyFont="1" applyBorder="1" applyAlignment="1">
      <alignment horizontal="right" vertical="center" wrapText="1"/>
    </xf>
    <xf numFmtId="0" fontId="12" fillId="0" borderId="0" xfId="2" applyFont="1" applyFill="1" applyAlignment="1">
      <alignment horizontal="center" vertical="justify" wrapText="1"/>
    </xf>
    <xf numFmtId="0" fontId="12" fillId="0" borderId="0" xfId="2" applyFont="1" applyFill="1" applyAlignment="1">
      <alignment horizontal="center" vertical="justify"/>
    </xf>
    <xf numFmtId="0" fontId="1" fillId="0" borderId="0" xfId="2" applyFont="1" applyFill="1" applyBorder="1" applyAlignment="1">
      <alignment horizontal="center"/>
    </xf>
  </cellXfs>
  <cellStyles count="9">
    <cellStyle name="Debit" xfId="5"/>
    <cellStyle name="Обычный" xfId="0" builtinId="0"/>
    <cellStyle name="Обычный 10 3 2" xfId="8"/>
    <cellStyle name="Обычный 2" xfId="7"/>
    <cellStyle name="Обычный 2 5" xfId="4"/>
    <cellStyle name="Обычный 3 3" xfId="2"/>
    <cellStyle name="Обычный 4 2" xfId="1"/>
    <cellStyle name="Обычный 4 3" xfId="3"/>
    <cellStyle name="Финансовый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Public\DOCUME~1\FINANC~1\LOCALS~1\Temp\AES%20Folder\Old_Reports\June_00\Hot%20Sparks%20TETS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AKZHO~1/AppData/Local/Temp/notesF3B52A/Non-financial/&#1051;&#1086;&#1075;%20&#1080;&#1079;&#1084;&#1077;&#1085;&#1077;&#1085;&#1080;&#1081;_28.11.201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71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6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ten001/AppData/Local/Temp/notesF3B52A/Non-financial%20KPIs_SR_v7_17_10_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Sheet"/>
      <sheetName val="Resource Sheet"/>
      <sheetName val="Operations Data Sheet"/>
      <sheetName val="Financing Data Sheet"/>
      <sheetName val="Income Statement"/>
      <sheetName val="Balance Sheet"/>
      <sheetName val="Cashflow Statement"/>
      <sheetName val="Executive Summary"/>
      <sheetName val="Available Projects - 1998"/>
      <sheetName val="Available Finance - 1998"/>
      <sheetName val="Gen Data"/>
      <sheetName val="instruqcia"/>
      <sheetName val="FES"/>
      <sheetName val="Содержание"/>
      <sheetName val="Справочники"/>
      <sheetName val="Prelim Cost"/>
      <sheetName val="Cabre0703"/>
      <sheetName val="ESH.0703"/>
      <sheetName val="LOE0703"/>
      <sheetName val="NEG06-0703"/>
      <sheetName val="WG09-0703"/>
      <sheetName val="Hot Sparks TETS_1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1.1.3 Список КПД и ПД по ДО"/>
      <sheetName val="У4.1 Госпрограммы"/>
      <sheetName val="Усл обознач к нефин показ"/>
      <sheetName val="Лог изменений_28.11.2014"/>
    </sheetNames>
    <definedNames>
      <definedName name="Header1"/>
    </defined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 refreshError="1"/>
      <sheetData sheetId="1">
        <row r="61">
          <cell r="A61" t="str">
            <v>Прочие виды валют</v>
          </cell>
          <cell r="B61" t="str">
            <v>Долговые ценные бумаги-Еврооблигации</v>
          </cell>
        </row>
        <row r="62">
          <cell r="A62" t="str">
            <v>Тенге</v>
          </cell>
          <cell r="B62" t="str">
            <v>Долговые ценные бумаги-Иные облигации</v>
          </cell>
        </row>
        <row r="63">
          <cell r="A63" t="str">
            <v>Доллар США</v>
          </cell>
          <cell r="B63" t="str">
            <v>Долговые ценные бумаги-Вексель</v>
          </cell>
        </row>
        <row r="64">
          <cell r="A64" t="str">
            <v>Евро</v>
          </cell>
          <cell r="B64" t="str">
            <v>Кредит-Банковский кредит</v>
          </cell>
        </row>
        <row r="65">
          <cell r="A65" t="str">
            <v>Российский рубль</v>
          </cell>
          <cell r="B65" t="str">
            <v>Кредит-Овердрафт</v>
          </cell>
        </row>
        <row r="66">
          <cell r="A66" t="str">
            <v>Швейцарские франки</v>
          </cell>
          <cell r="B66" t="str">
            <v>Кредит-Бюджетный кредит</v>
          </cell>
        </row>
        <row r="67">
          <cell r="A67" t="str">
            <v>Японские йены</v>
          </cell>
          <cell r="B67" t="str">
            <v>Кредит-Невозобновляемая кредитная линия</v>
          </cell>
        </row>
        <row r="68">
          <cell r="A68" t="str">
            <v>Австрийский доллар</v>
          </cell>
          <cell r="B68" t="str">
            <v>Долговые ценные бумаги-Проектное финансирование</v>
          </cell>
        </row>
        <row r="69">
          <cell r="A69" t="str">
            <v>Английский фунт стерлингов</v>
          </cell>
          <cell r="B69" t="str">
            <v>Долговые ценные бумаги-Отсроченный платеж</v>
          </cell>
        </row>
        <row r="70">
          <cell r="A70" t="str">
            <v>Белорусский рубль</v>
          </cell>
          <cell r="B70" t="str">
            <v>Кредитная линия-Отсроченный платеж</v>
          </cell>
        </row>
        <row r="71">
          <cell r="A71" t="str">
            <v>Венгерский форинт</v>
          </cell>
          <cell r="B71" t="str">
            <v>Кредитная линия-Финансирование на условиях Сarry</v>
          </cell>
        </row>
        <row r="72">
          <cell r="A72" t="str">
            <v>Датская крона</v>
          </cell>
          <cell r="B72" t="str">
            <v>Долговые ценные бумаги-Финансовая помощь</v>
          </cell>
        </row>
        <row r="73">
          <cell r="A73" t="str">
            <v>Дирхам ОАЭ</v>
          </cell>
          <cell r="B73" t="str">
            <v>Прочее-Финансовый лизинг</v>
          </cell>
        </row>
        <row r="74">
          <cell r="A74" t="str">
            <v>Канадский доллар</v>
          </cell>
          <cell r="B74" t="str">
            <v>Прочее-Сделка репо</v>
          </cell>
        </row>
        <row r="75">
          <cell r="A75" t="str">
            <v>Китайский юань</v>
          </cell>
          <cell r="B75" t="str">
            <v>Прочее-Торговое финансирование</v>
          </cell>
        </row>
        <row r="76">
          <cell r="A76" t="str">
            <v>Кувейтский динар</v>
          </cell>
          <cell r="B76" t="str">
            <v>Прочее-Прочее</v>
          </cell>
        </row>
        <row r="77">
          <cell r="A77" t="str">
            <v>Кыргызский сом</v>
          </cell>
          <cell r="B77" t="str">
            <v>Гарантии с обеспечением-Платная гарантия</v>
          </cell>
        </row>
        <row r="78">
          <cell r="A78" t="str">
            <v>Латвийский лат</v>
          </cell>
          <cell r="B78" t="str">
            <v>Гарантии с обеспечением-Бесплатная гарантия</v>
          </cell>
        </row>
        <row r="79">
          <cell r="A79" t="str">
            <v>Литовский лит</v>
          </cell>
          <cell r="B79" t="str">
            <v>Гарантии без обеспечения-Платная гарантия</v>
          </cell>
        </row>
        <row r="80">
          <cell r="A80" t="str">
            <v>Молдавский лей</v>
          </cell>
          <cell r="B80" t="str">
            <v>Гарантии без обеспечения-Бесплатная гарантия</v>
          </cell>
        </row>
        <row r="81">
          <cell r="A81" t="str">
            <v>Норвежская крона</v>
          </cell>
        </row>
        <row r="82">
          <cell r="A82" t="str">
            <v>Польский злотый</v>
          </cell>
        </row>
        <row r="83">
          <cell r="A83" t="str">
            <v>Риял Саудовской Аравии</v>
          </cell>
        </row>
        <row r="84">
          <cell r="A84" t="str">
            <v>СДР</v>
          </cell>
        </row>
        <row r="85">
          <cell r="A85" t="str">
            <v>Сингапурский доллар</v>
          </cell>
        </row>
        <row r="86">
          <cell r="A86" t="str">
            <v>Таджикский сомони</v>
          </cell>
        </row>
        <row r="87">
          <cell r="A87" t="str">
            <v>Турецкая лира</v>
          </cell>
        </row>
        <row r="88">
          <cell r="A88" t="str">
            <v>Узбекский сум</v>
          </cell>
        </row>
        <row r="89">
          <cell r="A89" t="str">
            <v>Украинская гривна</v>
          </cell>
        </row>
        <row r="90">
          <cell r="A90" t="str">
            <v>Чешская крона</v>
          </cell>
        </row>
        <row r="91">
          <cell r="A91" t="str">
            <v>Шведская крона</v>
          </cell>
        </row>
        <row r="92">
          <cell r="A92" t="str">
            <v>Южно-Африканский ранд</v>
          </cell>
        </row>
        <row r="93">
          <cell r="A93" t="str">
            <v>100 Южно-Корейских вон</v>
          </cell>
        </row>
        <row r="94">
          <cell r="A94" t="str">
            <v>Грузинский лари</v>
          </cell>
        </row>
        <row r="95">
          <cell r="A95" t="str">
            <v>Румынский лей</v>
          </cell>
        </row>
        <row r="96">
          <cell r="A96" t="str">
            <v>Индийский рупий</v>
          </cell>
        </row>
        <row r="97">
          <cell r="A97" t="str">
            <v>Тайский бат</v>
          </cell>
        </row>
        <row r="98">
          <cell r="A98" t="str">
            <v>Азербайджанский манат</v>
          </cell>
        </row>
        <row r="99">
          <cell r="A99" t="str">
            <v>Малагасийский ренегат</v>
          </cell>
        </row>
      </sheetData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VDRE_DATACACHE"/>
      <sheetName val="Лист1"/>
      <sheetName val="Лист2"/>
      <sheetName val="Лист3"/>
    </sheetNames>
    <sheetDataSet>
      <sheetData sheetId="0"/>
      <sheetData sheetId="1">
        <row r="106">
          <cell r="A106" t="str">
            <v>Прочие виды валют</v>
          </cell>
          <cell r="B106" t="str">
            <v>Долговые ценные бумаги-Еврооблигации</v>
          </cell>
          <cell r="C106" t="str">
            <v>Гарантия-Корпоративная</v>
          </cell>
        </row>
        <row r="107">
          <cell r="A107" t="str">
            <v>Тенге</v>
          </cell>
          <cell r="B107" t="str">
            <v>Долговые ценные бумаги-Иные облигации</v>
          </cell>
          <cell r="C107" t="str">
            <v>Гарантия-Государственная</v>
          </cell>
        </row>
        <row r="108">
          <cell r="A108" t="str">
            <v>Доллар США</v>
          </cell>
          <cell r="B108" t="str">
            <v>Долговые ценные бумаги-Вексель</v>
          </cell>
          <cell r="C108" t="str">
            <v>Поручительство-Корпоративная</v>
          </cell>
        </row>
        <row r="109">
          <cell r="A109" t="str">
            <v>Евро</v>
          </cell>
          <cell r="B109" t="str">
            <v>Кредит-Банковский кредит</v>
          </cell>
          <cell r="C109" t="str">
            <v>Поручительство-Государственная</v>
          </cell>
        </row>
        <row r="110">
          <cell r="A110" t="str">
            <v>Российский рубль</v>
          </cell>
          <cell r="B110" t="str">
            <v>Кредит-Овердрафт</v>
          </cell>
          <cell r="C110" t="str">
            <v>Залог-Движимого имущества</v>
          </cell>
        </row>
        <row r="111">
          <cell r="A111" t="str">
            <v>Швейцарские франки</v>
          </cell>
          <cell r="B111" t="str">
            <v>Кредит-Бюджетный кредит</v>
          </cell>
          <cell r="C111" t="str">
            <v>Залог-Недвижимого имущества</v>
          </cell>
        </row>
        <row r="112">
          <cell r="A112" t="str">
            <v>Японские йены</v>
          </cell>
          <cell r="B112" t="str">
            <v>Кредит-Невозобновляемая кредитная линия</v>
          </cell>
          <cell r="C112" t="str">
            <v>Залог-Имущества поступающего в будущем</v>
          </cell>
        </row>
        <row r="113">
          <cell r="A113" t="str">
            <v>Австрийский доллар</v>
          </cell>
          <cell r="B113" t="str">
            <v>Кредит-Возобновляемая кредитная линия</v>
          </cell>
          <cell r="C113" t="str">
            <v>Залог-Иное</v>
          </cell>
        </row>
        <row r="114">
          <cell r="A114" t="str">
            <v>Английский фунт стерлингов</v>
          </cell>
          <cell r="B114" t="str">
            <v>Долговые ценные бумаги-Проектное финансирование</v>
          </cell>
          <cell r="C114" t="str">
            <v>Без обеспечения</v>
          </cell>
        </row>
        <row r="115">
          <cell r="A115" t="str">
            <v>Белорусский рубль</v>
          </cell>
          <cell r="B115" t="str">
            <v>Долговые ценные бумаги-Отсроченный платеж</v>
          </cell>
        </row>
        <row r="116">
          <cell r="A116" t="str">
            <v>Венгерский форинт</v>
          </cell>
          <cell r="B116" t="str">
            <v>Кредитная линия-Отсроченный платеж</v>
          </cell>
        </row>
        <row r="117">
          <cell r="A117" t="str">
            <v>Датская крона</v>
          </cell>
          <cell r="B117" t="str">
            <v>Кредитная линия-Финансирование на условиях Сarry</v>
          </cell>
        </row>
        <row r="118">
          <cell r="A118" t="str">
            <v>Дирхам ОАЭ</v>
          </cell>
          <cell r="B118" t="str">
            <v>Долговые ценные бумаги-Финансовая помощь</v>
          </cell>
        </row>
        <row r="119">
          <cell r="A119" t="str">
            <v>Канадский доллар</v>
          </cell>
          <cell r="B119" t="str">
            <v>Прочее-Финансовый лизинг</v>
          </cell>
        </row>
        <row r="120">
          <cell r="A120" t="str">
            <v>Китайский юань</v>
          </cell>
          <cell r="B120" t="str">
            <v>Прочее-Сделка репо</v>
          </cell>
        </row>
        <row r="121">
          <cell r="A121" t="str">
            <v>Кувейтский динар</v>
          </cell>
          <cell r="B121" t="str">
            <v>Прочее-Торговое финансирование</v>
          </cell>
        </row>
        <row r="122">
          <cell r="A122" t="str">
            <v>Кыргызский сом</v>
          </cell>
          <cell r="B122" t="str">
            <v>Прочее-Прочее</v>
          </cell>
        </row>
        <row r="123">
          <cell r="A123" t="str">
            <v>Латвийский лат</v>
          </cell>
          <cell r="B123" t="str">
            <v>Гарантии с обеспечением-Платная гарантия</v>
          </cell>
        </row>
        <row r="124">
          <cell r="A124" t="str">
            <v>Литовский лит</v>
          </cell>
          <cell r="B124" t="str">
            <v>Гарантии с обеспечением-Бесплатная гарантия</v>
          </cell>
        </row>
        <row r="125">
          <cell r="A125" t="str">
            <v>Молдавский лей</v>
          </cell>
          <cell r="B125" t="str">
            <v>Гарантии без обеспечения-Платная гарантия</v>
          </cell>
        </row>
        <row r="126">
          <cell r="A126" t="str">
            <v>Норвежская крона</v>
          </cell>
          <cell r="B126" t="str">
            <v>Гарантии без обеспечения-Бесплатная гарантия</v>
          </cell>
        </row>
        <row r="127">
          <cell r="A127" t="str">
            <v>Польский злотый</v>
          </cell>
        </row>
        <row r="128">
          <cell r="A128" t="str">
            <v>Риял Саудовской Аравии</v>
          </cell>
        </row>
        <row r="129">
          <cell r="A129" t="str">
            <v>СДР</v>
          </cell>
        </row>
        <row r="130">
          <cell r="A130" t="str">
            <v>Сингапурский доллар</v>
          </cell>
        </row>
        <row r="131">
          <cell r="A131" t="str">
            <v>Таджикский сомони</v>
          </cell>
        </row>
        <row r="132">
          <cell r="A132" t="str">
            <v>Турецкая лира</v>
          </cell>
        </row>
        <row r="133">
          <cell r="A133" t="str">
            <v>Узбекский сум</v>
          </cell>
        </row>
        <row r="134">
          <cell r="A134" t="str">
            <v>Украинская гривна</v>
          </cell>
        </row>
        <row r="135">
          <cell r="A135" t="str">
            <v>Чешская крона</v>
          </cell>
        </row>
        <row r="136">
          <cell r="A136" t="str">
            <v>Шведская крона</v>
          </cell>
        </row>
        <row r="137">
          <cell r="A137" t="str">
            <v>Южно-Африканский ранд</v>
          </cell>
        </row>
        <row r="138">
          <cell r="A138" t="str">
            <v>100 Южно-Корейских вон</v>
          </cell>
        </row>
        <row r="139">
          <cell r="A139" t="str">
            <v>Грузинский лари</v>
          </cell>
        </row>
        <row r="140">
          <cell r="A140" t="str">
            <v>Румынский лей</v>
          </cell>
        </row>
        <row r="141">
          <cell r="A141" t="str">
            <v>Индийский рупий</v>
          </cell>
        </row>
        <row r="142">
          <cell r="A142" t="str">
            <v>Тайский бат</v>
          </cell>
        </row>
        <row r="143">
          <cell r="A143" t="str">
            <v>Азербайджанский манат</v>
          </cell>
        </row>
        <row r="144">
          <cell r="A144" t="str">
            <v>Малагасийский ренегат</v>
          </cell>
        </row>
      </sheetData>
      <sheetData sheetId="2"/>
      <sheetData sheetId="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одержание"/>
      <sheetName val="резюме"/>
      <sheetName val="1. Холдинг"/>
      <sheetName val="2.1. брк"/>
      <sheetName val="2.2. даму"/>
      <sheetName val="2.3. жссбк"/>
      <sheetName val="2.4 ЦСП_ГЧП"/>
      <sheetName val="2.4.1.Проекты ГЧП"/>
      <sheetName val="2.1.ККМ_ИФК"/>
      <sheetName val="2.1.1. Проекты ККМ"/>
      <sheetName val="4.КЕГ"/>
      <sheetName val=" 3.4.Госпрограммы"/>
      <sheetName val="3.4.1.Приложение_1"/>
      <sheetName val="3.4.3.Приложение_2"/>
      <sheetName val="3.1. Отрасли и регионы"/>
      <sheetName val="3.2. Проекты БРК"/>
      <sheetName val="3.3. Программы Даму"/>
      <sheetName val="3.4. Гос програм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57"/>
  <sheetViews>
    <sheetView tabSelected="1" view="pageBreakPreview" zoomScaleNormal="100" zoomScaleSheetLayoutView="100" workbookViewId="0">
      <selection activeCell="G38" sqref="G38"/>
    </sheetView>
  </sheetViews>
  <sheetFormatPr defaultRowHeight="15.75" x14ac:dyDescent="0.25"/>
  <cols>
    <col min="1" max="1" width="76.85546875" style="7" customWidth="1"/>
    <col min="2" max="2" width="8.85546875" style="97" customWidth="1"/>
    <col min="3" max="3" width="21.140625" style="7" customWidth="1"/>
    <col min="4" max="4" width="1.85546875" style="7" customWidth="1"/>
    <col min="5" max="5" width="22.28515625" style="7" customWidth="1"/>
    <col min="6" max="6" width="14.85546875" style="7" customWidth="1"/>
    <col min="7" max="7" width="11" style="7" bestFit="1" customWidth="1"/>
    <col min="8" max="16384" width="9.140625" style="7"/>
  </cols>
  <sheetData>
    <row r="2" spans="1:5" ht="18.75" x14ac:dyDescent="0.3">
      <c r="A2" s="175" t="s">
        <v>131</v>
      </c>
      <c r="B2" s="175"/>
      <c r="C2" s="175"/>
      <c r="D2" s="175"/>
      <c r="E2" s="175"/>
    </row>
    <row r="3" spans="1:5" ht="18.75" x14ac:dyDescent="0.3">
      <c r="A3" s="176" t="s">
        <v>152</v>
      </c>
      <c r="B3" s="176"/>
      <c r="C3" s="176"/>
      <c r="D3" s="176"/>
      <c r="E3" s="176"/>
    </row>
    <row r="5" spans="1:5" x14ac:dyDescent="0.25">
      <c r="B5" s="90" t="s">
        <v>26</v>
      </c>
      <c r="C5" s="11" t="s">
        <v>156</v>
      </c>
      <c r="E5" s="13"/>
    </row>
    <row r="6" spans="1:5" x14ac:dyDescent="0.25">
      <c r="A6" s="177"/>
      <c r="B6" s="90" t="s">
        <v>27</v>
      </c>
      <c r="C6" s="145" t="s">
        <v>155</v>
      </c>
      <c r="D6" s="178"/>
      <c r="E6" s="157" t="s">
        <v>135</v>
      </c>
    </row>
    <row r="7" spans="1:5" x14ac:dyDescent="0.25">
      <c r="A7" s="177"/>
      <c r="B7" s="100"/>
      <c r="C7" s="9" t="s">
        <v>0</v>
      </c>
      <c r="D7" s="178"/>
      <c r="E7" s="9" t="s">
        <v>0</v>
      </c>
    </row>
    <row r="8" spans="1:5" x14ac:dyDescent="0.25">
      <c r="A8" s="5" t="s">
        <v>5</v>
      </c>
      <c r="B8" s="90"/>
      <c r="C8" s="6"/>
      <c r="D8" s="6"/>
      <c r="E8" s="12"/>
    </row>
    <row r="9" spans="1:5" ht="24.95" customHeight="1" x14ac:dyDescent="0.3">
      <c r="A9" s="102" t="s">
        <v>6</v>
      </c>
      <c r="B9" s="103">
        <v>3</v>
      </c>
      <c r="C9" s="104">
        <v>655096275</v>
      </c>
      <c r="D9" s="104"/>
      <c r="E9" s="104">
        <v>414582134</v>
      </c>
    </row>
    <row r="10" spans="1:5" ht="37.5" x14ac:dyDescent="0.3">
      <c r="A10" s="102" t="s">
        <v>137</v>
      </c>
      <c r="B10" s="103"/>
      <c r="C10" s="104">
        <v>122481995</v>
      </c>
      <c r="D10" s="104"/>
      <c r="E10" s="104">
        <v>129090348</v>
      </c>
    </row>
    <row r="11" spans="1:5" ht="24.95" customHeight="1" x14ac:dyDescent="0.3">
      <c r="A11" s="102" t="s">
        <v>28</v>
      </c>
      <c r="B11" s="103"/>
      <c r="C11" s="104">
        <v>357189493</v>
      </c>
      <c r="D11" s="104"/>
      <c r="E11" s="104">
        <v>373726776</v>
      </c>
    </row>
    <row r="12" spans="1:5" ht="24.95" customHeight="1" x14ac:dyDescent="0.3">
      <c r="A12" s="102" t="s">
        <v>138</v>
      </c>
      <c r="B12" s="103"/>
      <c r="C12" s="104">
        <v>165461145</v>
      </c>
      <c r="D12" s="104"/>
      <c r="E12" s="104">
        <v>153084094</v>
      </c>
    </row>
    <row r="13" spans="1:5" ht="24.95" customHeight="1" x14ac:dyDescent="0.3">
      <c r="A13" s="102" t="s">
        <v>29</v>
      </c>
      <c r="B13" s="103">
        <v>4</v>
      </c>
      <c r="C13" s="104">
        <v>2974333882</v>
      </c>
      <c r="D13" s="104"/>
      <c r="E13" s="104">
        <v>2746486738</v>
      </c>
    </row>
    <row r="14" spans="1:5" ht="24.95" customHeight="1" x14ac:dyDescent="0.3">
      <c r="A14" s="102" t="s">
        <v>30</v>
      </c>
      <c r="B14" s="103">
        <v>5</v>
      </c>
      <c r="C14" s="104">
        <v>652239884</v>
      </c>
      <c r="D14" s="104"/>
      <c r="E14" s="104">
        <v>781176658</v>
      </c>
    </row>
    <row r="15" spans="1:5" ht="24.95" customHeight="1" x14ac:dyDescent="0.3">
      <c r="A15" s="102" t="s">
        <v>31</v>
      </c>
      <c r="B15" s="103"/>
      <c r="C15" s="104">
        <v>369516943</v>
      </c>
      <c r="D15" s="104"/>
      <c r="E15" s="104">
        <v>357267765</v>
      </c>
    </row>
    <row r="16" spans="1:5" ht="24.95" customHeight="1" x14ac:dyDescent="0.3">
      <c r="A16" s="102" t="s">
        <v>139</v>
      </c>
      <c r="B16" s="103"/>
      <c r="C16" s="104">
        <v>28858</v>
      </c>
      <c r="D16" s="104"/>
      <c r="E16" s="104">
        <v>44665</v>
      </c>
    </row>
    <row r="17" spans="1:7" ht="24.95" customHeight="1" x14ac:dyDescent="0.3">
      <c r="A17" s="102" t="s">
        <v>140</v>
      </c>
      <c r="B17" s="103"/>
      <c r="C17" s="104">
        <v>6573525</v>
      </c>
      <c r="D17" s="104"/>
      <c r="E17" s="104">
        <v>6143053</v>
      </c>
    </row>
    <row r="18" spans="1:7" ht="24.95" customHeight="1" x14ac:dyDescent="0.3">
      <c r="A18" s="102" t="s">
        <v>32</v>
      </c>
      <c r="B18" s="103"/>
      <c r="C18" s="104">
        <v>17530894</v>
      </c>
      <c r="D18" s="104"/>
      <c r="E18" s="104">
        <v>16956072</v>
      </c>
    </row>
    <row r="19" spans="1:7" ht="24.95" customHeight="1" x14ac:dyDescent="0.3">
      <c r="A19" s="102" t="s">
        <v>33</v>
      </c>
      <c r="B19" s="103"/>
      <c r="C19" s="104">
        <v>2214172</v>
      </c>
      <c r="D19" s="104"/>
      <c r="E19" s="104">
        <v>4689447</v>
      </c>
    </row>
    <row r="20" spans="1:7" ht="24.95" customHeight="1" x14ac:dyDescent="0.3">
      <c r="A20" s="102" t="s">
        <v>34</v>
      </c>
      <c r="B20" s="103"/>
      <c r="C20" s="104">
        <v>18154911</v>
      </c>
      <c r="D20" s="104"/>
      <c r="E20" s="104">
        <v>17208804</v>
      </c>
    </row>
    <row r="21" spans="1:7" ht="24.95" customHeight="1" x14ac:dyDescent="0.3">
      <c r="A21" s="102" t="s">
        <v>35</v>
      </c>
      <c r="B21" s="103"/>
      <c r="C21" s="104">
        <v>6336782</v>
      </c>
      <c r="D21" s="104"/>
      <c r="E21" s="104">
        <v>5511838</v>
      </c>
    </row>
    <row r="22" spans="1:7" ht="24.95" customHeight="1" x14ac:dyDescent="0.3">
      <c r="A22" s="108" t="s">
        <v>141</v>
      </c>
      <c r="B22" s="103"/>
      <c r="C22" s="104">
        <v>18099193</v>
      </c>
      <c r="D22" s="104"/>
      <c r="E22" s="104">
        <v>21873725</v>
      </c>
    </row>
    <row r="23" spans="1:7" ht="24.95" customHeight="1" x14ac:dyDescent="0.3">
      <c r="A23" s="108" t="s">
        <v>36</v>
      </c>
      <c r="B23" s="103"/>
      <c r="C23" s="104">
        <v>26064097</v>
      </c>
      <c r="D23" s="104"/>
      <c r="E23" s="104">
        <v>20246200</v>
      </c>
    </row>
    <row r="24" spans="1:7" ht="24.95" customHeight="1" x14ac:dyDescent="0.3">
      <c r="A24" s="102" t="s">
        <v>7</v>
      </c>
      <c r="B24" s="103"/>
      <c r="C24" s="104">
        <v>176297115</v>
      </c>
      <c r="D24" s="104"/>
      <c r="E24" s="104">
        <v>165958878</v>
      </c>
      <c r="F24" s="16"/>
      <c r="G24" s="16"/>
    </row>
    <row r="25" spans="1:7" ht="24.95" customHeight="1" x14ac:dyDescent="0.25">
      <c r="A25" s="105" t="s">
        <v>8</v>
      </c>
      <c r="B25" s="106"/>
      <c r="C25" s="107">
        <f>SUM(C9:C24)</f>
        <v>5567619164</v>
      </c>
      <c r="D25" s="105"/>
      <c r="E25" s="107">
        <f>SUM(E9:E24)</f>
        <v>5214047195</v>
      </c>
    </row>
    <row r="26" spans="1:7" ht="24.95" customHeight="1" x14ac:dyDescent="0.25">
      <c r="A26" s="105"/>
      <c r="B26" s="106"/>
      <c r="C26" s="179"/>
      <c r="D26" s="174"/>
      <c r="E26" s="179"/>
    </row>
    <row r="27" spans="1:7" ht="24.95" customHeight="1" x14ac:dyDescent="0.25">
      <c r="A27" s="105" t="s">
        <v>9</v>
      </c>
      <c r="B27" s="106"/>
      <c r="C27" s="174"/>
      <c r="D27" s="174"/>
      <c r="E27" s="174"/>
    </row>
    <row r="28" spans="1:7" ht="24.95" customHeight="1" x14ac:dyDescent="0.3">
      <c r="A28" s="102" t="s">
        <v>37</v>
      </c>
      <c r="B28" s="103">
        <v>6</v>
      </c>
      <c r="C28" s="104">
        <v>901217056</v>
      </c>
      <c r="D28" s="104"/>
      <c r="E28" s="104">
        <v>834085159</v>
      </c>
    </row>
    <row r="29" spans="1:7" ht="18.75" x14ac:dyDescent="0.3">
      <c r="A29" s="102" t="s">
        <v>38</v>
      </c>
      <c r="B29" s="103">
        <v>7</v>
      </c>
      <c r="C29" s="104">
        <v>1827976648</v>
      </c>
      <c r="D29" s="104"/>
      <c r="E29" s="104">
        <v>1649552916</v>
      </c>
    </row>
    <row r="30" spans="1:7" ht="24.95" customHeight="1" x14ac:dyDescent="0.3">
      <c r="A30" s="102" t="s">
        <v>10</v>
      </c>
      <c r="B30" s="103"/>
      <c r="C30" s="104">
        <v>6628379</v>
      </c>
      <c r="D30" s="104"/>
      <c r="E30" s="104">
        <v>6516175</v>
      </c>
    </row>
    <row r="31" spans="1:7" ht="24.95" customHeight="1" x14ac:dyDescent="0.3">
      <c r="A31" s="108" t="s">
        <v>39</v>
      </c>
      <c r="B31" s="103">
        <v>8</v>
      </c>
      <c r="C31" s="104">
        <v>715022188</v>
      </c>
      <c r="D31" s="104"/>
      <c r="E31" s="104">
        <v>652333946</v>
      </c>
    </row>
    <row r="32" spans="1:7" ht="24.95" customHeight="1" x14ac:dyDescent="0.3">
      <c r="A32" s="102" t="s">
        <v>40</v>
      </c>
      <c r="B32" s="103"/>
      <c r="C32" s="104">
        <v>290974174</v>
      </c>
      <c r="D32" s="104"/>
      <c r="E32" s="104">
        <v>283784376</v>
      </c>
    </row>
    <row r="33" spans="1:6" ht="24.95" customHeight="1" x14ac:dyDescent="0.3">
      <c r="A33" s="102" t="s">
        <v>41</v>
      </c>
      <c r="B33" s="103"/>
      <c r="C33" s="104">
        <v>577</v>
      </c>
      <c r="D33" s="104"/>
      <c r="E33" s="104">
        <v>1047</v>
      </c>
    </row>
    <row r="34" spans="1:6" ht="24.95" customHeight="1" x14ac:dyDescent="0.3">
      <c r="A34" s="102" t="s">
        <v>42</v>
      </c>
      <c r="B34" s="103"/>
      <c r="C34" s="104">
        <v>30361273</v>
      </c>
      <c r="D34" s="104"/>
      <c r="E34" s="104">
        <v>26181150</v>
      </c>
    </row>
    <row r="35" spans="1:6" ht="24.95" customHeight="1" x14ac:dyDescent="0.3">
      <c r="A35" s="102" t="s">
        <v>43</v>
      </c>
      <c r="B35" s="103"/>
      <c r="C35" s="104">
        <v>10205472</v>
      </c>
      <c r="D35" s="104"/>
      <c r="E35" s="104">
        <v>9963449</v>
      </c>
    </row>
    <row r="36" spans="1:6" ht="37.5" x14ac:dyDescent="0.3">
      <c r="A36" s="102" t="s">
        <v>44</v>
      </c>
      <c r="B36" s="103"/>
      <c r="C36" s="104">
        <v>3567</v>
      </c>
      <c r="D36" s="104"/>
      <c r="E36" s="104">
        <v>64318</v>
      </c>
    </row>
    <row r="37" spans="1:6" ht="24.95" customHeight="1" x14ac:dyDescent="0.3">
      <c r="A37" s="108" t="s">
        <v>45</v>
      </c>
      <c r="B37" s="103"/>
      <c r="C37" s="104">
        <v>52374290</v>
      </c>
      <c r="D37" s="104"/>
      <c r="E37" s="104">
        <v>26983155</v>
      </c>
    </row>
    <row r="38" spans="1:6" ht="24.95" customHeight="1" x14ac:dyDescent="0.3">
      <c r="A38" s="156" t="s">
        <v>142</v>
      </c>
      <c r="B38" s="103"/>
      <c r="C38" s="104">
        <v>434733387</v>
      </c>
      <c r="D38" s="104"/>
      <c r="E38" s="104">
        <v>456056346</v>
      </c>
    </row>
    <row r="39" spans="1:6" ht="24.95" customHeight="1" x14ac:dyDescent="0.3">
      <c r="A39" s="102" t="s">
        <v>11</v>
      </c>
      <c r="B39" s="103"/>
      <c r="C39" s="104">
        <v>49555932</v>
      </c>
      <c r="D39" s="104"/>
      <c r="E39" s="104">
        <v>41388099</v>
      </c>
    </row>
    <row r="40" spans="1:6" ht="24.95" customHeight="1" x14ac:dyDescent="0.25">
      <c r="A40" s="105" t="s">
        <v>12</v>
      </c>
      <c r="B40" s="106"/>
      <c r="C40" s="107">
        <f>SUM(C28:C39)</f>
        <v>4319052943</v>
      </c>
      <c r="D40" s="105"/>
      <c r="E40" s="107">
        <f>SUM(E28:E39)</f>
        <v>3986910136</v>
      </c>
    </row>
    <row r="41" spans="1:6" ht="24.95" customHeight="1" x14ac:dyDescent="0.25">
      <c r="A41" s="105"/>
      <c r="B41" s="106"/>
      <c r="C41" s="109"/>
      <c r="D41" s="174"/>
      <c r="E41" s="109"/>
    </row>
    <row r="42" spans="1:6" ht="24.95" customHeight="1" x14ac:dyDescent="0.25">
      <c r="A42" s="105" t="s">
        <v>14</v>
      </c>
      <c r="B42" s="106"/>
      <c r="C42" s="102"/>
      <c r="D42" s="174"/>
      <c r="E42" s="102"/>
    </row>
    <row r="43" spans="1:6" ht="24.95" customHeight="1" x14ac:dyDescent="0.25">
      <c r="A43" s="102" t="s">
        <v>13</v>
      </c>
      <c r="B43" s="103">
        <v>9</v>
      </c>
      <c r="C43" s="110">
        <v>917218712</v>
      </c>
      <c r="D43" s="102"/>
      <c r="E43" s="110">
        <v>917218712</v>
      </c>
    </row>
    <row r="44" spans="1:6" ht="24.95" customHeight="1" x14ac:dyDescent="0.3">
      <c r="A44" s="102" t="s">
        <v>46</v>
      </c>
      <c r="B44" s="103"/>
      <c r="C44" s="111">
        <v>-12464471</v>
      </c>
      <c r="D44" s="111"/>
      <c r="E44" s="111">
        <v>-7224576</v>
      </c>
      <c r="F44" s="14"/>
    </row>
    <row r="45" spans="1:6" ht="37.5" x14ac:dyDescent="0.3">
      <c r="A45" s="108" t="s">
        <v>48</v>
      </c>
      <c r="B45" s="103"/>
      <c r="C45" s="111">
        <v>160093819</v>
      </c>
      <c r="D45" s="104"/>
      <c r="E45" s="111">
        <v>160093819</v>
      </c>
    </row>
    <row r="46" spans="1:6" ht="24.95" customHeight="1" x14ac:dyDescent="0.3">
      <c r="A46" s="108" t="s">
        <v>49</v>
      </c>
      <c r="B46" s="103"/>
      <c r="C46" s="111">
        <v>15564896</v>
      </c>
      <c r="D46" s="104"/>
      <c r="E46" s="111">
        <v>14007062</v>
      </c>
    </row>
    <row r="47" spans="1:6" ht="24.95" customHeight="1" x14ac:dyDescent="0.3">
      <c r="A47" s="102" t="s">
        <v>50</v>
      </c>
      <c r="B47" s="103"/>
      <c r="C47" s="111">
        <v>168052759</v>
      </c>
      <c r="D47" s="111"/>
      <c r="E47" s="111">
        <v>142942619</v>
      </c>
      <c r="F47" s="14"/>
    </row>
    <row r="48" spans="1:6" ht="24.95" customHeight="1" x14ac:dyDescent="0.25">
      <c r="A48" s="105" t="s">
        <v>51</v>
      </c>
      <c r="B48" s="106"/>
      <c r="C48" s="107">
        <f>SUM(C43:C47)</f>
        <v>1248465715</v>
      </c>
      <c r="D48" s="105"/>
      <c r="E48" s="107">
        <f>SUM(E43:E47)</f>
        <v>1227037636</v>
      </c>
    </row>
    <row r="49" spans="1:6" ht="24.95" customHeight="1" x14ac:dyDescent="0.25">
      <c r="A49" s="105" t="s">
        <v>52</v>
      </c>
      <c r="B49" s="106"/>
      <c r="C49" s="107">
        <v>100506</v>
      </c>
      <c r="D49" s="105"/>
      <c r="E49" s="107">
        <v>99423</v>
      </c>
    </row>
    <row r="50" spans="1:6" ht="24.95" customHeight="1" x14ac:dyDescent="0.25">
      <c r="A50" s="105" t="s">
        <v>15</v>
      </c>
      <c r="B50" s="106"/>
      <c r="C50" s="140">
        <f>C48+C49</f>
        <v>1248566221</v>
      </c>
      <c r="D50" s="105"/>
      <c r="E50" s="140">
        <f>E48+E49</f>
        <v>1227137059</v>
      </c>
    </row>
    <row r="51" spans="1:6" ht="24.95" customHeight="1" thickBot="1" x14ac:dyDescent="0.3">
      <c r="A51" s="105" t="s">
        <v>16</v>
      </c>
      <c r="B51" s="106"/>
      <c r="C51" s="112">
        <f>C40+C50</f>
        <v>5567619164</v>
      </c>
      <c r="D51" s="105"/>
      <c r="E51" s="112">
        <f>E40+E50</f>
        <v>5214047195</v>
      </c>
    </row>
    <row r="52" spans="1:6" ht="16.5" thickTop="1" x14ac:dyDescent="0.25"/>
    <row r="55" spans="1:6" s="21" customFormat="1" ht="18.75" x14ac:dyDescent="0.3">
      <c r="A55" s="19" t="s">
        <v>136</v>
      </c>
      <c r="B55" s="89"/>
      <c r="C55" s="20"/>
      <c r="D55" s="20"/>
      <c r="E55" s="20" t="s">
        <v>53</v>
      </c>
      <c r="F55" s="20"/>
    </row>
    <row r="56" spans="1:6" s="21" customFormat="1" ht="18.75" x14ac:dyDescent="0.3">
      <c r="A56" s="22"/>
      <c r="B56" s="101"/>
      <c r="C56" s="23"/>
      <c r="D56" s="24"/>
    </row>
    <row r="57" spans="1:6" s="21" customFormat="1" ht="18.75" x14ac:dyDescent="0.3">
      <c r="A57" s="19" t="s">
        <v>153</v>
      </c>
      <c r="B57" s="89"/>
      <c r="C57" s="20"/>
      <c r="D57" s="20"/>
      <c r="E57" s="15" t="s">
        <v>154</v>
      </c>
      <c r="F57" s="20"/>
    </row>
  </sheetData>
  <mergeCells count="8">
    <mergeCell ref="D41:D42"/>
    <mergeCell ref="A2:E2"/>
    <mergeCell ref="A3:E3"/>
    <mergeCell ref="A6:A7"/>
    <mergeCell ref="D6:D7"/>
    <mergeCell ref="C26:C27"/>
    <mergeCell ref="D26:D27"/>
    <mergeCell ref="E26:E27"/>
  </mergeCells>
  <pageMargins left="0.98425196850393704" right="0.4" top="0.59055118110236204" bottom="0.59055118110236204" header="0.31496062992126" footer="0.31496062992126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57"/>
  <sheetViews>
    <sheetView zoomScaleNormal="100" zoomScaleSheetLayoutView="100" workbookViewId="0">
      <selection activeCell="C5" sqref="C5:E7"/>
    </sheetView>
  </sheetViews>
  <sheetFormatPr defaultRowHeight="15.75" x14ac:dyDescent="0.25"/>
  <cols>
    <col min="1" max="1" width="64.42578125" style="48" customWidth="1"/>
    <col min="2" max="2" width="7.85546875" style="97" customWidth="1"/>
    <col min="3" max="3" width="20.85546875" style="48" customWidth="1"/>
    <col min="4" max="4" width="1.140625" style="10" customWidth="1"/>
    <col min="5" max="5" width="21.140625" style="18" customWidth="1"/>
    <col min="6" max="16384" width="9.140625" style="7"/>
  </cols>
  <sheetData>
    <row r="2" spans="1:5" x14ac:dyDescent="0.25">
      <c r="A2" s="180" t="s">
        <v>132</v>
      </c>
      <c r="B2" s="180"/>
      <c r="C2" s="180"/>
      <c r="D2" s="180"/>
      <c r="E2" s="180"/>
    </row>
    <row r="3" spans="1:5" x14ac:dyDescent="0.25">
      <c r="A3" s="181" t="s">
        <v>129</v>
      </c>
      <c r="B3" s="181"/>
      <c r="C3" s="181"/>
      <c r="D3" s="181"/>
      <c r="E3" s="181"/>
    </row>
    <row r="5" spans="1:5" x14ac:dyDescent="0.25">
      <c r="B5" s="90" t="s">
        <v>26</v>
      </c>
      <c r="C5" s="51" t="s">
        <v>156</v>
      </c>
      <c r="E5" s="51" t="s">
        <v>156</v>
      </c>
    </row>
    <row r="6" spans="1:5" ht="47.25" x14ac:dyDescent="0.25">
      <c r="A6" s="182"/>
      <c r="B6" s="93" t="s">
        <v>27</v>
      </c>
      <c r="C6" s="54" t="s">
        <v>157</v>
      </c>
      <c r="D6" s="183"/>
      <c r="E6" s="158" t="s">
        <v>158</v>
      </c>
    </row>
    <row r="7" spans="1:5" x14ac:dyDescent="0.25">
      <c r="A7" s="182"/>
      <c r="B7" s="94"/>
      <c r="C7" s="52" t="s">
        <v>0</v>
      </c>
      <c r="D7" s="183"/>
      <c r="E7" s="17" t="s">
        <v>0</v>
      </c>
    </row>
    <row r="8" spans="1:5" ht="31.5" x14ac:dyDescent="0.25">
      <c r="A8" s="47" t="s">
        <v>124</v>
      </c>
      <c r="B8" s="94">
        <v>10</v>
      </c>
      <c r="C8" s="68">
        <v>94615499</v>
      </c>
      <c r="D8" s="69"/>
      <c r="E8" s="68">
        <v>75856297</v>
      </c>
    </row>
    <row r="9" spans="1:5" x14ac:dyDescent="0.25">
      <c r="A9" s="47" t="s">
        <v>1</v>
      </c>
      <c r="B9" s="94">
        <v>10</v>
      </c>
      <c r="C9" s="70">
        <v>-49206058</v>
      </c>
      <c r="D9" s="71"/>
      <c r="E9" s="70">
        <v>-41334946</v>
      </c>
    </row>
    <row r="10" spans="1:5" x14ac:dyDescent="0.25">
      <c r="A10" s="25" t="s">
        <v>2</v>
      </c>
      <c r="B10" s="95">
        <v>10</v>
      </c>
      <c r="C10" s="72">
        <f>SUM(C8:C9)</f>
        <v>45409441</v>
      </c>
      <c r="D10" s="73"/>
      <c r="E10" s="74">
        <f>SUM(E8:E9)</f>
        <v>34521351</v>
      </c>
    </row>
    <row r="11" spans="1:5" x14ac:dyDescent="0.25">
      <c r="A11" s="47"/>
      <c r="B11" s="94"/>
      <c r="C11" s="69"/>
      <c r="D11" s="69"/>
      <c r="E11" s="75"/>
    </row>
    <row r="12" spans="1:5" x14ac:dyDescent="0.25">
      <c r="A12" s="47" t="s">
        <v>54</v>
      </c>
      <c r="B12" s="94"/>
      <c r="C12" s="141">
        <v>-4321708</v>
      </c>
      <c r="D12" s="69"/>
      <c r="E12" s="141">
        <v>14954027</v>
      </c>
    </row>
    <row r="13" spans="1:5" ht="31.5" x14ac:dyDescent="0.25">
      <c r="A13" s="25" t="s">
        <v>55</v>
      </c>
      <c r="B13" s="95"/>
      <c r="C13" s="76">
        <f>SUM(C10:C12)</f>
        <v>41087733</v>
      </c>
      <c r="D13" s="73"/>
      <c r="E13" s="76">
        <f>SUM(E10:E12)</f>
        <v>49475378</v>
      </c>
    </row>
    <row r="14" spans="1:5" x14ac:dyDescent="0.25">
      <c r="A14" s="47"/>
      <c r="B14" s="94"/>
      <c r="C14" s="69"/>
      <c r="D14" s="69"/>
      <c r="E14" s="75"/>
    </row>
    <row r="15" spans="1:5" x14ac:dyDescent="0.25">
      <c r="A15" s="91" t="s">
        <v>3</v>
      </c>
      <c r="B15" s="94"/>
      <c r="C15" s="69">
        <v>1318203</v>
      </c>
      <c r="D15" s="69"/>
      <c r="E15" s="69">
        <v>3294954</v>
      </c>
    </row>
    <row r="16" spans="1:5" x14ac:dyDescent="0.25">
      <c r="A16" s="91" t="s">
        <v>56</v>
      </c>
      <c r="B16" s="94"/>
      <c r="C16" s="141">
        <v>-1295826</v>
      </c>
      <c r="D16" s="69"/>
      <c r="E16" s="141">
        <v>-3172257</v>
      </c>
    </row>
    <row r="17" spans="1:5" x14ac:dyDescent="0.25">
      <c r="A17" s="25" t="s">
        <v>57</v>
      </c>
      <c r="B17" s="95"/>
      <c r="C17" s="73">
        <f>SUM(C15:C16)</f>
        <v>22377</v>
      </c>
      <c r="D17" s="73"/>
      <c r="E17" s="73">
        <f>SUM(E15:E16)</f>
        <v>122697</v>
      </c>
    </row>
    <row r="18" spans="1:5" x14ac:dyDescent="0.25">
      <c r="A18" s="91"/>
      <c r="B18" s="94"/>
      <c r="C18" s="69"/>
      <c r="D18" s="69"/>
      <c r="E18" s="75"/>
    </row>
    <row r="19" spans="1:5" ht="47.25" x14ac:dyDescent="0.25">
      <c r="A19" s="47" t="s">
        <v>144</v>
      </c>
      <c r="B19" s="94"/>
      <c r="C19" s="71">
        <v>-7780861</v>
      </c>
      <c r="D19" s="71"/>
      <c r="E19" s="71">
        <v>3666078</v>
      </c>
    </row>
    <row r="20" spans="1:5" ht="17.25" customHeight="1" x14ac:dyDescent="0.25">
      <c r="A20" s="169" t="s">
        <v>58</v>
      </c>
      <c r="B20" s="94"/>
      <c r="C20" s="71">
        <v>5753435</v>
      </c>
      <c r="D20" s="71"/>
      <c r="E20" s="71">
        <v>-737943</v>
      </c>
    </row>
    <row r="21" spans="1:5" ht="47.25" x14ac:dyDescent="0.25">
      <c r="A21" s="47" t="s">
        <v>59</v>
      </c>
      <c r="B21" s="94"/>
      <c r="C21" s="71">
        <v>2117805</v>
      </c>
      <c r="D21" s="71"/>
      <c r="E21" s="71">
        <v>-860418</v>
      </c>
    </row>
    <row r="22" spans="1:5" x14ac:dyDescent="0.25">
      <c r="A22" s="91" t="s">
        <v>60</v>
      </c>
      <c r="B22" s="94"/>
      <c r="C22" s="71">
        <v>740309</v>
      </c>
      <c r="D22" s="71"/>
      <c r="E22" s="71">
        <v>210986</v>
      </c>
    </row>
    <row r="23" spans="1:5" ht="31.5" x14ac:dyDescent="0.25">
      <c r="A23" s="91" t="s">
        <v>61</v>
      </c>
      <c r="B23" s="94"/>
      <c r="C23" s="71">
        <v>-686160</v>
      </c>
      <c r="D23" s="71"/>
      <c r="E23" s="71">
        <v>-217423</v>
      </c>
    </row>
    <row r="24" spans="1:5" x14ac:dyDescent="0.25">
      <c r="A24" s="47" t="s">
        <v>62</v>
      </c>
      <c r="B24" s="94"/>
      <c r="C24" s="70">
        <v>4267635</v>
      </c>
      <c r="D24" s="71"/>
      <c r="E24" s="70">
        <v>-8751844</v>
      </c>
    </row>
    <row r="25" spans="1:5" x14ac:dyDescent="0.25">
      <c r="A25" s="25" t="s">
        <v>63</v>
      </c>
      <c r="B25" s="95"/>
      <c r="C25" s="79">
        <f>SUM(C19:C24,C17,C13)</f>
        <v>45522273</v>
      </c>
      <c r="D25" s="73"/>
      <c r="E25" s="79">
        <f>SUM(E19:E24,E17,E13)</f>
        <v>42907511</v>
      </c>
    </row>
    <row r="26" spans="1:5" ht="47.25" x14ac:dyDescent="0.25">
      <c r="A26" s="47" t="s">
        <v>145</v>
      </c>
      <c r="B26" s="94"/>
      <c r="C26" s="77">
        <v>-2830610</v>
      </c>
      <c r="D26" s="69"/>
      <c r="E26" s="77">
        <v>-218561</v>
      </c>
    </row>
    <row r="27" spans="1:5" x14ac:dyDescent="0.25">
      <c r="A27" s="56" t="s">
        <v>64</v>
      </c>
      <c r="B27" s="94"/>
      <c r="C27" s="77">
        <v>-12663898</v>
      </c>
      <c r="D27" s="80"/>
      <c r="E27" s="77">
        <v>-11247201</v>
      </c>
    </row>
    <row r="28" spans="1:5" ht="31.5" x14ac:dyDescent="0.25">
      <c r="A28" s="47" t="s">
        <v>65</v>
      </c>
      <c r="B28" s="94"/>
      <c r="C28" s="70" t="s">
        <v>143</v>
      </c>
      <c r="D28" s="69"/>
      <c r="E28" s="70">
        <v>3370</v>
      </c>
    </row>
    <row r="29" spans="1:5" x14ac:dyDescent="0.25">
      <c r="A29" s="25" t="s">
        <v>4</v>
      </c>
      <c r="B29" s="95"/>
      <c r="C29" s="81">
        <f>SUM(C25:C28)</f>
        <v>30027765</v>
      </c>
      <c r="D29" s="73"/>
      <c r="E29" s="81">
        <f>SUM(E25:E28)</f>
        <v>31445119</v>
      </c>
    </row>
    <row r="30" spans="1:5" x14ac:dyDescent="0.25">
      <c r="A30" s="47" t="s">
        <v>25</v>
      </c>
      <c r="B30" s="94"/>
      <c r="C30" s="70">
        <v>-3358709</v>
      </c>
      <c r="D30" s="69"/>
      <c r="E30" s="70">
        <v>-3404552</v>
      </c>
    </row>
    <row r="31" spans="1:5" x14ac:dyDescent="0.25">
      <c r="A31" s="25" t="s">
        <v>125</v>
      </c>
      <c r="B31" s="95"/>
      <c r="C31" s="82">
        <f>SUM(C29:C30)</f>
        <v>26669056</v>
      </c>
      <c r="D31" s="73"/>
      <c r="E31" s="82">
        <f>SUM(E29:E30)</f>
        <v>28040567</v>
      </c>
    </row>
    <row r="32" spans="1:5" x14ac:dyDescent="0.25">
      <c r="A32" s="25" t="s">
        <v>123</v>
      </c>
      <c r="B32" s="95"/>
      <c r="C32" s="83"/>
      <c r="D32" s="73"/>
      <c r="E32" s="81"/>
    </row>
    <row r="33" spans="1:5" x14ac:dyDescent="0.25">
      <c r="A33" s="139" t="s">
        <v>75</v>
      </c>
      <c r="B33" s="94"/>
      <c r="C33" s="151">
        <v>26667973</v>
      </c>
      <c r="D33" s="69"/>
      <c r="E33" s="151">
        <v>28042235</v>
      </c>
    </row>
    <row r="34" spans="1:5" x14ac:dyDescent="0.25">
      <c r="A34" s="139" t="s">
        <v>76</v>
      </c>
      <c r="B34" s="94"/>
      <c r="C34" s="141">
        <v>1083</v>
      </c>
      <c r="D34" s="69"/>
      <c r="E34" s="141">
        <v>-1668</v>
      </c>
    </row>
    <row r="35" spans="1:5" x14ac:dyDescent="0.25">
      <c r="A35" s="25" t="s">
        <v>126</v>
      </c>
      <c r="B35" s="95"/>
      <c r="C35" s="83">
        <f>SUM(C33:C34)</f>
        <v>26669056</v>
      </c>
      <c r="D35" s="73"/>
      <c r="E35" s="83">
        <f>SUM(E33:E34)</f>
        <v>28040567</v>
      </c>
    </row>
    <row r="36" spans="1:5" x14ac:dyDescent="0.25">
      <c r="A36" s="25" t="s">
        <v>23</v>
      </c>
      <c r="B36" s="95"/>
      <c r="C36" s="83"/>
      <c r="D36" s="73"/>
      <c r="E36" s="81"/>
    </row>
    <row r="37" spans="1:5" ht="31.5" x14ac:dyDescent="0.25">
      <c r="A37" s="49" t="s">
        <v>66</v>
      </c>
      <c r="B37" s="96"/>
      <c r="C37" s="83"/>
      <c r="D37" s="73"/>
      <c r="E37" s="81"/>
    </row>
    <row r="38" spans="1:5" ht="47.25" x14ac:dyDescent="0.25">
      <c r="A38" s="91" t="s">
        <v>67</v>
      </c>
      <c r="B38" s="96"/>
      <c r="C38" s="68">
        <v>-119</v>
      </c>
      <c r="D38" s="69"/>
      <c r="E38" s="68">
        <v>-9789</v>
      </c>
    </row>
    <row r="39" spans="1:5" ht="31.5" x14ac:dyDescent="0.25">
      <c r="A39" s="49" t="s">
        <v>68</v>
      </c>
      <c r="B39" s="96"/>
      <c r="C39" s="68"/>
      <c r="D39" s="69"/>
      <c r="E39" s="68"/>
    </row>
    <row r="40" spans="1:5" x14ac:dyDescent="0.25">
      <c r="A40" s="91" t="s">
        <v>69</v>
      </c>
      <c r="B40" s="96"/>
      <c r="C40" s="68"/>
      <c r="D40" s="69"/>
      <c r="E40" s="68"/>
    </row>
    <row r="41" spans="1:5" x14ac:dyDescent="0.25">
      <c r="A41" s="47" t="s">
        <v>71</v>
      </c>
      <c r="B41" s="94"/>
      <c r="C41" s="71">
        <v>-2390753</v>
      </c>
      <c r="D41" s="69"/>
      <c r="E41" s="71">
        <v>4379640</v>
      </c>
    </row>
    <row r="42" spans="1:5" ht="31.5" x14ac:dyDescent="0.25">
      <c r="A42" s="142" t="s">
        <v>70</v>
      </c>
      <c r="B42" s="94"/>
      <c r="C42" s="71">
        <v>-2173987</v>
      </c>
      <c r="D42" s="69"/>
      <c r="E42" s="71">
        <v>859910</v>
      </c>
    </row>
    <row r="43" spans="1:5" ht="31.5" x14ac:dyDescent="0.25">
      <c r="A43" s="142" t="s">
        <v>72</v>
      </c>
      <c r="B43" s="94"/>
      <c r="C43" s="78" t="s">
        <v>143</v>
      </c>
      <c r="D43" s="69"/>
      <c r="E43" s="78">
        <v>-32481</v>
      </c>
    </row>
    <row r="44" spans="1:5" x14ac:dyDescent="0.25">
      <c r="A44" s="25" t="s">
        <v>128</v>
      </c>
      <c r="B44" s="95"/>
      <c r="C44" s="76">
        <f>SUM(C38:C43)</f>
        <v>-4564859</v>
      </c>
      <c r="D44" s="84"/>
      <c r="E44" s="76">
        <f>SUM(E38:E43)</f>
        <v>5197280</v>
      </c>
    </row>
    <row r="45" spans="1:5" x14ac:dyDescent="0.25">
      <c r="A45" s="25" t="s">
        <v>127</v>
      </c>
      <c r="B45" s="95"/>
      <c r="C45" s="76">
        <f>C44+C31</f>
        <v>22104197</v>
      </c>
      <c r="D45" s="73"/>
      <c r="E45" s="76">
        <f>E44+E31</f>
        <v>33237847</v>
      </c>
    </row>
    <row r="46" spans="1:5" x14ac:dyDescent="0.25">
      <c r="A46" s="25"/>
      <c r="B46" s="95"/>
      <c r="C46" s="84"/>
      <c r="D46" s="73"/>
      <c r="E46" s="84"/>
    </row>
    <row r="47" spans="1:5" x14ac:dyDescent="0.25">
      <c r="A47" s="25" t="s">
        <v>74</v>
      </c>
      <c r="B47" s="95"/>
      <c r="C47" s="84"/>
      <c r="D47" s="73"/>
      <c r="E47" s="84"/>
    </row>
    <row r="48" spans="1:5" x14ac:dyDescent="0.25">
      <c r="A48" s="91" t="s">
        <v>75</v>
      </c>
      <c r="B48" s="95"/>
      <c r="C48" s="71">
        <v>22103114</v>
      </c>
      <c r="D48" s="69"/>
      <c r="E48" s="71">
        <v>33239515</v>
      </c>
    </row>
    <row r="49" spans="1:5" x14ac:dyDescent="0.25">
      <c r="A49" s="91" t="s">
        <v>76</v>
      </c>
      <c r="B49" s="95"/>
      <c r="C49" s="70">
        <v>1083</v>
      </c>
      <c r="D49" s="69"/>
      <c r="E49" s="70">
        <v>-1668</v>
      </c>
    </row>
    <row r="50" spans="1:5" x14ac:dyDescent="0.25">
      <c r="A50" s="25" t="s">
        <v>127</v>
      </c>
      <c r="B50" s="95"/>
      <c r="C50" s="76">
        <f>SUM(C48:C49)</f>
        <v>22104197</v>
      </c>
      <c r="D50" s="73"/>
      <c r="E50" s="76">
        <f>SUM(E48:E49)</f>
        <v>33237847</v>
      </c>
    </row>
    <row r="51" spans="1:5" x14ac:dyDescent="0.25">
      <c r="A51" s="91"/>
      <c r="B51" s="95"/>
      <c r="C51" s="84"/>
      <c r="D51" s="73"/>
      <c r="E51" s="84"/>
    </row>
    <row r="52" spans="1:5" ht="16.5" thickBot="1" x14ac:dyDescent="0.3">
      <c r="A52" s="137" t="s">
        <v>77</v>
      </c>
      <c r="B52" s="94"/>
      <c r="C52" s="138">
        <v>29</v>
      </c>
      <c r="E52" s="138">
        <v>32</v>
      </c>
    </row>
    <row r="53" spans="1:5" ht="16.5" thickTop="1" x14ac:dyDescent="0.25">
      <c r="C53" s="85"/>
      <c r="D53" s="86"/>
      <c r="E53" s="87"/>
    </row>
    <row r="55" spans="1:5" x14ac:dyDescent="0.25">
      <c r="A55" s="50" t="str">
        <f>Ф1!A55</f>
        <v>Управляющий директор, Член Правления</v>
      </c>
      <c r="B55" s="98"/>
      <c r="C55" s="4"/>
      <c r="D55" s="4"/>
      <c r="E55" s="4" t="str">
        <f>Ф1!E55</f>
        <v>Хамитов Е.Е.</v>
      </c>
    </row>
    <row r="56" spans="1:5" ht="19.5" customHeight="1" x14ac:dyDescent="0.25">
      <c r="A56" s="2"/>
      <c r="B56" s="99"/>
      <c r="C56" s="3"/>
      <c r="D56" s="8"/>
    </row>
    <row r="57" spans="1:5" x14ac:dyDescent="0.25">
      <c r="A57" s="50" t="str">
        <f>Ф1!A57</f>
        <v>И.о.Главного бухгалтера</v>
      </c>
      <c r="B57" s="98"/>
      <c r="C57" s="4"/>
      <c r="D57" s="4"/>
      <c r="E57" s="4" t="str">
        <f>Ф1!E57</f>
        <v>Байгожаева Б.М.</v>
      </c>
    </row>
  </sheetData>
  <mergeCells count="4">
    <mergeCell ref="A2:E2"/>
    <mergeCell ref="A3:E3"/>
    <mergeCell ref="A6:A7"/>
    <mergeCell ref="D6:D7"/>
  </mergeCells>
  <pageMargins left="0.98425196850393704" right="0.39" top="0.59055118110236204" bottom="0.59055118110236204" header="0.31496062992126" footer="0.31496062992126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70"/>
  <sheetViews>
    <sheetView topLeftCell="A36" workbookViewId="0">
      <selection activeCell="D64" sqref="D64"/>
    </sheetView>
  </sheetViews>
  <sheetFormatPr defaultRowHeight="15.75" x14ac:dyDescent="0.25"/>
  <cols>
    <col min="1" max="1" width="84.7109375" style="26" customWidth="1"/>
    <col min="2" max="2" width="21.140625" style="29" customWidth="1"/>
    <col min="3" max="3" width="1.85546875" style="28" customWidth="1"/>
    <col min="4" max="4" width="20.5703125" style="29" customWidth="1"/>
    <col min="5" max="16384" width="9.140625" style="26"/>
  </cols>
  <sheetData>
    <row r="2" spans="1:4" ht="18.75" x14ac:dyDescent="0.3">
      <c r="A2" s="184" t="s">
        <v>133</v>
      </c>
      <c r="B2" s="184"/>
      <c r="C2" s="184"/>
      <c r="D2" s="184"/>
    </row>
    <row r="3" spans="1:4" ht="18.75" x14ac:dyDescent="0.3">
      <c r="A3" s="184" t="s">
        <v>129</v>
      </c>
      <c r="B3" s="184"/>
      <c r="C3" s="184"/>
      <c r="D3" s="184"/>
    </row>
    <row r="4" spans="1:4" x14ac:dyDescent="0.25">
      <c r="A4" s="27"/>
      <c r="B4" s="27"/>
      <c r="C4" s="27"/>
      <c r="D4" s="27"/>
    </row>
    <row r="5" spans="1:4" x14ac:dyDescent="0.25">
      <c r="B5" s="51" t="s">
        <v>156</v>
      </c>
      <c r="C5" s="10"/>
      <c r="D5" s="51" t="s">
        <v>156</v>
      </c>
    </row>
    <row r="6" spans="1:4" ht="47.25" x14ac:dyDescent="0.25">
      <c r="A6" s="185"/>
      <c r="B6" s="158" t="s">
        <v>157</v>
      </c>
      <c r="C6" s="183"/>
      <c r="D6" s="158" t="s">
        <v>158</v>
      </c>
    </row>
    <row r="7" spans="1:4" x14ac:dyDescent="0.25">
      <c r="A7" s="185"/>
      <c r="B7" s="52" t="s">
        <v>0</v>
      </c>
      <c r="C7" s="183"/>
      <c r="D7" s="17" t="s">
        <v>0</v>
      </c>
    </row>
    <row r="8" spans="1:4" ht="16.5" x14ac:dyDescent="0.25">
      <c r="A8" s="113" t="s">
        <v>78</v>
      </c>
      <c r="B8" s="114"/>
      <c r="C8" s="115"/>
      <c r="D8" s="114"/>
    </row>
    <row r="9" spans="1:4" ht="20.100000000000001" customHeight="1" x14ac:dyDescent="0.25">
      <c r="A9" s="116" t="s">
        <v>79</v>
      </c>
      <c r="B9" s="117">
        <v>66606976</v>
      </c>
      <c r="C9" s="118"/>
      <c r="D9" s="117">
        <v>72086723</v>
      </c>
    </row>
    <row r="10" spans="1:4" ht="20.100000000000001" customHeight="1" x14ac:dyDescent="0.25">
      <c r="A10" s="116" t="s">
        <v>80</v>
      </c>
      <c r="B10" s="119">
        <v>-22423117</v>
      </c>
      <c r="C10" s="118"/>
      <c r="D10" s="119">
        <v>-17265424</v>
      </c>
    </row>
    <row r="11" spans="1:4" ht="20.100000000000001" customHeight="1" x14ac:dyDescent="0.25">
      <c r="A11" s="116" t="s">
        <v>81</v>
      </c>
      <c r="B11" s="117">
        <v>2236641</v>
      </c>
      <c r="C11" s="118"/>
      <c r="D11" s="117">
        <v>4252691</v>
      </c>
    </row>
    <row r="12" spans="1:4" ht="20.100000000000001" customHeight="1" x14ac:dyDescent="0.25">
      <c r="A12" s="116" t="s">
        <v>82</v>
      </c>
      <c r="B12" s="119">
        <v>-1503180</v>
      </c>
      <c r="C12" s="118"/>
      <c r="D12" s="119">
        <v>-3272172</v>
      </c>
    </row>
    <row r="13" spans="1:4" ht="20.100000000000001" customHeight="1" x14ac:dyDescent="0.25">
      <c r="A13" s="116" t="s">
        <v>159</v>
      </c>
      <c r="B13" s="119">
        <v>4302</v>
      </c>
      <c r="C13" s="118"/>
      <c r="D13" s="119">
        <v>547194</v>
      </c>
    </row>
    <row r="14" spans="1:4" ht="16.5" x14ac:dyDescent="0.25">
      <c r="A14" s="116" t="s">
        <v>160</v>
      </c>
      <c r="B14" s="119">
        <v>-6328659</v>
      </c>
      <c r="C14" s="118"/>
      <c r="D14" s="119">
        <v>-5325688</v>
      </c>
    </row>
    <row r="15" spans="1:4" ht="20.100000000000001" customHeight="1" x14ac:dyDescent="0.25">
      <c r="A15" s="116" t="s">
        <v>83</v>
      </c>
      <c r="B15" s="119">
        <v>-5408867</v>
      </c>
      <c r="C15" s="120"/>
      <c r="D15" s="119">
        <v>-4752239</v>
      </c>
    </row>
    <row r="16" spans="1:4" ht="20.100000000000001" customHeight="1" x14ac:dyDescent="0.25">
      <c r="A16" s="116" t="s">
        <v>84</v>
      </c>
      <c r="B16" s="119">
        <v>-2864224</v>
      </c>
      <c r="C16" s="118"/>
      <c r="D16" s="119">
        <v>-4724221</v>
      </c>
    </row>
    <row r="17" spans="1:4" ht="33" x14ac:dyDescent="0.25">
      <c r="A17" s="113" t="s">
        <v>85</v>
      </c>
      <c r="B17" s="122">
        <f>SUM(B9:B16)</f>
        <v>30319872</v>
      </c>
      <c r="C17" s="123"/>
      <c r="D17" s="122">
        <f>SUM(D9:D16)</f>
        <v>41546864</v>
      </c>
    </row>
    <row r="18" spans="1:4" ht="20.100000000000001" customHeight="1" x14ac:dyDescent="0.25">
      <c r="A18" s="143" t="s">
        <v>86</v>
      </c>
      <c r="B18" s="124"/>
      <c r="C18" s="125"/>
      <c r="D18" s="126"/>
    </row>
    <row r="19" spans="1:4" ht="33" x14ac:dyDescent="0.25">
      <c r="A19" s="116" t="s">
        <v>146</v>
      </c>
      <c r="B19" s="119">
        <v>-4601168</v>
      </c>
      <c r="C19" s="119"/>
      <c r="D19" s="119">
        <v>852453</v>
      </c>
    </row>
    <row r="20" spans="1:4" ht="20.100000000000001" customHeight="1" x14ac:dyDescent="0.25">
      <c r="A20" s="116" t="s">
        <v>87</v>
      </c>
      <c r="B20" s="119">
        <v>11314435</v>
      </c>
      <c r="C20" s="119"/>
      <c r="D20" s="119">
        <v>-40794202</v>
      </c>
    </row>
    <row r="21" spans="1:4" ht="20.100000000000001" customHeight="1" x14ac:dyDescent="0.25">
      <c r="A21" s="116" t="s">
        <v>88</v>
      </c>
      <c r="B21" s="119">
        <v>-102375959</v>
      </c>
      <c r="C21" s="119"/>
      <c r="D21" s="119">
        <v>123251955</v>
      </c>
    </row>
    <row r="22" spans="1:4" ht="20.100000000000001" customHeight="1" x14ac:dyDescent="0.25">
      <c r="A22" s="116" t="s">
        <v>89</v>
      </c>
      <c r="B22" s="119">
        <v>5783504</v>
      </c>
      <c r="C22" s="119"/>
      <c r="D22" s="119">
        <v>4367947</v>
      </c>
    </row>
    <row r="23" spans="1:4" ht="20.100000000000001" customHeight="1" x14ac:dyDescent="0.25">
      <c r="A23" s="116" t="s">
        <v>90</v>
      </c>
      <c r="B23" s="119">
        <v>6105471</v>
      </c>
      <c r="C23" s="119"/>
      <c r="D23" s="119">
        <v>30266584</v>
      </c>
    </row>
    <row r="24" spans="1:4" ht="20.100000000000001" hidden="1" customHeight="1" x14ac:dyDescent="0.25">
      <c r="A24" s="116"/>
      <c r="B24" s="119"/>
      <c r="C24" s="119"/>
      <c r="D24" s="119"/>
    </row>
    <row r="25" spans="1:4" ht="20.100000000000001" customHeight="1" x14ac:dyDescent="0.25">
      <c r="A25" s="116" t="s">
        <v>91</v>
      </c>
      <c r="B25" s="119">
        <v>-14217221</v>
      </c>
      <c r="C25" s="127"/>
      <c r="D25" s="119">
        <v>-44636611</v>
      </c>
    </row>
    <row r="26" spans="1:4" ht="20.100000000000001" customHeight="1" x14ac:dyDescent="0.25">
      <c r="A26" s="143" t="s">
        <v>92</v>
      </c>
      <c r="B26" s="119"/>
      <c r="C26" s="119"/>
      <c r="D26" s="119"/>
    </row>
    <row r="27" spans="1:4" ht="20.100000000000001" customHeight="1" x14ac:dyDescent="0.25">
      <c r="A27" s="116" t="s">
        <v>93</v>
      </c>
      <c r="B27" s="117">
        <v>52816358</v>
      </c>
      <c r="C27" s="119"/>
      <c r="D27" s="117">
        <v>55859571</v>
      </c>
    </row>
    <row r="28" spans="1:4" ht="20.100000000000001" hidden="1" customHeight="1" x14ac:dyDescent="0.25">
      <c r="A28" s="116"/>
      <c r="B28" s="119"/>
      <c r="C28" s="119"/>
      <c r="D28" s="119"/>
    </row>
    <row r="29" spans="1:4" ht="20.100000000000001" hidden="1" customHeight="1" x14ac:dyDescent="0.25">
      <c r="A29" s="116"/>
      <c r="B29" s="117"/>
      <c r="C29" s="117"/>
      <c r="D29" s="117"/>
    </row>
    <row r="30" spans="1:4" ht="20.100000000000001" customHeight="1" x14ac:dyDescent="0.25">
      <c r="A30" s="116" t="s">
        <v>94</v>
      </c>
      <c r="B30" s="119">
        <v>24985409</v>
      </c>
      <c r="C30" s="119"/>
      <c r="D30" s="119">
        <v>32757454</v>
      </c>
    </row>
    <row r="31" spans="1:4" ht="20.100000000000001" customHeight="1" x14ac:dyDescent="0.25">
      <c r="A31" s="116" t="s">
        <v>95</v>
      </c>
      <c r="B31" s="121">
        <v>7143549</v>
      </c>
      <c r="C31" s="117"/>
      <c r="D31" s="121">
        <v>-1394680</v>
      </c>
    </row>
    <row r="32" spans="1:4" ht="40.5" customHeight="1" x14ac:dyDescent="0.25">
      <c r="A32" s="113" t="s">
        <v>147</v>
      </c>
      <c r="B32" s="130">
        <f>SUM(B17:B31)</f>
        <v>17274250</v>
      </c>
      <c r="C32" s="129"/>
      <c r="D32" s="130">
        <f>SUM(D17:D31)</f>
        <v>202077335</v>
      </c>
    </row>
    <row r="33" spans="1:4" ht="20.100000000000001" customHeight="1" x14ac:dyDescent="0.25">
      <c r="A33" s="113"/>
      <c r="B33" s="123"/>
      <c r="C33" s="123"/>
      <c r="D33" s="123"/>
    </row>
    <row r="34" spans="1:4" ht="16.5" x14ac:dyDescent="0.25">
      <c r="A34" s="113" t="s">
        <v>96</v>
      </c>
      <c r="B34" s="124"/>
      <c r="C34" s="125"/>
      <c r="D34" s="124"/>
    </row>
    <row r="35" spans="1:4" ht="16.5" x14ac:dyDescent="0.25">
      <c r="A35" s="132" t="s">
        <v>97</v>
      </c>
      <c r="B35" s="119">
        <v>-140703134</v>
      </c>
      <c r="C35" s="118"/>
      <c r="D35" s="119">
        <v>-103121707</v>
      </c>
    </row>
    <row r="36" spans="1:4" ht="20.100000000000001" customHeight="1" x14ac:dyDescent="0.25">
      <c r="A36" s="132" t="s">
        <v>98</v>
      </c>
      <c r="B36" s="133">
        <v>286954205</v>
      </c>
      <c r="C36" s="118"/>
      <c r="D36" s="133">
        <v>105861741</v>
      </c>
    </row>
    <row r="37" spans="1:4" ht="20.100000000000001" customHeight="1" x14ac:dyDescent="0.25">
      <c r="A37" s="132" t="s">
        <v>99</v>
      </c>
      <c r="B37" s="133">
        <v>-2088345</v>
      </c>
      <c r="C37" s="118"/>
      <c r="D37" s="133">
        <v>-1281386</v>
      </c>
    </row>
    <row r="38" spans="1:4" ht="20.100000000000001" customHeight="1" x14ac:dyDescent="0.25">
      <c r="A38" s="132" t="s">
        <v>100</v>
      </c>
      <c r="B38" s="133">
        <v>52823</v>
      </c>
      <c r="C38" s="118"/>
      <c r="D38" s="133">
        <v>199375</v>
      </c>
    </row>
    <row r="39" spans="1:4" ht="16.5" x14ac:dyDescent="0.25">
      <c r="A39" s="132" t="s">
        <v>101</v>
      </c>
      <c r="B39" s="133">
        <v>535</v>
      </c>
      <c r="C39" s="118"/>
      <c r="D39" s="133">
        <v>4730</v>
      </c>
    </row>
    <row r="40" spans="1:4" ht="20.100000000000001" customHeight="1" x14ac:dyDescent="0.25">
      <c r="A40" s="132" t="s">
        <v>161</v>
      </c>
      <c r="B40" s="133" t="s">
        <v>143</v>
      </c>
      <c r="C40" s="118"/>
      <c r="D40" s="133">
        <v>2484052</v>
      </c>
    </row>
    <row r="41" spans="1:4" ht="33" x14ac:dyDescent="0.25">
      <c r="A41" s="113" t="s">
        <v>102</v>
      </c>
      <c r="B41" s="131">
        <f>SUM(B35:B40)</f>
        <v>144216084</v>
      </c>
      <c r="C41" s="129"/>
      <c r="D41" s="130">
        <f>SUM(D35:D40)</f>
        <v>4146805</v>
      </c>
    </row>
    <row r="42" spans="1:4" ht="20.100000000000001" customHeight="1" x14ac:dyDescent="0.25">
      <c r="A42" s="113"/>
      <c r="B42" s="186"/>
      <c r="C42" s="123"/>
      <c r="D42" s="186"/>
    </row>
    <row r="43" spans="1:4" ht="20.100000000000001" hidden="1" customHeight="1" x14ac:dyDescent="0.25">
      <c r="A43" s="113" t="s">
        <v>17</v>
      </c>
      <c r="B43" s="186"/>
      <c r="C43" s="123"/>
      <c r="D43" s="186"/>
    </row>
    <row r="44" spans="1:4" ht="20.100000000000001" hidden="1" customHeight="1" x14ac:dyDescent="0.25">
      <c r="A44" s="116" t="s">
        <v>24</v>
      </c>
      <c r="B44" s="119">
        <v>0</v>
      </c>
      <c r="C44" s="117"/>
      <c r="D44" s="119">
        <v>0</v>
      </c>
    </row>
    <row r="45" spans="1:4" ht="20.100000000000001" hidden="1" customHeight="1" x14ac:dyDescent="0.25">
      <c r="A45" s="116" t="s">
        <v>18</v>
      </c>
      <c r="B45" s="119">
        <v>0</v>
      </c>
      <c r="C45" s="117"/>
      <c r="D45" s="119">
        <v>0</v>
      </c>
    </row>
    <row r="46" spans="1:4" ht="20.100000000000001" hidden="1" customHeight="1" x14ac:dyDescent="0.25">
      <c r="A46" s="116" t="s">
        <v>19</v>
      </c>
      <c r="B46" s="119">
        <v>0</v>
      </c>
      <c r="C46" s="118"/>
      <c r="D46" s="119">
        <v>0</v>
      </c>
    </row>
    <row r="47" spans="1:4" ht="20.100000000000001" hidden="1" customHeight="1" x14ac:dyDescent="0.25">
      <c r="A47" s="116" t="s">
        <v>20</v>
      </c>
      <c r="B47" s="119">
        <v>0</v>
      </c>
      <c r="C47" s="118"/>
      <c r="D47" s="119">
        <v>0</v>
      </c>
    </row>
    <row r="48" spans="1:4" ht="20.100000000000001" hidden="1" customHeight="1" x14ac:dyDescent="0.25">
      <c r="A48" s="113" t="s">
        <v>21</v>
      </c>
      <c r="B48" s="128">
        <f>SUM(B44:B47)</f>
        <v>0</v>
      </c>
      <c r="C48" s="123"/>
      <c r="D48" s="128">
        <f>SUM(D44:D47)</f>
        <v>0</v>
      </c>
    </row>
    <row r="49" spans="1:4" ht="20.100000000000001" hidden="1" customHeight="1" x14ac:dyDescent="0.25">
      <c r="A49" s="113"/>
      <c r="B49" s="126"/>
      <c r="C49" s="123"/>
      <c r="D49" s="126"/>
    </row>
    <row r="50" spans="1:4" ht="20.100000000000001" customHeight="1" x14ac:dyDescent="0.25">
      <c r="A50" s="113" t="s">
        <v>103</v>
      </c>
      <c r="B50" s="126"/>
      <c r="C50" s="134"/>
      <c r="D50" s="126"/>
    </row>
    <row r="51" spans="1:4" ht="20.100000000000001" customHeight="1" x14ac:dyDescent="0.25">
      <c r="A51" s="116" t="s">
        <v>148</v>
      </c>
      <c r="B51" s="124">
        <v>40691294</v>
      </c>
      <c r="C51" s="125"/>
      <c r="D51" s="124">
        <v>0</v>
      </c>
    </row>
    <row r="52" spans="1:4" ht="20.100000000000001" customHeight="1" x14ac:dyDescent="0.25">
      <c r="A52" s="116" t="s">
        <v>104</v>
      </c>
      <c r="B52" s="133">
        <v>-62172796</v>
      </c>
      <c r="C52" s="125"/>
      <c r="D52" s="133">
        <v>-153958569</v>
      </c>
    </row>
    <row r="53" spans="1:4" ht="20.100000000000001" customHeight="1" x14ac:dyDescent="0.25">
      <c r="A53" s="116" t="s">
        <v>149</v>
      </c>
      <c r="B53" s="133">
        <v>3500000</v>
      </c>
      <c r="C53" s="125"/>
      <c r="D53" s="133">
        <v>38419970</v>
      </c>
    </row>
    <row r="54" spans="1:4" ht="20.100000000000001" customHeight="1" x14ac:dyDescent="0.25">
      <c r="A54" s="116" t="s">
        <v>105</v>
      </c>
      <c r="B54" s="133">
        <v>-1361790</v>
      </c>
      <c r="C54" s="125"/>
      <c r="D54" s="133">
        <v>-81644</v>
      </c>
    </row>
    <row r="55" spans="1:4" ht="20.100000000000001" customHeight="1" x14ac:dyDescent="0.25">
      <c r="A55" s="116" t="s">
        <v>106</v>
      </c>
      <c r="B55" s="133">
        <v>0</v>
      </c>
      <c r="C55" s="125"/>
      <c r="D55" s="133">
        <v>34000000</v>
      </c>
    </row>
    <row r="56" spans="1:4" ht="20.100000000000001" customHeight="1" x14ac:dyDescent="0.25">
      <c r="A56" s="116" t="s">
        <v>107</v>
      </c>
      <c r="B56" s="133">
        <v>62028124</v>
      </c>
      <c r="C56" s="125"/>
      <c r="D56" s="133">
        <v>5751078</v>
      </c>
    </row>
    <row r="57" spans="1:4" ht="20.100000000000001" customHeight="1" x14ac:dyDescent="0.25">
      <c r="A57" s="116" t="s">
        <v>108</v>
      </c>
      <c r="B57" s="133" t="s">
        <v>143</v>
      </c>
      <c r="C57" s="125"/>
      <c r="D57" s="133">
        <v>-4734890</v>
      </c>
    </row>
    <row r="58" spans="1:4" ht="20.100000000000001" customHeight="1" x14ac:dyDescent="0.25">
      <c r="A58" s="113" t="s">
        <v>109</v>
      </c>
      <c r="B58" s="144">
        <f>SUM(B51:B57)</f>
        <v>42684832</v>
      </c>
      <c r="C58" s="134"/>
      <c r="D58" s="144">
        <f>SUM(D51:D57)</f>
        <v>-80604055</v>
      </c>
    </row>
    <row r="59" spans="1:4" ht="20.100000000000001" customHeight="1" x14ac:dyDescent="0.25">
      <c r="A59" s="116"/>
      <c r="B59" s="124"/>
      <c r="C59" s="125"/>
      <c r="D59" s="124"/>
    </row>
    <row r="60" spans="1:4" ht="33" customHeight="1" x14ac:dyDescent="0.25">
      <c r="A60" s="116" t="s">
        <v>150</v>
      </c>
      <c r="B60" s="119">
        <v>36359824</v>
      </c>
      <c r="C60" s="118"/>
      <c r="D60" s="119">
        <v>-3266714</v>
      </c>
    </row>
    <row r="61" spans="1:4" ht="16.5" x14ac:dyDescent="0.25">
      <c r="A61" s="116" t="s">
        <v>110</v>
      </c>
      <c r="B61" s="133">
        <v>-20849</v>
      </c>
      <c r="C61" s="118"/>
      <c r="D61" s="133">
        <v>77422</v>
      </c>
    </row>
    <row r="62" spans="1:4" ht="34.5" customHeight="1" x14ac:dyDescent="0.25">
      <c r="A62" s="113" t="s">
        <v>111</v>
      </c>
      <c r="B62" s="159">
        <f>SUM(B60:B61,B58,B41,B32)</f>
        <v>240514141</v>
      </c>
      <c r="C62" s="129"/>
      <c r="D62" s="144">
        <f>SUM(D60:D61,D58,D41,D32)</f>
        <v>122430793</v>
      </c>
    </row>
    <row r="63" spans="1:4" ht="20.100000000000001" customHeight="1" x14ac:dyDescent="0.25">
      <c r="A63" s="116" t="s">
        <v>112</v>
      </c>
      <c r="B63" s="135">
        <v>414582134</v>
      </c>
      <c r="C63" s="125"/>
      <c r="D63" s="135">
        <v>644172147</v>
      </c>
    </row>
    <row r="64" spans="1:4" ht="20.100000000000001" customHeight="1" thickBot="1" x14ac:dyDescent="0.3">
      <c r="A64" s="113" t="s">
        <v>130</v>
      </c>
      <c r="B64" s="136">
        <f>SUM(B62:B63)</f>
        <v>655096275</v>
      </c>
      <c r="C64" s="123"/>
      <c r="D64" s="136">
        <f>SUM(D62:D63)</f>
        <v>766602940</v>
      </c>
    </row>
    <row r="65" spans="1:4" ht="16.5" thickTop="1" x14ac:dyDescent="0.25"/>
    <row r="68" spans="1:4" s="53" customFormat="1" ht="18.75" x14ac:dyDescent="0.3">
      <c r="A68" s="1" t="str">
        <f>Ф2!A55</f>
        <v>Управляющий директор, Член Правления</v>
      </c>
      <c r="B68" s="30"/>
      <c r="C68" s="31"/>
      <c r="D68" s="4" t="str">
        <f>Ф2!E55</f>
        <v>Хамитов Е.Е.</v>
      </c>
    </row>
    <row r="69" spans="1:4" s="53" customFormat="1" ht="21" customHeight="1" x14ac:dyDescent="0.3">
      <c r="A69" s="2"/>
      <c r="B69" s="32"/>
      <c r="C69" s="8"/>
      <c r="D69" s="33"/>
    </row>
    <row r="70" spans="1:4" s="53" customFormat="1" ht="18.75" x14ac:dyDescent="0.3">
      <c r="A70" s="50" t="str">
        <f>Ф1!A57</f>
        <v>И.о.Главного бухгалтера</v>
      </c>
      <c r="B70" s="30"/>
      <c r="C70" s="31"/>
      <c r="D70" s="4" t="str">
        <f>Ф2!E57</f>
        <v>Байгожаева Б.М.</v>
      </c>
    </row>
  </sheetData>
  <mergeCells count="6">
    <mergeCell ref="A2:D2"/>
    <mergeCell ref="A3:D3"/>
    <mergeCell ref="A6:A7"/>
    <mergeCell ref="B42:B43"/>
    <mergeCell ref="D42:D43"/>
    <mergeCell ref="C6:C7"/>
  </mergeCells>
  <pageMargins left="0.98425196850393704" right="0.39370078740157483" top="0.59055118110236227" bottom="0.59055118110236227" header="0.31496062992125984" footer="0.31496062992125984"/>
  <pageSetup paperSize="9" scale="65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N32"/>
  <sheetViews>
    <sheetView topLeftCell="A13" zoomScale="85" zoomScaleNormal="85" zoomScaleSheetLayoutView="85" workbookViewId="0">
      <selection activeCell="K26" sqref="K26"/>
    </sheetView>
  </sheetViews>
  <sheetFormatPr defaultColWidth="9.140625" defaultRowHeight="15.75" x14ac:dyDescent="0.25"/>
  <cols>
    <col min="1" max="1" width="1.85546875" style="34" customWidth="1"/>
    <col min="2" max="2" width="75.140625" style="34" customWidth="1"/>
    <col min="3" max="3" width="16.28515625" style="35" customWidth="1"/>
    <col min="4" max="4" width="16.140625" style="35" customWidth="1"/>
    <col min="5" max="5" width="20.28515625" style="35" customWidth="1"/>
    <col min="6" max="6" width="19.7109375" style="35" customWidth="1"/>
    <col min="7" max="10" width="17.28515625" style="35" customWidth="1"/>
    <col min="11" max="11" width="16.85546875" style="35" customWidth="1"/>
    <col min="12" max="12" width="8.85546875" style="34" customWidth="1"/>
    <col min="13" max="13" width="9.140625" style="34"/>
    <col min="14" max="14" width="11.85546875" style="34" bestFit="1" customWidth="1"/>
    <col min="15" max="16384" width="9.140625" style="34"/>
  </cols>
  <sheetData>
    <row r="2" spans="2:14" ht="18.75" x14ac:dyDescent="0.25">
      <c r="B2" s="187" t="s">
        <v>134</v>
      </c>
      <c r="C2" s="187"/>
      <c r="D2" s="187"/>
      <c r="E2" s="187"/>
      <c r="F2" s="187"/>
      <c r="G2" s="187"/>
      <c r="H2" s="187"/>
      <c r="I2" s="187"/>
      <c r="J2" s="187"/>
      <c r="K2" s="187"/>
    </row>
    <row r="3" spans="2:14" ht="18.75" x14ac:dyDescent="0.25">
      <c r="B3" s="188" t="str">
        <f>Ф3!A3</f>
        <v xml:space="preserve"> АО "Национальный управляющий холдинг "Байтерек"</v>
      </c>
      <c r="C3" s="188"/>
      <c r="D3" s="188"/>
      <c r="E3" s="188"/>
      <c r="F3" s="188"/>
      <c r="G3" s="188"/>
      <c r="H3" s="188"/>
      <c r="I3" s="188"/>
      <c r="J3" s="188"/>
      <c r="K3" s="188"/>
    </row>
    <row r="4" spans="2:14" ht="18.75" x14ac:dyDescent="0.25">
      <c r="B4" s="92"/>
      <c r="C4" s="92"/>
      <c r="D4" s="92"/>
      <c r="E4" s="92"/>
      <c r="F4" s="92"/>
      <c r="G4" s="92"/>
      <c r="H4" s="92"/>
      <c r="I4" s="92"/>
      <c r="J4" s="92"/>
      <c r="K4" s="92"/>
    </row>
    <row r="5" spans="2:14" x14ac:dyDescent="0.25">
      <c r="C5" s="189" t="s">
        <v>118</v>
      </c>
      <c r="D5" s="189"/>
      <c r="E5" s="189"/>
      <c r="F5" s="189"/>
      <c r="G5" s="189"/>
      <c r="H5" s="189"/>
      <c r="I5" s="189"/>
      <c r="K5" s="36"/>
    </row>
    <row r="6" spans="2:14" s="37" customFormat="1" ht="106.5" customHeight="1" x14ac:dyDescent="0.25">
      <c r="B6" s="150" t="s">
        <v>121</v>
      </c>
      <c r="C6" s="172" t="s">
        <v>13</v>
      </c>
      <c r="D6" s="172" t="s">
        <v>113</v>
      </c>
      <c r="E6" s="172" t="s">
        <v>47</v>
      </c>
      <c r="F6" s="172" t="s">
        <v>119</v>
      </c>
      <c r="G6" s="172" t="s">
        <v>49</v>
      </c>
      <c r="H6" s="172" t="s">
        <v>114</v>
      </c>
      <c r="I6" s="172" t="s">
        <v>115</v>
      </c>
      <c r="J6" s="172" t="s">
        <v>116</v>
      </c>
      <c r="K6" s="173" t="s">
        <v>117</v>
      </c>
    </row>
    <row r="7" spans="2:14" x14ac:dyDescent="0.25">
      <c r="B7" s="38" t="s">
        <v>162</v>
      </c>
      <c r="C7" s="60">
        <v>917218712</v>
      </c>
      <c r="D7" s="61">
        <v>-7224576</v>
      </c>
      <c r="E7" s="61">
        <v>0</v>
      </c>
      <c r="F7" s="61">
        <v>160093819</v>
      </c>
      <c r="G7" s="61">
        <v>14007062</v>
      </c>
      <c r="H7" s="61">
        <v>142942619</v>
      </c>
      <c r="I7" s="61">
        <f>SUM(C7:H7)</f>
        <v>1227037636</v>
      </c>
      <c r="J7" s="61">
        <v>99423</v>
      </c>
      <c r="K7" s="60">
        <f t="shared" ref="K7" si="0">SUM(I7:J7)</f>
        <v>1227137059</v>
      </c>
    </row>
    <row r="8" spans="2:14" x14ac:dyDescent="0.25">
      <c r="B8" s="39" t="s">
        <v>125</v>
      </c>
      <c r="C8" s="146">
        <v>0</v>
      </c>
      <c r="D8" s="148">
        <v>0</v>
      </c>
      <c r="E8" s="146">
        <v>0</v>
      </c>
      <c r="F8" s="146">
        <v>0</v>
      </c>
      <c r="G8" s="146">
        <v>0</v>
      </c>
      <c r="H8" s="62">
        <v>26667973.300000001</v>
      </c>
      <c r="I8" s="62">
        <f>SUM(C8:H8)</f>
        <v>26667973.300000001</v>
      </c>
      <c r="J8" s="58">
        <v>1083</v>
      </c>
      <c r="K8" s="62">
        <f t="shared" ref="K8:K11" si="1">SUM(I8:J8)</f>
        <v>26669056.300000001</v>
      </c>
    </row>
    <row r="9" spans="2:14" x14ac:dyDescent="0.25">
      <c r="B9" s="39" t="s">
        <v>122</v>
      </c>
      <c r="C9" s="146">
        <v>0</v>
      </c>
      <c r="D9" s="59">
        <v>-4564859</v>
      </c>
      <c r="E9" s="160">
        <v>0</v>
      </c>
      <c r="F9" s="146">
        <v>0</v>
      </c>
      <c r="G9" s="149">
        <v>0</v>
      </c>
      <c r="H9" s="149">
        <v>0</v>
      </c>
      <c r="I9" s="59">
        <f>SUM(C9:H9)</f>
        <v>-4564859</v>
      </c>
      <c r="J9" s="149">
        <v>0</v>
      </c>
      <c r="K9" s="59">
        <f t="shared" si="1"/>
        <v>-4564859</v>
      </c>
    </row>
    <row r="10" spans="2:14" x14ac:dyDescent="0.25">
      <c r="B10" s="38" t="s">
        <v>73</v>
      </c>
      <c r="C10" s="155">
        <f t="shared" ref="C10:J10" si="2">SUM(C8:C9)</f>
        <v>0</v>
      </c>
      <c r="D10" s="147">
        <f t="shared" si="2"/>
        <v>-4564859</v>
      </c>
      <c r="E10" s="155">
        <f t="shared" si="2"/>
        <v>0</v>
      </c>
      <c r="F10" s="155">
        <f t="shared" si="2"/>
        <v>0</v>
      </c>
      <c r="G10" s="155">
        <f t="shared" si="2"/>
        <v>0</v>
      </c>
      <c r="H10" s="61">
        <f t="shared" si="2"/>
        <v>26667973.300000001</v>
      </c>
      <c r="I10" s="61">
        <f t="shared" si="2"/>
        <v>22103114.300000001</v>
      </c>
      <c r="J10" s="61">
        <f t="shared" si="2"/>
        <v>1083</v>
      </c>
      <c r="K10" s="61">
        <f t="shared" si="1"/>
        <v>22104197.300000001</v>
      </c>
    </row>
    <row r="11" spans="2:14" x14ac:dyDescent="0.25">
      <c r="B11" s="39" t="s">
        <v>120</v>
      </c>
      <c r="C11" s="153">
        <v>0</v>
      </c>
      <c r="D11" s="59">
        <v>-675036</v>
      </c>
      <c r="E11" s="58">
        <v>0</v>
      </c>
      <c r="F11" s="153">
        <v>0</v>
      </c>
      <c r="G11" s="58">
        <v>1557834</v>
      </c>
      <c r="H11" s="58">
        <f>-G11+0.3</f>
        <v>-1557833.7</v>
      </c>
      <c r="I11" s="58">
        <f t="shared" ref="I11" si="3">SUM(C11:H11)</f>
        <v>-675035.7</v>
      </c>
      <c r="J11" s="153">
        <v>0</v>
      </c>
      <c r="K11" s="153">
        <f t="shared" si="1"/>
        <v>-675035.7</v>
      </c>
      <c r="N11" s="55"/>
    </row>
    <row r="12" spans="2:14" ht="16.5" thickBot="1" x14ac:dyDescent="0.3">
      <c r="B12" s="38" t="s">
        <v>163</v>
      </c>
      <c r="C12" s="66">
        <f>SUM(C7:C11)</f>
        <v>917218712</v>
      </c>
      <c r="D12" s="57">
        <f>SUM(D7:D9)+D11</f>
        <v>-12464471</v>
      </c>
      <c r="E12" s="170">
        <f>SUM(E7:E11)</f>
        <v>0</v>
      </c>
      <c r="F12" s="171">
        <f>SUM(F7:F11)</f>
        <v>160093819</v>
      </c>
      <c r="G12" s="171">
        <f>SUM(G7:G11)</f>
        <v>15564896</v>
      </c>
      <c r="H12" s="171">
        <f>SUM(H7:H11)-H8</f>
        <v>168052758.60000002</v>
      </c>
      <c r="I12" s="57">
        <f>SUM(C12:H12)</f>
        <v>1248465714.5999999</v>
      </c>
      <c r="J12" s="57">
        <f>SUM(J7:J8)</f>
        <v>100506</v>
      </c>
      <c r="K12" s="66">
        <f>SUM(K10:K11)+K7</f>
        <v>1248566220.5999999</v>
      </c>
    </row>
    <row r="13" spans="2:14" ht="16.5" thickTop="1" x14ac:dyDescent="0.25">
      <c r="B13" s="38"/>
      <c r="C13" s="64"/>
      <c r="D13" s="64"/>
      <c r="E13" s="64"/>
      <c r="F13" s="64"/>
      <c r="G13" s="63"/>
      <c r="H13" s="63"/>
      <c r="I13" s="63"/>
      <c r="J13" s="63"/>
      <c r="K13" s="64"/>
    </row>
    <row r="14" spans="2:14" x14ac:dyDescent="0.25">
      <c r="B14" s="38"/>
      <c r="C14" s="64"/>
      <c r="D14" s="64"/>
      <c r="E14" s="64"/>
      <c r="F14" s="64"/>
      <c r="G14" s="63"/>
      <c r="H14" s="63"/>
      <c r="I14" s="63"/>
      <c r="J14" s="63"/>
      <c r="K14" s="64"/>
    </row>
    <row r="15" spans="2:14" ht="94.5" x14ac:dyDescent="0.25">
      <c r="B15" s="38"/>
      <c r="C15" s="172" t="s">
        <v>13</v>
      </c>
      <c r="D15" s="172" t="s">
        <v>113</v>
      </c>
      <c r="E15" s="172" t="s">
        <v>47</v>
      </c>
      <c r="F15" s="172" t="s">
        <v>119</v>
      </c>
      <c r="G15" s="172" t="s">
        <v>49</v>
      </c>
      <c r="H15" s="172" t="s">
        <v>114</v>
      </c>
      <c r="I15" s="172" t="s">
        <v>115</v>
      </c>
      <c r="J15" s="172" t="s">
        <v>116</v>
      </c>
      <c r="K15" s="173" t="s">
        <v>117</v>
      </c>
      <c r="L15"/>
    </row>
    <row r="16" spans="2:14" x14ac:dyDescent="0.25">
      <c r="B16" s="38" t="s">
        <v>151</v>
      </c>
      <c r="C16" s="60">
        <v>846218712</v>
      </c>
      <c r="D16" s="61">
        <v>-12280740</v>
      </c>
      <c r="E16" s="161">
        <v>3751446</v>
      </c>
      <c r="F16" s="61">
        <v>133682001</v>
      </c>
      <c r="G16" s="60">
        <v>7964010</v>
      </c>
      <c r="H16" s="162">
        <v>81775074</v>
      </c>
      <c r="I16" s="162">
        <f>SUM(C16:H16)</f>
        <v>1061110503</v>
      </c>
      <c r="J16" s="162">
        <v>70191</v>
      </c>
      <c r="K16" s="162">
        <f>SUM(I16:J16)</f>
        <v>1061180694</v>
      </c>
      <c r="L16"/>
    </row>
    <row r="17" spans="2:12" x14ac:dyDescent="0.25">
      <c r="B17" s="39" t="s">
        <v>125</v>
      </c>
      <c r="C17" s="146">
        <v>0</v>
      </c>
      <c r="D17" s="146">
        <v>0</v>
      </c>
      <c r="E17" s="146">
        <v>0</v>
      </c>
      <c r="F17" s="146">
        <v>0</v>
      </c>
      <c r="G17" s="146">
        <v>0</v>
      </c>
      <c r="H17" s="65">
        <v>28042235</v>
      </c>
      <c r="I17" s="65">
        <f>SUM(C17:H17)</f>
        <v>28042235</v>
      </c>
      <c r="J17" s="58">
        <v>-1668</v>
      </c>
      <c r="K17" s="62">
        <f>SUM(I17:J17)</f>
        <v>28040567</v>
      </c>
      <c r="L17" s="152"/>
    </row>
    <row r="18" spans="2:12" x14ac:dyDescent="0.25">
      <c r="B18" s="39" t="s">
        <v>22</v>
      </c>
      <c r="C18" s="146">
        <v>0</v>
      </c>
      <c r="D18" s="58">
        <v>5229761</v>
      </c>
      <c r="E18" s="58">
        <v>-32481</v>
      </c>
      <c r="F18" s="146">
        <v>0</v>
      </c>
      <c r="G18" s="146">
        <v>0</v>
      </c>
      <c r="H18" s="146">
        <v>0</v>
      </c>
      <c r="I18" s="58">
        <f>SUM(C18:H18)</f>
        <v>5197280</v>
      </c>
      <c r="J18" s="146">
        <v>0</v>
      </c>
      <c r="K18" s="59">
        <f>SUM(I18:J18)</f>
        <v>5197280</v>
      </c>
      <c r="L18" s="152"/>
    </row>
    <row r="19" spans="2:12" x14ac:dyDescent="0.25">
      <c r="B19" s="38" t="s">
        <v>127</v>
      </c>
      <c r="C19" s="155">
        <f t="shared" ref="C19:E19" si="4">SUM(C17:C18)</f>
        <v>0</v>
      </c>
      <c r="D19" s="61">
        <f t="shared" si="4"/>
        <v>5229761</v>
      </c>
      <c r="E19" s="61">
        <f t="shared" si="4"/>
        <v>-32481</v>
      </c>
      <c r="F19" s="155">
        <f>SUM(F17:F18)</f>
        <v>0</v>
      </c>
      <c r="G19" s="155">
        <f>SUM(G17:G18)</f>
        <v>0</v>
      </c>
      <c r="H19" s="60">
        <f>SUM(H17:H18)</f>
        <v>28042235</v>
      </c>
      <c r="I19" s="60">
        <f>SUM(I17:I18)</f>
        <v>33239515</v>
      </c>
      <c r="J19" s="60">
        <f t="shared" ref="J19:K19" si="5">SUM(J17:J18)</f>
        <v>-1668</v>
      </c>
      <c r="K19" s="61">
        <f t="shared" si="5"/>
        <v>33237847</v>
      </c>
      <c r="L19" s="152"/>
    </row>
    <row r="20" spans="2:12" x14ac:dyDescent="0.25">
      <c r="B20" s="39" t="s">
        <v>165</v>
      </c>
      <c r="C20" s="58">
        <v>34000000</v>
      </c>
      <c r="D20" s="153">
        <v>0</v>
      </c>
      <c r="E20" s="153">
        <v>0</v>
      </c>
      <c r="F20" s="153">
        <v>0</v>
      </c>
      <c r="G20" s="153">
        <v>0</v>
      </c>
      <c r="H20" s="153">
        <v>0</v>
      </c>
      <c r="I20" s="153">
        <v>0</v>
      </c>
      <c r="J20" s="58"/>
      <c r="K20" s="58">
        <f>J20</f>
        <v>0</v>
      </c>
      <c r="L20"/>
    </row>
    <row r="21" spans="2:12" x14ac:dyDescent="0.25">
      <c r="B21" s="39" t="s">
        <v>166</v>
      </c>
      <c r="C21" s="153">
        <v>0</v>
      </c>
      <c r="D21" s="153">
        <v>0</v>
      </c>
      <c r="E21" s="153">
        <v>0</v>
      </c>
      <c r="F21" s="163">
        <v>17698329</v>
      </c>
      <c r="G21" s="153">
        <v>0</v>
      </c>
      <c r="H21" s="153">
        <v>0</v>
      </c>
      <c r="I21" s="163">
        <f>SUM(F21:H21)</f>
        <v>17698329</v>
      </c>
      <c r="J21" s="58">
        <v>0</v>
      </c>
      <c r="K21" s="58">
        <f>I21</f>
        <v>17698329</v>
      </c>
      <c r="L21"/>
    </row>
    <row r="22" spans="2:12" x14ac:dyDescent="0.25">
      <c r="B22" s="39" t="s">
        <v>120</v>
      </c>
      <c r="C22" s="154">
        <v>0</v>
      </c>
      <c r="D22" s="58">
        <v>-411177</v>
      </c>
      <c r="E22" s="153">
        <v>0</v>
      </c>
      <c r="F22" s="153">
        <v>0</v>
      </c>
      <c r="G22" s="163">
        <v>-330653</v>
      </c>
      <c r="H22" s="58">
        <f>-G22</f>
        <v>330653</v>
      </c>
      <c r="I22" s="58">
        <f>SUM(C22:H22)</f>
        <v>-411177</v>
      </c>
      <c r="J22" s="58">
        <v>-327</v>
      </c>
      <c r="K22" s="58">
        <f>SUM(I22:J22)</f>
        <v>-411504</v>
      </c>
      <c r="L22"/>
    </row>
    <row r="23" spans="2:12" ht="16.5" thickBot="1" x14ac:dyDescent="0.3">
      <c r="B23" s="38" t="s">
        <v>164</v>
      </c>
      <c r="C23" s="66">
        <f t="shared" ref="C23:K23" si="6">SUM(C19:C22,C16)</f>
        <v>880218712</v>
      </c>
      <c r="D23" s="57">
        <f t="shared" si="6"/>
        <v>-7462156</v>
      </c>
      <c r="E23" s="165">
        <f t="shared" si="6"/>
        <v>3718965</v>
      </c>
      <c r="F23" s="165">
        <f t="shared" si="6"/>
        <v>151380330</v>
      </c>
      <c r="G23" s="66">
        <f t="shared" si="6"/>
        <v>7633357</v>
      </c>
      <c r="H23" s="164">
        <f t="shared" si="6"/>
        <v>110147962</v>
      </c>
      <c r="I23" s="164">
        <f t="shared" si="6"/>
        <v>1111637170</v>
      </c>
      <c r="J23" s="164">
        <f t="shared" si="6"/>
        <v>68196</v>
      </c>
      <c r="K23" s="164">
        <f t="shared" si="6"/>
        <v>1111705366</v>
      </c>
      <c r="L23"/>
    </row>
    <row r="24" spans="2:12" ht="16.5" thickTop="1" x14ac:dyDescent="0.25">
      <c r="C24" s="67"/>
      <c r="D24" s="67"/>
      <c r="E24" s="67"/>
      <c r="F24" s="67"/>
      <c r="G24" s="67"/>
      <c r="H24" s="67"/>
      <c r="I24" s="67"/>
      <c r="J24" s="67"/>
      <c r="K24" s="67"/>
    </row>
    <row r="25" spans="2:12" x14ac:dyDescent="0.25">
      <c r="C25" s="67"/>
      <c r="D25" s="67"/>
      <c r="E25" s="67"/>
      <c r="F25" s="67"/>
      <c r="G25" s="67"/>
      <c r="H25" s="67"/>
      <c r="I25" s="67"/>
      <c r="J25" s="67"/>
      <c r="K25" s="67"/>
    </row>
    <row r="26" spans="2:12" x14ac:dyDescent="0.25">
      <c r="C26" s="88"/>
      <c r="D26" s="88"/>
      <c r="E26" s="88"/>
      <c r="F26" s="88"/>
      <c r="G26" s="166"/>
      <c r="H26" s="166"/>
      <c r="I26" s="166"/>
      <c r="J26" s="166"/>
      <c r="K26" s="88"/>
    </row>
    <row r="27" spans="2:12" x14ac:dyDescent="0.25">
      <c r="C27" s="88"/>
      <c r="D27" s="88"/>
      <c r="E27" s="88"/>
      <c r="F27" s="88"/>
      <c r="G27" s="166"/>
      <c r="H27" s="166"/>
      <c r="I27" s="166"/>
      <c r="J27" s="166"/>
      <c r="K27" s="88"/>
    </row>
    <row r="28" spans="2:12" x14ac:dyDescent="0.25">
      <c r="C28" s="88"/>
      <c r="D28" s="88"/>
      <c r="E28" s="88"/>
      <c r="F28" s="88"/>
      <c r="G28" s="166"/>
      <c r="H28" s="166"/>
      <c r="I28" s="166"/>
      <c r="J28" s="166"/>
      <c r="K28" s="88"/>
    </row>
    <row r="29" spans="2:12" s="45" customFormat="1" ht="18.75" x14ac:dyDescent="0.3">
      <c r="B29" s="19" t="str">
        <f>Ф3!A68</f>
        <v>Управляющий директор, Член Правления</v>
      </c>
      <c r="C29" s="167"/>
      <c r="D29" s="15"/>
      <c r="E29" s="4" t="str">
        <f>Ф2!E55</f>
        <v>Хамитов Е.Е.</v>
      </c>
      <c r="F29" s="167"/>
      <c r="G29" s="168"/>
      <c r="H29" s="168"/>
      <c r="I29" s="168"/>
      <c r="J29" s="168"/>
      <c r="K29" s="168"/>
    </row>
    <row r="30" spans="2:12" s="45" customFormat="1" ht="28.5" customHeight="1" x14ac:dyDescent="0.3">
      <c r="B30" s="40"/>
      <c r="C30" s="41"/>
      <c r="D30" s="42"/>
      <c r="E30" s="42"/>
      <c r="F30" s="43"/>
      <c r="K30" s="44"/>
    </row>
    <row r="31" spans="2:12" s="45" customFormat="1" ht="18.75" x14ac:dyDescent="0.3">
      <c r="B31" s="40" t="str">
        <f>Ф1!A57</f>
        <v>И.о.Главного бухгалтера</v>
      </c>
      <c r="C31" s="41"/>
      <c r="D31" s="15"/>
      <c r="E31" s="15" t="str">
        <f>Ф3!D70</f>
        <v>Байгожаева Б.М.</v>
      </c>
      <c r="F31" s="15"/>
    </row>
    <row r="32" spans="2:12" s="45" customFormat="1" ht="18.75" x14ac:dyDescent="0.3">
      <c r="B32" s="46"/>
      <c r="C32" s="41"/>
      <c r="D32" s="41"/>
      <c r="E32" s="41"/>
      <c r="F32" s="41"/>
      <c r="G32" s="41"/>
      <c r="H32" s="41"/>
      <c r="I32" s="41"/>
      <c r="J32" s="41"/>
      <c r="K32" s="41"/>
    </row>
  </sheetData>
  <mergeCells count="3">
    <mergeCell ref="B2:K2"/>
    <mergeCell ref="B3:K3"/>
    <mergeCell ref="C5:I5"/>
  </mergeCell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  <rowBreaks count="1" manualBreakCount="1">
    <brk id="12" min="1" max="9" man="1"/>
  </rowBreaks>
  <ignoredErrors>
    <ignoredError sqref="C19:E19 K7 F19:I19 K19 K8:K10" formulaRange="1"/>
    <ignoredError sqref="I10" formula="1"/>
    <ignoredError sqref="J19" formula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Ф1</vt:lpstr>
      <vt:lpstr>Ф2</vt:lpstr>
      <vt:lpstr>Ф3</vt:lpstr>
      <vt:lpstr>Ф4</vt:lpstr>
      <vt:lpstr>Ф4!Заголовки_для_печати</vt:lpstr>
      <vt:lpstr>Ф4!Область_печати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Zhulayeva Zhanara</dc:creator>
  <cp:lastModifiedBy>Мадина Ержанова</cp:lastModifiedBy>
  <cp:lastPrinted>2019-05-14T10:22:26Z</cp:lastPrinted>
  <dcterms:created xsi:type="dcterms:W3CDTF">2017-02-27T03:37:51Z</dcterms:created>
  <dcterms:modified xsi:type="dcterms:W3CDTF">2020-05-28T09:51:07Z</dcterms:modified>
</cp:coreProperties>
</file>