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1835" activeTab="1"/>
  </bookViews>
  <sheets>
    <sheet name="Ф1" sheetId="2" r:id="rId1"/>
    <sheet name="Ф2" sheetId="1" r:id="rId2"/>
    <sheet name="Ф3" sheetId="3" r:id="rId3"/>
    <sheet name="Ф4" sheetId="4" r:id="rId4"/>
  </sheets>
  <externalReferences>
    <externalReference r:id="rId5"/>
    <externalReference r:id="rId6"/>
    <externalReference r:id="rId7"/>
    <externalReference r:id="rId8"/>
    <externalReference r:id="rId9"/>
  </externalReferences>
  <definedNames>
    <definedName name="_filterDatabaseActual" hidden="1">'[1]Gen Data'!$A$1:$B$309</definedName>
    <definedName name="_Hlk223318201" localSheetId="1">Ф2!#REF!</definedName>
    <definedName name="AccessDatabase">"C:\Мои документы\Базовая сводная обязательств1.mdb"</definedName>
    <definedName name="AS2DocOpenMode">"AS2DocumentEdit"</definedName>
    <definedName name="data1" hidden="1">#REF!</definedName>
    <definedName name="data2" hidden="1">#REF!</definedName>
    <definedName name="data3" hidden="1">#REF!</definedName>
    <definedName name="Discount" hidden="1">#REF!</definedName>
    <definedName name="display_area_2" hidden="1">#REF!</definedName>
    <definedName name="EV__EVCOM_OPTIONS__">10</definedName>
    <definedName name="FCode" hidden="1">#REF!</definedName>
    <definedName name="HiddenRows" hidden="1">#REF!</definedName>
    <definedName name="OrderTable" hidden="1">#REF!</definedName>
    <definedName name="ProdForm" hidden="1">#REF!</definedName>
    <definedName name="Product" hidden="1">#REF!</definedName>
    <definedName name="RCArea" hidden="1">#REF!</definedName>
    <definedName name="ReportCreated">TRUE</definedName>
    <definedName name="SAPBEXhrIndnt">2</definedName>
    <definedName name="SAPBEXrevision">85</definedName>
    <definedName name="SAPBEXsysID">"MWP"</definedName>
    <definedName name="SAPBEXwbID">"4L3REJWHFBGXWYGQ7GKKCPU6K"</definedName>
    <definedName name="solver_lin">0</definedName>
    <definedName name="solver_num">0</definedName>
    <definedName name="solver_typ">1</definedName>
    <definedName name="solver_val">0</definedName>
    <definedName name="SpecialPrice" hidden="1">#REF!</definedName>
    <definedName name="Taxes" hidden="1">[2]!Header1-1 &amp; "." &amp; MAX(1,COUNTA(INDEX(#REF!,MATCH([2]!Header1-1,#REF!,FALSE)):#REF!))</definedName>
    <definedName name="tbl_ProdInfo" hidden="1">#REF!</definedName>
    <definedName name="TextRefCopyRangeCount">3</definedName>
    <definedName name="Z_C37E65A7_9893_435E_9759_72E0D8A5DD87_.wvu.PrintTitles" hidden="1">#REF!</definedName>
    <definedName name="Валюта">[3]Лист1!$A$61:$A$99</definedName>
    <definedName name="Валюты">[4]Лист1!$A$106:$A$144</definedName>
    <definedName name="_xlnm.Print_Titles" localSheetId="3">Ф4!$6:$6</definedName>
    <definedName name="Инструмент2">[3]Лист1!$B$61:$B$80</definedName>
    <definedName name="Инструменты">[4]Лист1!$B$106:$B$126</definedName>
    <definedName name="Обеспечения">[4]Лист1!$C$106:$C$114</definedName>
    <definedName name="_xlnm.Print_Area" localSheetId="3">Ф4!$B$1:$L$33</definedName>
    <definedName name="ф77">#REF!</definedName>
    <definedName name="Финансовая_поддержка__инфраструктурных_проектов">'[5]2.4 ЦСП_ГЧП'!#REF!</definedName>
    <definedName name="фывфыв" hidden="1">#REF!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3" i="4" l="1"/>
  <c r="L22" i="4"/>
  <c r="L21" i="4"/>
  <c r="L18" i="4"/>
  <c r="L19" i="4"/>
  <c r="J24" i="4"/>
  <c r="L24" i="4" s="1"/>
  <c r="J23" i="4"/>
  <c r="J22" i="4"/>
  <c r="J20" i="4"/>
  <c r="L20" i="4" s="1"/>
  <c r="J19" i="4"/>
  <c r="J18" i="4"/>
  <c r="K21" i="4"/>
  <c r="J21" i="4"/>
  <c r="I21" i="4"/>
  <c r="I19" i="4"/>
  <c r="E35" i="1"/>
  <c r="C35" i="1"/>
  <c r="K25" i="4" l="1"/>
  <c r="J25" i="4"/>
  <c r="I25" i="4"/>
  <c r="C25" i="4"/>
  <c r="L13" i="4"/>
  <c r="L11" i="4"/>
  <c r="L7" i="4"/>
  <c r="L8" i="4"/>
  <c r="J11" i="4"/>
  <c r="J10" i="4"/>
  <c r="L10" i="4" s="1"/>
  <c r="K12" i="4"/>
  <c r="I12" i="4"/>
  <c r="K9" i="4"/>
  <c r="J9" i="4"/>
  <c r="L9" i="4" s="1"/>
  <c r="I9" i="4"/>
  <c r="H12" i="4"/>
  <c r="L25" i="4" l="1"/>
  <c r="I14" i="4"/>
  <c r="K14" i="4"/>
  <c r="J12" i="4"/>
  <c r="D59" i="3"/>
  <c r="B59" i="3"/>
  <c r="E52" i="1"/>
  <c r="C52" i="1"/>
  <c r="E46" i="1"/>
  <c r="C46" i="1"/>
  <c r="A57" i="1"/>
  <c r="A69" i="3" s="1"/>
  <c r="B31" i="4" s="1"/>
  <c r="E59" i="1"/>
  <c r="D71" i="3" s="1"/>
  <c r="E33" i="4" s="1"/>
  <c r="E57" i="1"/>
  <c r="D69" i="3" s="1"/>
  <c r="E17" i="1"/>
  <c r="C17" i="1"/>
  <c r="E51" i="2"/>
  <c r="C51" i="2"/>
  <c r="C50" i="2"/>
  <c r="E31" i="4" l="1"/>
  <c r="J14" i="4"/>
  <c r="L14" i="4" s="1"/>
  <c r="L12" i="4"/>
  <c r="B48" i="3"/>
  <c r="H9" i="4" l="1"/>
  <c r="G9" i="4"/>
  <c r="F9" i="4"/>
  <c r="E9" i="4"/>
  <c r="D9" i="4"/>
  <c r="C9" i="4"/>
  <c r="C21" i="4" l="1"/>
  <c r="D21" i="4"/>
  <c r="D25" i="4" s="1"/>
  <c r="E21" i="4"/>
  <c r="E25" i="4" s="1"/>
  <c r="G21" i="4"/>
  <c r="G25" i="4" s="1"/>
  <c r="D48" i="3" l="1"/>
  <c r="D41" i="3" l="1"/>
  <c r="B41" i="3"/>
  <c r="D17" i="3"/>
  <c r="B17" i="3"/>
  <c r="D32" i="3" l="1"/>
  <c r="D63" i="3" s="1"/>
  <c r="D65" i="3" s="1"/>
  <c r="B32" i="3"/>
  <c r="B63" i="3" s="1"/>
  <c r="B65" i="3" s="1"/>
  <c r="G12" i="4" l="1"/>
  <c r="G14" i="4" s="1"/>
  <c r="D12" i="4"/>
  <c r="D14" i="4" s="1"/>
  <c r="C12" i="4"/>
  <c r="C14" i="4" s="1"/>
  <c r="F21" i="4" l="1"/>
  <c r="F25" i="4" s="1"/>
  <c r="E12" i="4"/>
  <c r="E14" i="4" s="1"/>
  <c r="F12" i="4"/>
  <c r="F14" i="4" s="1"/>
  <c r="C39" i="2" l="1"/>
  <c r="E39" i="2"/>
  <c r="E25" i="2"/>
  <c r="C25" i="2"/>
  <c r="E48" i="2" l="1"/>
  <c r="E50" i="2" l="1"/>
  <c r="C48" i="2"/>
  <c r="C10" i="1"/>
  <c r="C13" i="1" l="1"/>
  <c r="C25" i="1" s="1"/>
  <c r="C29" i="1" s="1"/>
  <c r="C31" i="1" s="1"/>
  <c r="H21" i="4" l="1"/>
  <c r="H25" i="4" s="1"/>
  <c r="C47" i="1"/>
  <c r="E10" i="1"/>
  <c r="M19" i="4" l="1"/>
  <c r="E13" i="1"/>
  <c r="E25" i="1" s="1"/>
  <c r="E29" i="1" s="1"/>
  <c r="E31" i="1" s="1"/>
  <c r="E47" i="1" l="1"/>
  <c r="M21" i="4" l="1"/>
  <c r="H14" i="4"/>
</calcChain>
</file>

<file path=xl/sharedStrings.xml><?xml version="1.0" encoding="utf-8"?>
<sst xmlns="http://schemas.openxmlformats.org/spreadsheetml/2006/main" count="209" uniqueCount="168">
  <si>
    <t>тыс. тенге</t>
  </si>
  <si>
    <t xml:space="preserve">Процентные расходы </t>
  </si>
  <si>
    <t xml:space="preserve">Чистый процентный доход </t>
  </si>
  <si>
    <t>Комиссионные доходы</t>
  </si>
  <si>
    <t>Прибыль до налогообложения</t>
  </si>
  <si>
    <t>АКТИВЫ</t>
  </si>
  <si>
    <t xml:space="preserve">Денежные средства и их эквиваленты </t>
  </si>
  <si>
    <t>Прочие активы</t>
  </si>
  <si>
    <t>Итого активов</t>
  </si>
  <si>
    <t>ОБЯЗАТЕЛЬСТВА</t>
  </si>
  <si>
    <t>Субординированный долг</t>
  </si>
  <si>
    <t>Прочие обязательства</t>
  </si>
  <si>
    <t>Итого обязательств</t>
  </si>
  <si>
    <t>Акционерный капитал</t>
  </si>
  <si>
    <t>Неаудировано</t>
  </si>
  <si>
    <t>СОБСТВЕННЫЙ КАПИТАЛ</t>
  </si>
  <si>
    <t xml:space="preserve">Итого собственного капитала </t>
  </si>
  <si>
    <t xml:space="preserve">Итого обязательств и собственного капитала </t>
  </si>
  <si>
    <t>Инвестиционное имущество</t>
  </si>
  <si>
    <t>Прибыль за период</t>
  </si>
  <si>
    <t>Главный бухгалтер</t>
  </si>
  <si>
    <t>Прочий совокупный (убыток)/доход за период</t>
  </si>
  <si>
    <t>ДВИЖЕНИЕ ДЕНЕЖНЫХ СРЕДСТВ ОТ ФИНАНСОВОЙ ДЕЯТЕЛЬНОСТИ</t>
  </si>
  <si>
    <t>Поступление от выпуска долговых ценных бумаг</t>
  </si>
  <si>
    <t>Погашение/выкуп выпущенных долговых ценных бумаг</t>
  </si>
  <si>
    <t>Дивиденды выплаченные</t>
  </si>
  <si>
    <t>Поступление/(использование) денежных средств от финансовой деятельности</t>
  </si>
  <si>
    <t>Денежные средства и их эквиваленты на конец периода</t>
  </si>
  <si>
    <t>Пересчитанный остаток по состоянию на 1 января 2018 года</t>
  </si>
  <si>
    <t>Прочий совокупный убыток</t>
  </si>
  <si>
    <t>Прочий совокупный (убыток)/ доход</t>
  </si>
  <si>
    <t>Поступление от выпуска акций</t>
  </si>
  <si>
    <t>31 декабря 2018 г.</t>
  </si>
  <si>
    <t xml:space="preserve">Расход по подоходному налогу </t>
  </si>
  <si>
    <t>31 марта 2019 г.</t>
  </si>
  <si>
    <t>Остаток на 1 января 2019 года</t>
  </si>
  <si>
    <t>Приме-</t>
  </si>
  <si>
    <t>чание</t>
  </si>
  <si>
    <t>Неаудированный консолидированный промежуточный отчет о финансовом положении</t>
  </si>
  <si>
    <t xml:space="preserve"> АО "Национальный управляющий холдинг "Байтерек" по состоянию на 31 марта 2019 года</t>
  </si>
  <si>
    <t>Неаудированный консолидированный промежуточный отчет о прибыли или убытке</t>
  </si>
  <si>
    <t>За три месяца, закончившиеся
31 марта 2019 г.</t>
  </si>
  <si>
    <t>За три месяца, закончившиеся
31 марта 2018 г.</t>
  </si>
  <si>
    <t>Неаудированный консолидированный промежуточный отчет о движении денежных средств</t>
  </si>
  <si>
    <t>Неаудированный консолидированный промежуточный отчет об изменениях в собственном капитале</t>
  </si>
  <si>
    <t>Финансовые инструменты, оцениваемые по справедливой стоимости, изменения которой отражаются в составе прибыли или убытка за период</t>
  </si>
  <si>
    <t>Кредиты, выданные банкам и финансовым институтам</t>
  </si>
  <si>
    <t>Депозиты</t>
  </si>
  <si>
    <t>Кредиты, выданные клиентам</t>
  </si>
  <si>
    <t>Инвестиционные ценные бумаги</t>
  </si>
  <si>
    <t xml:space="preserve">Дебиторская задолженность по финансовой аренде </t>
  </si>
  <si>
    <t>Инвестиции в ассоциированные и совместные предприятия</t>
  </si>
  <si>
    <t>Предоплата по текущему подоходному налогу</t>
  </si>
  <si>
    <t>Актив по отложенному подоходному налогу</t>
  </si>
  <si>
    <t>Основные средства</t>
  </si>
  <si>
    <t>Нематериальные активы</t>
  </si>
  <si>
    <t>Долгосрочные активы, удерживаемые для продажи</t>
  </si>
  <si>
    <t>Прочие финансовые активы</t>
  </si>
  <si>
    <t>Средства клиентов</t>
  </si>
  <si>
    <t>Выпущенные долговые ценные бумаги</t>
  </si>
  <si>
    <t>Займы от банков и прочих финансовых институтов</t>
  </si>
  <si>
    <t>Займы от Правительства Республики Казахстан</t>
  </si>
  <si>
    <t>Обязательство по текущему подоходному налогу</t>
  </si>
  <si>
    <t xml:space="preserve">Обязательство по отложенному подоходному налогу </t>
  </si>
  <si>
    <t>Обязательства по договорам страхования</t>
  </si>
  <si>
    <t>Обязательства, непосредственно связанные с выбывающими группами, предназначенными для продажи</t>
  </si>
  <si>
    <t>Прочие финансовые обязательства</t>
  </si>
  <si>
    <t xml:space="preserve">Резерв изменения справедливой стоимости ценных бумаг </t>
  </si>
  <si>
    <t>Резерв накопленных курсовых разниц</t>
  </si>
  <si>
    <t>Резерв при объединении бизнеса и дополнительный оплаченный капитал</t>
  </si>
  <si>
    <t>Прочие резервы</t>
  </si>
  <si>
    <t>Нераспределенная прибыль</t>
  </si>
  <si>
    <t>Чистые активы, причитающиеся владельцам Холдинга</t>
  </si>
  <si>
    <t>Неконтролирующие доли</t>
  </si>
  <si>
    <t>Управляющий директор - Член Правления</t>
  </si>
  <si>
    <t>Хамитов Е.Е.</t>
  </si>
  <si>
    <t>Есенгараева К.Д.</t>
  </si>
  <si>
    <t>Процентные доходы</t>
  </si>
  <si>
    <t>Резерв под обесценение кредитного портфеля</t>
  </si>
  <si>
    <t>Чистый процентный доход после вычета резерва под обесценение кредитного портфеля</t>
  </si>
  <si>
    <t>Комиссионные расходы</t>
  </si>
  <si>
    <t>Чистый комиссионный доход</t>
  </si>
  <si>
    <t>Чистая прибыль/(убыток) от операций с финансовыми инструментами, оцениваемыми по справедливой стоимости, изменения которой отражаются в составе прибыли или убытка за период</t>
  </si>
  <si>
    <t>Чистая прибыль/(убыток) от операций с иностранной валютой</t>
  </si>
  <si>
    <t>Чистая прибыль/(убыток) от операций с финансовыми активами, оцениваемыми по справедливой стоимости через прочий совокупный доход</t>
  </si>
  <si>
    <t>Чистые заработанные страховые премии</t>
  </si>
  <si>
    <t xml:space="preserve">Чистые расходы по страховым выплатам и по изменениям в резервах по договорам страхования </t>
  </si>
  <si>
    <t xml:space="preserve">Прочие операционные (расходы)/ доходы, нетто </t>
  </si>
  <si>
    <t>Операционный доход</t>
  </si>
  <si>
    <t>Резерв под обесценение прочих финансовых активов и условных обязательств кредитного характера</t>
  </si>
  <si>
    <t xml:space="preserve">Административные расходы </t>
  </si>
  <si>
    <t>Доля финансового результата ассоциированных и совместных предприятий</t>
  </si>
  <si>
    <t>Статьи, которые не будут впоследствии реклассифицированы в состав прибыли или убытка:</t>
  </si>
  <si>
    <t>Нетто-величина изменений справедливой стоимости долевых инструментов, оцениваемых по справедливой стоимости через прочий совокупный доход</t>
  </si>
  <si>
    <t xml:space="preserve">Статьи, которые могут быть впоследствии реклассифицированы в состав прибыли или убытка: </t>
  </si>
  <si>
    <t>Резерв справедливой стоимости ценных бумаг:</t>
  </si>
  <si>
    <t xml:space="preserve"> -    Чистое изменение справедливой стоимости, перенесенное в состав прибыли или убытка</t>
  </si>
  <si>
    <t xml:space="preserve"> -    Чистое изменение справедливой стоимости</t>
  </si>
  <si>
    <t>Чистое изменение резервов (провизий) на покрытие убытков по долговым ценным бумагам, учитываемым по справедливой стоимости через прочий совокупный доход</t>
  </si>
  <si>
    <t>Курсовые разницы при пересчете в валюту представления консолидированной финансовой отчетности</t>
  </si>
  <si>
    <t>Амортизация резерва по переоценке инвестиционных ценных бумаг, имеющихся в наличии для продажи, которые были реклассифицированы в состав кредитов, выданных клиентам</t>
  </si>
  <si>
    <t>Итого совокупного дохода за период</t>
  </si>
  <si>
    <t>Итого совокупного дохода, причитающегося:</t>
  </si>
  <si>
    <t xml:space="preserve"> - владельцам Холдинга</t>
  </si>
  <si>
    <t xml:space="preserve"> - неконтролирующим долям</t>
  </si>
  <si>
    <t>Базовая и разводненная прибыль на акцию, в тенге</t>
  </si>
  <si>
    <t>Денежные потоки от операционной деятельности</t>
  </si>
  <si>
    <t xml:space="preserve">Проценты полученные </t>
  </si>
  <si>
    <t xml:space="preserve">Проценты уплаченные </t>
  </si>
  <si>
    <t>Комиссионные доходы полученные</t>
  </si>
  <si>
    <t>Комиссионные расходы выплаченные</t>
  </si>
  <si>
    <t>Прочие полученные операционные доходы/(уплаченные расходы)</t>
  </si>
  <si>
    <t>Уплаченные расходы на содержание персонала</t>
  </si>
  <si>
    <t xml:space="preserve">Административные и прочие операционные расходы уплаченные </t>
  </si>
  <si>
    <t>Подоходный налог уплаченный</t>
  </si>
  <si>
    <t>Потоки денежных средств от операционной деятельности до изменения операционных активов и обязательств</t>
  </si>
  <si>
    <t>Чистый (прирост)/снижение по:</t>
  </si>
  <si>
    <t>Финансовым инструментам, оцениваемым по справедливой стоимости, изменения которой отражаются в составе прибыли или убытка за период</t>
  </si>
  <si>
    <t>средствам в банках</t>
  </si>
  <si>
    <t>кредитам, выданным клиентам</t>
  </si>
  <si>
    <t>дебиторской задолженности по финансовой аренде</t>
  </si>
  <si>
    <t>прочим финансовым активам</t>
  </si>
  <si>
    <t>прочим активам</t>
  </si>
  <si>
    <t>Чистое(снижение)/прирост по:</t>
  </si>
  <si>
    <t>средствам клиентов</t>
  </si>
  <si>
    <t>прочим финансовым обязательствам</t>
  </si>
  <si>
    <t>прочим обязательствам</t>
  </si>
  <si>
    <t>Чистые денежные средства, (использованные в) / полученные от операционной деятельности</t>
  </si>
  <si>
    <t>Денежные потоки от инвестиционной деятельности</t>
  </si>
  <si>
    <t xml:space="preserve">Приобретение инвестиционных ценных бумаг </t>
  </si>
  <si>
    <t xml:space="preserve">Поступления от продажи и погашения инвестиционных ценных бумаг </t>
  </si>
  <si>
    <t>Приобретение основных средств и нематериальных активов</t>
  </si>
  <si>
    <t>Поступления от выбытия основных средств</t>
  </si>
  <si>
    <t xml:space="preserve">Поступления от выбытия ассоциированных и совместных предприятий </t>
  </si>
  <si>
    <t>Прочее</t>
  </si>
  <si>
    <t>Чистые денежные средства, полученные от инвестиционной деятельности</t>
  </si>
  <si>
    <t>Денежные потоки от финансовой деятельности</t>
  </si>
  <si>
    <t>Погашение займов от банков и прочих финансовых институтов</t>
  </si>
  <si>
    <t>Погашение займов от Правительства Республики Казахстан</t>
  </si>
  <si>
    <t>Поступления от выпуска обыкновенных акций</t>
  </si>
  <si>
    <t>Поступления от выпуска долговых ценных бумаг</t>
  </si>
  <si>
    <t xml:space="preserve">Погашение /выкуп долговых ценных бумаг выпущенных </t>
  </si>
  <si>
    <t>Погашение субординированного долга</t>
  </si>
  <si>
    <t>Чистые денежные средства, полученные от финансовой деятельности</t>
  </si>
  <si>
    <t>Влияние изменений обменных курсов на денежные средства и их эквиваленты</t>
  </si>
  <si>
    <t>Влияние изменений резерва под обесценение</t>
  </si>
  <si>
    <t>Чистое (уменьшение) / увеличение денежных средств и их эквивалентов</t>
  </si>
  <si>
    <t>Денежные средства и их эквиваленты на начало года</t>
  </si>
  <si>
    <t>Резерв изменения справедливой стоимости ценных бумаг</t>
  </si>
  <si>
    <t>Нераспре-деленная прибыль</t>
  </si>
  <si>
    <t>Итого</t>
  </si>
  <si>
    <t>Неконтро-лирующие доли</t>
  </si>
  <si>
    <t>Итого собственного капитала</t>
  </si>
  <si>
    <t>Причитающийся владельцам Холдинга</t>
  </si>
  <si>
    <t>Остаток на 1 января 2018 года</t>
  </si>
  <si>
    <t>Резерв по переоценке финансовых активов, реклассифицирован-ных из категории «инвестиционные ценные бумаги, имеющиеся в наличии для продажи» в категорию «кредиты, выданные клиентам»</t>
  </si>
  <si>
    <t>Резерв при объединении бизнеса и дополнитель-ный оплаченный капитал</t>
  </si>
  <si>
    <t xml:space="preserve">Резерв по переоценке инвестиционных ценных бумаг, имеющихся в наличии для продажи </t>
  </si>
  <si>
    <t>Переводы и прочие движения</t>
  </si>
  <si>
    <t>(в тысячах казахстанских тенге)</t>
  </si>
  <si>
    <t>Эффект от перехода на МСФО (IFRS) 9 по состоянию на 
1 января 2018 года</t>
  </si>
  <si>
    <t>Прочий совокупный доход</t>
  </si>
  <si>
    <t>Остаток на 31 марта 2018 года</t>
  </si>
  <si>
    <t>Остаток на 31 марта 2019 года</t>
  </si>
  <si>
    <t>Взносы в капитал</t>
  </si>
  <si>
    <t>Признание дисконта по займам</t>
  </si>
  <si>
    <t>Прибыль, причитающаяся:</t>
  </si>
  <si>
    <t>Балансовая стоимость одной простой акции (тенге)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</si>
</sst>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* #,##0_);* \(#,##0\);&quot;-&quot;??_);@"/>
    <numFmt numFmtId="165" formatCode="_-* #,##0\ _₽_-;\-* #,##0\ _₽_-;_-* &quot;-&quot;??\ _₽_-;_-@_-"/>
    <numFmt numFmtId="166" formatCode="#,###;\(#,###\)"/>
  </numFmts>
  <fonts count="33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"/>
      <name val="Courier"/>
      <family val="1"/>
      <charset val="204"/>
    </font>
    <font>
      <sz val="12"/>
      <name val="Times New Roman"/>
      <family val="1"/>
      <charset val="204"/>
    </font>
    <font>
      <sz val="12"/>
      <name val="Arial Cyr"/>
      <charset val="204"/>
    </font>
    <font>
      <sz val="10"/>
      <name val="Arial Cyr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i/>
      <sz val="12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Arial Cyr"/>
      <charset val="204"/>
    </font>
    <font>
      <sz val="12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2"/>
      <color theme="1"/>
      <name val="Arial Cyr"/>
      <charset val="204"/>
    </font>
    <font>
      <sz val="12"/>
      <color rgb="FFFF0000"/>
      <name val="Times New Roman"/>
      <family val="1"/>
      <charset val="204"/>
    </font>
    <font>
      <sz val="10"/>
      <name val="Arial"/>
      <family val="2"/>
      <charset val="204"/>
    </font>
    <font>
      <sz val="14"/>
      <color theme="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3"/>
      <color indexed="8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i/>
      <sz val="13"/>
      <color theme="1"/>
      <name val="Times New Roman"/>
      <family val="1"/>
      <charset val="204"/>
    </font>
    <font>
      <b/>
      <sz val="13"/>
      <name val="Times New Roman"/>
      <family val="1"/>
      <charset val="204"/>
    </font>
    <font>
      <i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9">
    <xf numFmtId="0" fontId="0" fillId="0" borderId="0"/>
    <xf numFmtId="0" fontId="2" fillId="0" borderId="0"/>
    <xf numFmtId="0" fontId="2" fillId="0" borderId="0"/>
    <xf numFmtId="0" fontId="2" fillId="0" borderId="0"/>
    <xf numFmtId="0" fontId="5" fillId="0" borderId="0"/>
    <xf numFmtId="164" fontId="16" fillId="0" borderId="0" applyFill="0" applyBorder="0" applyProtection="0"/>
    <xf numFmtId="43" fontId="18" fillId="0" borderId="0" applyFont="0" applyFill="0" applyBorder="0" applyAlignment="0" applyProtection="0"/>
    <xf numFmtId="0" fontId="22" fillId="0" borderId="0"/>
    <xf numFmtId="0" fontId="5" fillId="0" borderId="0"/>
  </cellStyleXfs>
  <cellXfs count="212">
    <xf numFmtId="0" fontId="0" fillId="0" borderId="0" xfId="0"/>
    <xf numFmtId="0" fontId="1" fillId="0" borderId="0" xfId="0" applyFont="1"/>
    <xf numFmtId="0" fontId="3" fillId="0" borderId="0" xfId="1" applyFont="1" applyAlignment="1"/>
    <xf numFmtId="0" fontId="1" fillId="0" borderId="0" xfId="1" applyFont="1" applyFill="1" applyAlignment="1">
      <alignment horizontal="right"/>
    </xf>
    <xf numFmtId="3" fontId="1" fillId="0" borderId="0" xfId="1" applyNumberFormat="1" applyFont="1" applyAlignment="1"/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10" fillId="0" borderId="0" xfId="0" applyFont="1"/>
    <xf numFmtId="0" fontId="4" fillId="0" borderId="0" xfId="0" applyFont="1" applyBorder="1" applyAlignment="1"/>
    <xf numFmtId="0" fontId="8" fillId="0" borderId="2" xfId="0" applyFont="1" applyBorder="1" applyAlignment="1">
      <alignment horizontal="center" vertical="center" wrapText="1"/>
    </xf>
    <xf numFmtId="0" fontId="10" fillId="0" borderId="0" xfId="0" applyFont="1" applyBorder="1"/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164" fontId="10" fillId="0" borderId="0" xfId="0" applyNumberFormat="1" applyFont="1"/>
    <xf numFmtId="3" fontId="12" fillId="0" borderId="0" xfId="1" applyNumberFormat="1" applyFont="1" applyFill="1" applyAlignment="1"/>
    <xf numFmtId="3" fontId="10" fillId="0" borderId="0" xfId="0" applyNumberFormat="1" applyFont="1"/>
    <xf numFmtId="0" fontId="1" fillId="0" borderId="2" xfId="0" applyFont="1" applyBorder="1" applyAlignment="1">
      <alignment horizontal="center" vertical="center" wrapText="1"/>
    </xf>
    <xf numFmtId="0" fontId="15" fillId="0" borderId="0" xfId="0" applyFont="1"/>
    <xf numFmtId="0" fontId="12" fillId="0" borderId="0" xfId="0" applyFont="1"/>
    <xf numFmtId="3" fontId="12" fillId="0" borderId="0" xfId="1" applyNumberFormat="1" applyFont="1" applyAlignment="1"/>
    <xf numFmtId="0" fontId="17" fillId="0" borderId="0" xfId="0" applyFont="1"/>
    <xf numFmtId="0" fontId="13" fillId="0" borderId="0" xfId="1" applyFont="1" applyAlignment="1"/>
    <xf numFmtId="0" fontId="12" fillId="0" borderId="0" xfId="1" applyFont="1" applyFill="1" applyAlignment="1">
      <alignment horizontal="right"/>
    </xf>
    <xf numFmtId="0" fontId="14" fillId="0" borderId="0" xfId="0" applyFont="1" applyAlignment="1"/>
    <xf numFmtId="0" fontId="8" fillId="0" borderId="0" xfId="0" applyFont="1" applyAlignment="1">
      <alignment wrapText="1"/>
    </xf>
    <xf numFmtId="0" fontId="8" fillId="0" borderId="0" xfId="0" applyFont="1" applyBorder="1" applyAlignment="1">
      <alignment horizontal="center" vertical="center" wrapText="1"/>
    </xf>
    <xf numFmtId="0" fontId="9" fillId="0" borderId="0" xfId="0" applyFont="1"/>
    <xf numFmtId="0" fontId="8" fillId="0" borderId="0" xfId="0" applyFont="1" applyAlignment="1">
      <alignment horizontal="center"/>
    </xf>
    <xf numFmtId="0" fontId="9" fillId="0" borderId="0" xfId="0" applyFont="1" applyBorder="1" applyAlignment="1">
      <alignment horizontal="right"/>
    </xf>
    <xf numFmtId="0" fontId="9" fillId="0" borderId="0" xfId="0" applyFont="1" applyAlignment="1">
      <alignment horizontal="right"/>
    </xf>
    <xf numFmtId="3" fontId="8" fillId="0" borderId="0" xfId="1" applyNumberFormat="1" applyFont="1" applyAlignment="1"/>
    <xf numFmtId="3" fontId="1" fillId="0" borderId="0" xfId="1" applyNumberFormat="1" applyFont="1" applyBorder="1" applyAlignment="1"/>
    <xf numFmtId="0" fontId="20" fillId="0" borderId="0" xfId="0" applyFont="1" applyAlignment="1"/>
    <xf numFmtId="0" fontId="10" fillId="0" borderId="0" xfId="0" applyFont="1" applyAlignment="1">
      <alignment horizontal="left"/>
    </xf>
    <xf numFmtId="0" fontId="3" fillId="0" borderId="0" xfId="2" applyFont="1" applyFill="1"/>
    <xf numFmtId="0" fontId="3" fillId="0" borderId="0" xfId="2" applyFont="1" applyFill="1" applyAlignment="1">
      <alignment horizontal="right"/>
    </xf>
    <xf numFmtId="0" fontId="1" fillId="0" borderId="0" xfId="3" applyFont="1" applyFill="1" applyAlignment="1">
      <alignment horizontal="right"/>
    </xf>
    <xf numFmtId="0" fontId="21" fillId="0" borderId="0" xfId="2" applyFont="1" applyFill="1"/>
    <xf numFmtId="0" fontId="1" fillId="0" borderId="0" xfId="2" applyFont="1" applyFill="1" applyAlignment="1">
      <alignment wrapText="1"/>
    </xf>
    <xf numFmtId="0" fontId="3" fillId="0" borderId="0" xfId="2" applyFont="1" applyFill="1" applyAlignment="1">
      <alignment wrapText="1"/>
    </xf>
    <xf numFmtId="164" fontId="3" fillId="0" borderId="0" xfId="2" applyNumberFormat="1" applyFont="1" applyFill="1" applyAlignment="1">
      <alignment horizontal="right"/>
    </xf>
    <xf numFmtId="165" fontId="3" fillId="0" borderId="0" xfId="6" applyNumberFormat="1" applyFont="1" applyFill="1" applyAlignment="1">
      <alignment horizontal="right"/>
    </xf>
    <xf numFmtId="0" fontId="12" fillId="0" borderId="0" xfId="1" applyFont="1" applyFill="1"/>
    <xf numFmtId="0" fontId="13" fillId="0" borderId="0" xfId="2" applyFont="1" applyFill="1" applyAlignment="1">
      <alignment horizontal="right"/>
    </xf>
    <xf numFmtId="3" fontId="12" fillId="0" borderId="0" xfId="1" applyNumberFormat="1" applyFont="1" applyFill="1" applyAlignment="1">
      <alignment horizontal="right"/>
    </xf>
    <xf numFmtId="37" fontId="13" fillId="0" borderId="0" xfId="2" applyNumberFormat="1" applyFont="1" applyFill="1" applyAlignment="1">
      <alignment horizontal="right"/>
    </xf>
    <xf numFmtId="164" fontId="13" fillId="0" borderId="0" xfId="2" applyNumberFormat="1" applyFont="1" applyFill="1"/>
    <xf numFmtId="0" fontId="13" fillId="0" borderId="0" xfId="2" applyFont="1" applyFill="1"/>
    <xf numFmtId="0" fontId="14" fillId="0" borderId="0" xfId="4" applyFont="1" applyFill="1"/>
    <xf numFmtId="0" fontId="9" fillId="0" borderId="0" xfId="0" applyFont="1" applyAlignment="1">
      <alignment wrapText="1"/>
    </xf>
    <xf numFmtId="0" fontId="10" fillId="0" borderId="0" xfId="0" applyFont="1" applyAlignment="1"/>
    <xf numFmtId="0" fontId="11" fillId="0" borderId="0" xfId="0" applyFont="1" applyAlignment="1">
      <alignment wrapText="1"/>
    </xf>
    <xf numFmtId="0" fontId="1" fillId="0" borderId="0" xfId="0" applyFont="1" applyAlignment="1"/>
    <xf numFmtId="0" fontId="8" fillId="0" borderId="0" xfId="0" applyFont="1" applyBorder="1" applyAlignment="1">
      <alignment horizontal="center" wrapText="1"/>
    </xf>
    <xf numFmtId="0" fontId="8" fillId="0" borderId="2" xfId="0" applyFont="1" applyBorder="1" applyAlignment="1">
      <alignment horizontal="center" wrapText="1"/>
    </xf>
    <xf numFmtId="0" fontId="23" fillId="0" borderId="0" xfId="0" applyFont="1"/>
    <xf numFmtId="0" fontId="8" fillId="0" borderId="0" xfId="0" applyFont="1" applyBorder="1" applyAlignment="1">
      <alignment horizontal="center" vertical="center" wrapText="1"/>
    </xf>
    <xf numFmtId="3" fontId="3" fillId="0" borderId="0" xfId="2" applyNumberFormat="1" applyFont="1" applyFill="1"/>
    <xf numFmtId="0" fontId="9" fillId="0" borderId="0" xfId="0" applyFont="1" applyAlignment="1">
      <alignment wrapText="1"/>
    </xf>
    <xf numFmtId="0" fontId="8" fillId="0" borderId="0" xfId="0" applyFont="1" applyBorder="1" applyAlignment="1">
      <alignment horizontal="center" vertical="center" wrapText="1"/>
    </xf>
    <xf numFmtId="164" fontId="6" fillId="0" borderId="4" xfId="4" applyNumberFormat="1" applyFont="1" applyFill="1" applyBorder="1" applyAlignment="1" applyProtection="1"/>
    <xf numFmtId="164" fontId="7" fillId="0" borderId="0" xfId="4" applyNumberFormat="1" applyFont="1" applyFill="1" applyBorder="1" applyAlignment="1" applyProtection="1"/>
    <xf numFmtId="164" fontId="7" fillId="0" borderId="2" xfId="4" applyNumberFormat="1" applyFont="1" applyFill="1" applyBorder="1" applyAlignment="1" applyProtection="1"/>
    <xf numFmtId="3" fontId="1" fillId="0" borderId="3" xfId="4" applyNumberFormat="1" applyFont="1" applyFill="1" applyBorder="1" applyAlignment="1" applyProtection="1">
      <alignment wrapText="1"/>
    </xf>
    <xf numFmtId="3" fontId="1" fillId="0" borderId="5" xfId="4" applyNumberFormat="1" applyFont="1" applyFill="1" applyBorder="1" applyAlignment="1" applyProtection="1">
      <alignment wrapText="1"/>
    </xf>
    <xf numFmtId="164" fontId="6" fillId="0" borderId="3" xfId="4" applyNumberFormat="1" applyFont="1" applyFill="1" applyBorder="1" applyAlignment="1" applyProtection="1"/>
    <xf numFmtId="164" fontId="6" fillId="0" borderId="5" xfId="4" applyNumberFormat="1" applyFont="1" applyFill="1" applyBorder="1" applyAlignment="1" applyProtection="1"/>
    <xf numFmtId="164" fontId="7" fillId="0" borderId="5" xfId="4" applyNumberFormat="1" applyFont="1" applyFill="1" applyBorder="1" applyAlignment="1" applyProtection="1"/>
    <xf numFmtId="37" fontId="3" fillId="0" borderId="0" xfId="2" applyNumberFormat="1" applyFont="1" applyFill="1" applyAlignment="1" applyProtection="1"/>
    <xf numFmtId="3" fontId="3" fillId="0" borderId="0" xfId="4" applyNumberFormat="1" applyFont="1" applyFill="1" applyAlignment="1"/>
    <xf numFmtId="164" fontId="6" fillId="0" borderId="0" xfId="4" applyNumberFormat="1" applyFont="1" applyFill="1" applyBorder="1" applyAlignment="1" applyProtection="1"/>
    <xf numFmtId="3" fontId="1" fillId="0" borderId="0" xfId="4" applyNumberFormat="1" applyFont="1" applyFill="1" applyBorder="1" applyAlignment="1" applyProtection="1">
      <alignment wrapText="1"/>
    </xf>
    <xf numFmtId="3" fontId="7" fillId="0" borderId="0" xfId="4" applyNumberFormat="1" applyFont="1" applyFill="1" applyBorder="1" applyAlignment="1" applyProtection="1"/>
    <xf numFmtId="0" fontId="3" fillId="0" borderId="0" xfId="2" applyFont="1" applyFill="1" applyAlignment="1"/>
    <xf numFmtId="3" fontId="1" fillId="0" borderId="4" xfId="4" applyNumberFormat="1" applyFont="1" applyFill="1" applyBorder="1" applyAlignment="1" applyProtection="1">
      <alignment wrapText="1"/>
    </xf>
    <xf numFmtId="164" fontId="1" fillId="0" borderId="3" xfId="4" applyNumberFormat="1" applyFont="1" applyFill="1" applyBorder="1" applyAlignment="1" applyProtection="1">
      <alignment wrapText="1"/>
    </xf>
    <xf numFmtId="3" fontId="3" fillId="0" borderId="0" xfId="2" applyNumberFormat="1" applyFont="1" applyFill="1" applyAlignment="1"/>
    <xf numFmtId="164" fontId="3" fillId="0" borderId="0" xfId="2" applyNumberFormat="1" applyFont="1" applyFill="1" applyAlignment="1"/>
    <xf numFmtId="166" fontId="9" fillId="0" borderId="0" xfId="0" applyNumberFormat="1" applyFont="1" applyAlignment="1">
      <alignment wrapText="1"/>
    </xf>
    <xf numFmtId="166" fontId="9" fillId="0" borderId="0" xfId="0" applyNumberFormat="1" applyFont="1" applyBorder="1" applyAlignment="1">
      <alignment wrapText="1"/>
    </xf>
    <xf numFmtId="166" fontId="7" fillId="0" borderId="2" xfId="4" applyNumberFormat="1" applyFont="1" applyFill="1" applyBorder="1" applyAlignment="1" applyProtection="1">
      <alignment horizontal="right"/>
    </xf>
    <xf numFmtId="166" fontId="7" fillId="0" borderId="0" xfId="4" applyNumberFormat="1" applyFont="1" applyFill="1" applyBorder="1" applyAlignment="1" applyProtection="1">
      <alignment horizontal="right"/>
    </xf>
    <xf numFmtId="166" fontId="8" fillId="0" borderId="3" xfId="0" applyNumberFormat="1" applyFont="1" applyBorder="1" applyAlignment="1">
      <alignment wrapText="1"/>
    </xf>
    <xf numFmtId="166" fontId="8" fillId="0" borderId="0" xfId="0" applyNumberFormat="1" applyFont="1" applyBorder="1" applyAlignment="1">
      <alignment wrapText="1"/>
    </xf>
    <xf numFmtId="166" fontId="1" fillId="0" borderId="3" xfId="0" applyNumberFormat="1" applyFont="1" applyBorder="1" applyAlignment="1">
      <alignment wrapText="1"/>
    </xf>
    <xf numFmtId="166" fontId="3" fillId="0" borderId="0" xfId="0" applyNumberFormat="1" applyFont="1" applyBorder="1" applyAlignment="1">
      <alignment wrapText="1"/>
    </xf>
    <xf numFmtId="166" fontId="3" fillId="0" borderId="0" xfId="0" applyNumberFormat="1" applyFont="1" applyAlignment="1">
      <alignment wrapText="1"/>
    </xf>
    <xf numFmtId="166" fontId="3" fillId="0" borderId="2" xfId="4" applyNumberFormat="1" applyFont="1" applyFill="1" applyBorder="1" applyAlignment="1" applyProtection="1">
      <alignment horizontal="right"/>
    </xf>
    <xf numFmtId="166" fontId="6" fillId="0" borderId="2" xfId="4" applyNumberFormat="1" applyFont="1" applyFill="1" applyBorder="1" applyAlignment="1" applyProtection="1">
      <alignment horizontal="right"/>
    </xf>
    <xf numFmtId="166" fontId="3" fillId="0" borderId="0" xfId="4" applyNumberFormat="1" applyFont="1" applyFill="1" applyBorder="1" applyAlignment="1" applyProtection="1">
      <alignment horizontal="right"/>
    </xf>
    <xf numFmtId="166" fontId="3" fillId="0" borderId="0" xfId="0" applyNumberFormat="1" applyFont="1" applyFill="1" applyBorder="1" applyAlignment="1" applyProtection="1">
      <alignment horizontal="right"/>
    </xf>
    <xf numFmtId="166" fontId="3" fillId="0" borderId="2" xfId="0" applyNumberFormat="1" applyFont="1" applyFill="1" applyBorder="1" applyAlignment="1" applyProtection="1">
      <alignment horizontal="right"/>
    </xf>
    <xf numFmtId="166" fontId="1" fillId="0" borderId="0" xfId="0" applyNumberFormat="1" applyFont="1" applyBorder="1" applyAlignment="1">
      <alignment wrapText="1"/>
    </xf>
    <xf numFmtId="166" fontId="10" fillId="0" borderId="0" xfId="0" applyNumberFormat="1" applyFont="1"/>
    <xf numFmtId="166" fontId="1" fillId="0" borderId="0" xfId="0" applyNumberFormat="1" applyFont="1" applyAlignment="1">
      <alignment wrapText="1"/>
    </xf>
    <xf numFmtId="166" fontId="1" fillId="0" borderId="2" xfId="0" applyNumberFormat="1" applyFont="1" applyBorder="1" applyAlignment="1">
      <alignment wrapText="1"/>
    </xf>
    <xf numFmtId="166" fontId="8" fillId="0" borderId="0" xfId="0" applyNumberFormat="1" applyFont="1" applyAlignment="1">
      <alignment wrapText="1"/>
    </xf>
    <xf numFmtId="166" fontId="6" fillId="0" borderId="0" xfId="4" applyNumberFormat="1" applyFont="1" applyFill="1" applyBorder="1" applyAlignment="1" applyProtection="1">
      <alignment horizontal="right"/>
    </xf>
    <xf numFmtId="166" fontId="10" fillId="0" borderId="0" xfId="0" applyNumberFormat="1" applyFont="1" applyAlignment="1"/>
    <xf numFmtId="166" fontId="10" fillId="0" borderId="0" xfId="0" applyNumberFormat="1" applyFont="1" applyBorder="1"/>
    <xf numFmtId="166" fontId="15" fillId="0" borderId="0" xfId="0" applyNumberFormat="1" applyFont="1"/>
    <xf numFmtId="43" fontId="3" fillId="0" borderId="0" xfId="6" applyFont="1" applyFill="1" applyBorder="1" applyAlignment="1" applyProtection="1">
      <alignment horizontal="right"/>
    </xf>
    <xf numFmtId="3" fontId="3" fillId="0" borderId="0" xfId="2" applyNumberFormat="1" applyFont="1" applyFill="1" applyAlignment="1">
      <alignment horizontal="right"/>
    </xf>
    <xf numFmtId="0" fontId="12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wrapText="1"/>
    </xf>
    <xf numFmtId="0" fontId="8" fillId="0" borderId="0" xfId="0" applyFont="1" applyBorder="1" applyAlignment="1">
      <alignment horizontal="center" vertical="center" wrapText="1"/>
    </xf>
    <xf numFmtId="0" fontId="12" fillId="0" borderId="0" xfId="2" applyFont="1" applyFill="1" applyAlignment="1">
      <alignment horizontal="center" vertical="justify"/>
    </xf>
    <xf numFmtId="0" fontId="8" fillId="0" borderId="0" xfId="0" applyFont="1" applyAlignment="1">
      <alignment horizontal="center" vertical="top" wrapText="1"/>
    </xf>
    <xf numFmtId="0" fontId="9" fillId="0" borderId="0" xfId="0" applyFont="1" applyAlignment="1">
      <alignment horizontal="center" wrapText="1"/>
    </xf>
    <xf numFmtId="0" fontId="8" fillId="0" borderId="0" xfId="0" applyFont="1" applyAlignment="1">
      <alignment horizontal="center" wrapText="1"/>
    </xf>
    <xf numFmtId="0" fontId="11" fillId="0" borderId="0" xfId="0" applyFont="1" applyAlignment="1">
      <alignment horizontal="center" wrapText="1"/>
    </xf>
    <xf numFmtId="0" fontId="10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1" applyFont="1" applyAlignment="1">
      <alignment horizontal="center"/>
    </xf>
    <xf numFmtId="0" fontId="9" fillId="0" borderId="0" xfId="0" applyFont="1" applyAlignment="1">
      <alignment horizontal="center" vertical="center" wrapText="1"/>
    </xf>
    <xf numFmtId="0" fontId="13" fillId="0" borderId="0" xfId="1" applyFont="1" applyAlignment="1">
      <alignment horizontal="center"/>
    </xf>
    <xf numFmtId="0" fontId="23" fillId="0" borderId="0" xfId="0" applyFont="1" applyAlignment="1">
      <alignment vertical="center" wrapText="1"/>
    </xf>
    <xf numFmtId="0" fontId="23" fillId="0" borderId="0" xfId="0" applyFont="1" applyAlignment="1">
      <alignment horizontal="center" vertical="center" wrapText="1"/>
    </xf>
    <xf numFmtId="3" fontId="13" fillId="0" borderId="0" xfId="4" applyNumberFormat="1" applyFont="1" applyFill="1" applyAlignment="1">
      <alignment horizontal="right"/>
    </xf>
    <xf numFmtId="0" fontId="19" fillId="0" borderId="0" xfId="0" applyFont="1" applyAlignment="1">
      <alignment vertical="center" wrapText="1"/>
    </xf>
    <xf numFmtId="0" fontId="19" fillId="0" borderId="0" xfId="0" applyFont="1" applyAlignment="1">
      <alignment horizontal="center" vertical="center" wrapText="1"/>
    </xf>
    <xf numFmtId="3" fontId="19" fillId="0" borderId="3" xfId="0" applyNumberFormat="1" applyFont="1" applyBorder="1" applyAlignment="1">
      <alignment vertical="center" wrapText="1"/>
    </xf>
    <xf numFmtId="0" fontId="23" fillId="0" borderId="0" xfId="0" applyFont="1" applyAlignment="1">
      <alignment vertical="center" wrapText="1"/>
    </xf>
    <xf numFmtId="3" fontId="24" fillId="0" borderId="0" xfId="4" applyNumberFormat="1" applyFont="1" applyFill="1" applyBorder="1" applyAlignment="1" applyProtection="1">
      <alignment horizontal="right"/>
    </xf>
    <xf numFmtId="0" fontId="23" fillId="0" borderId="0" xfId="0" applyFont="1" applyBorder="1" applyAlignment="1">
      <alignment vertical="center" wrapText="1"/>
    </xf>
    <xf numFmtId="3" fontId="23" fillId="0" borderId="0" xfId="0" applyNumberFormat="1" applyFont="1" applyAlignment="1">
      <alignment vertical="center" wrapText="1"/>
    </xf>
    <xf numFmtId="164" fontId="24" fillId="0" borderId="0" xfId="4" applyNumberFormat="1" applyFont="1" applyFill="1" applyBorder="1" applyAlignment="1" applyProtection="1">
      <alignment horizontal="right"/>
    </xf>
    <xf numFmtId="3" fontId="19" fillId="0" borderId="1" xfId="0" applyNumberFormat="1" applyFont="1" applyBorder="1" applyAlignment="1">
      <alignment vertical="center" wrapText="1"/>
    </xf>
    <xf numFmtId="0" fontId="25" fillId="0" borderId="0" xfId="0" applyFont="1" applyAlignment="1">
      <alignment vertical="center" wrapText="1"/>
    </xf>
    <xf numFmtId="0" fontId="25" fillId="0" borderId="0" xfId="0" applyFont="1" applyAlignment="1">
      <alignment horizontal="right" vertical="center" wrapText="1"/>
    </xf>
    <xf numFmtId="0" fontId="25" fillId="0" borderId="0" xfId="0" applyFont="1" applyBorder="1" applyAlignment="1">
      <alignment horizontal="right" vertical="center" wrapText="1"/>
    </xf>
    <xf numFmtId="0" fontId="26" fillId="0" borderId="0" xfId="0" applyFont="1" applyAlignment="1">
      <alignment vertical="center" wrapText="1"/>
    </xf>
    <xf numFmtId="3" fontId="26" fillId="0" borderId="0" xfId="4" applyNumberFormat="1" applyFont="1" applyFill="1" applyAlignment="1">
      <alignment horizontal="right"/>
    </xf>
    <xf numFmtId="164" fontId="27" fillId="0" borderId="0" xfId="4" applyNumberFormat="1" applyFont="1" applyFill="1" applyBorder="1" applyAlignment="1" applyProtection="1">
      <alignment horizontal="right"/>
    </xf>
    <xf numFmtId="3" fontId="26" fillId="0" borderId="0" xfId="4" applyNumberFormat="1" applyFont="1" applyAlignment="1">
      <alignment horizontal="right"/>
    </xf>
    <xf numFmtId="164" fontId="26" fillId="0" borderId="0" xfId="4" applyNumberFormat="1" applyFont="1" applyFill="1" applyBorder="1" applyAlignment="1" applyProtection="1">
      <alignment horizontal="right"/>
    </xf>
    <xf numFmtId="3" fontId="26" fillId="0" borderId="0" xfId="4" applyNumberFormat="1" applyFont="1" applyFill="1" applyBorder="1" applyAlignment="1" applyProtection="1">
      <alignment horizontal="right"/>
    </xf>
    <xf numFmtId="3" fontId="28" fillId="0" borderId="0" xfId="4" applyNumberFormat="1" applyFont="1" applyFill="1" applyAlignment="1">
      <alignment horizontal="right"/>
    </xf>
    <xf numFmtId="164" fontId="26" fillId="0" borderId="2" xfId="4" applyNumberFormat="1" applyFont="1" applyFill="1" applyBorder="1" applyAlignment="1" applyProtection="1">
      <alignment horizontal="right"/>
    </xf>
    <xf numFmtId="165" fontId="25" fillId="0" borderId="3" xfId="6" applyNumberFormat="1" applyFont="1" applyBorder="1" applyAlignment="1">
      <alignment horizontal="right" vertical="center" wrapText="1"/>
    </xf>
    <xf numFmtId="165" fontId="25" fillId="0" borderId="0" xfId="6" applyNumberFormat="1" applyFont="1" applyBorder="1" applyAlignment="1">
      <alignment horizontal="right" vertical="center" wrapText="1"/>
    </xf>
    <xf numFmtId="165" fontId="26" fillId="0" borderId="0" xfId="6" applyNumberFormat="1" applyFont="1" applyAlignment="1">
      <alignment horizontal="right" vertical="center" wrapText="1"/>
    </xf>
    <xf numFmtId="165" fontId="26" fillId="0" borderId="0" xfId="6" applyNumberFormat="1" applyFont="1" applyBorder="1" applyAlignment="1">
      <alignment horizontal="right" vertical="center" wrapText="1"/>
    </xf>
    <xf numFmtId="165" fontId="25" fillId="0" borderId="0" xfId="6" applyNumberFormat="1" applyFont="1" applyAlignment="1">
      <alignment horizontal="right" vertical="center" wrapText="1"/>
    </xf>
    <xf numFmtId="0" fontId="26" fillId="0" borderId="0" xfId="0" applyFont="1"/>
    <xf numFmtId="3" fontId="26" fillId="0" borderId="2" xfId="4" applyNumberFormat="1" applyFont="1" applyFill="1" applyBorder="1" applyAlignment="1">
      <alignment horizontal="right"/>
    </xf>
    <xf numFmtId="165" fontId="25" fillId="0" borderId="3" xfId="6" applyNumberFormat="1" applyFont="1" applyBorder="1" applyAlignment="1">
      <alignment horizontal="right" wrapText="1"/>
    </xf>
    <xf numFmtId="164" fontId="29" fillId="0" borderId="0" xfId="4" applyNumberFormat="1" applyFont="1" applyFill="1" applyBorder="1" applyAlignment="1" applyProtection="1">
      <alignment horizontal="right"/>
    </xf>
    <xf numFmtId="164" fontId="25" fillId="0" borderId="2" xfId="4" applyNumberFormat="1" applyFont="1" applyFill="1" applyBorder="1" applyAlignment="1" applyProtection="1">
      <alignment horizontal="right"/>
    </xf>
    <xf numFmtId="164" fontId="25" fillId="0" borderId="3" xfId="4" applyNumberFormat="1" applyFont="1" applyFill="1" applyBorder="1" applyAlignment="1" applyProtection="1">
      <alignment horizontal="right"/>
    </xf>
    <xf numFmtId="0" fontId="28" fillId="0" borderId="0" xfId="0" applyFont="1" applyAlignment="1">
      <alignment vertical="center" wrapText="1"/>
    </xf>
    <xf numFmtId="164" fontId="28" fillId="0" borderId="0" xfId="4" applyNumberFormat="1" applyFont="1" applyFill="1" applyBorder="1" applyAlignment="1" applyProtection="1">
      <alignment horizontal="right"/>
    </xf>
    <xf numFmtId="165" fontId="25" fillId="0" borderId="0" xfId="6" applyNumberFormat="1" applyFont="1" applyBorder="1" applyAlignment="1">
      <alignment horizontal="right" vertical="center" wrapText="1"/>
    </xf>
    <xf numFmtId="165" fontId="26" fillId="0" borderId="3" xfId="6" applyNumberFormat="1" applyFont="1" applyBorder="1" applyAlignment="1">
      <alignment horizontal="right" vertical="center" wrapText="1"/>
    </xf>
    <xf numFmtId="165" fontId="25" fillId="0" borderId="1" xfId="6" applyNumberFormat="1" applyFont="1" applyBorder="1" applyAlignment="1">
      <alignment horizontal="right" vertical="center" wrapText="1"/>
    </xf>
    <xf numFmtId="0" fontId="3" fillId="0" borderId="0" xfId="0" applyFont="1" applyAlignment="1"/>
    <xf numFmtId="3" fontId="3" fillId="0" borderId="1" xfId="5" applyNumberFormat="1" applyFont="1" applyFill="1" applyBorder="1" applyAlignment="1"/>
    <xf numFmtId="0" fontId="23" fillId="0" borderId="0" xfId="0" applyFont="1" applyAlignment="1">
      <alignment vertical="center" wrapText="1"/>
    </xf>
    <xf numFmtId="0" fontId="9" fillId="0" borderId="0" xfId="0" applyFont="1" applyAlignment="1">
      <alignment wrapText="1"/>
    </xf>
    <xf numFmtId="0" fontId="1" fillId="0" borderId="0" xfId="2" applyFont="1" applyFill="1" applyBorder="1" applyAlignment="1">
      <alignment horizontal="center" wrapText="1"/>
    </xf>
    <xf numFmtId="3" fontId="19" fillId="0" borderId="0" xfId="0" applyNumberFormat="1" applyFont="1" applyBorder="1" applyAlignment="1">
      <alignment vertical="center" wrapText="1"/>
    </xf>
    <xf numFmtId="166" fontId="9" fillId="0" borderId="2" xfId="0" applyNumberFormat="1" applyFont="1" applyBorder="1" applyAlignment="1">
      <alignment wrapText="1"/>
    </xf>
    <xf numFmtId="166" fontId="3" fillId="0" borderId="2" xfId="0" applyNumberFormat="1" applyFont="1" applyBorder="1" applyAlignment="1">
      <alignment wrapText="1"/>
    </xf>
    <xf numFmtId="165" fontId="3" fillId="0" borderId="0" xfId="6" applyNumberFormat="1" applyFont="1" applyFill="1" applyBorder="1" applyAlignment="1" applyProtection="1">
      <alignment horizontal="right"/>
    </xf>
    <xf numFmtId="0" fontId="9" fillId="0" borderId="0" xfId="0" applyFont="1" applyAlignment="1">
      <alignment horizontal="left" vertical="top" wrapText="1"/>
    </xf>
    <xf numFmtId="43" fontId="3" fillId="0" borderId="0" xfId="6" applyFont="1" applyAlignment="1">
      <alignment wrapText="1"/>
    </xf>
    <xf numFmtId="43" fontId="3" fillId="0" borderId="2" xfId="6" applyFont="1" applyFill="1" applyBorder="1" applyAlignment="1" applyProtection="1">
      <alignment horizontal="right"/>
    </xf>
    <xf numFmtId="0" fontId="30" fillId="0" borderId="0" xfId="0" applyFont="1" applyAlignment="1">
      <alignment vertical="center" wrapText="1"/>
    </xf>
    <xf numFmtId="3" fontId="25" fillId="0" borderId="0" xfId="4" applyNumberFormat="1" applyFont="1" applyFill="1" applyAlignment="1">
      <alignment horizontal="right"/>
    </xf>
    <xf numFmtId="164" fontId="31" fillId="0" borderId="0" xfId="4" applyNumberFormat="1" applyFont="1" applyFill="1" applyBorder="1" applyAlignment="1" applyProtection="1">
      <alignment horizontal="right"/>
    </xf>
    <xf numFmtId="164" fontId="28" fillId="0" borderId="2" xfId="4" applyNumberFormat="1" applyFont="1" applyFill="1" applyBorder="1" applyAlignment="1" applyProtection="1">
      <alignment horizontal="right"/>
    </xf>
    <xf numFmtId="43" fontId="26" fillId="0" borderId="2" xfId="6" applyFont="1" applyFill="1" applyBorder="1" applyAlignment="1">
      <alignment horizontal="right"/>
    </xf>
    <xf numFmtId="43" fontId="1" fillId="0" borderId="5" xfId="6" applyFont="1" applyFill="1" applyBorder="1" applyAlignment="1" applyProtection="1">
      <alignment wrapText="1"/>
    </xf>
    <xf numFmtId="43" fontId="3" fillId="0" borderId="0" xfId="6" applyFont="1" applyFill="1" applyAlignment="1" applyProtection="1"/>
    <xf numFmtId="164" fontId="7" fillId="0" borderId="3" xfId="4" applyNumberFormat="1" applyFont="1" applyFill="1" applyBorder="1" applyAlignment="1" applyProtection="1"/>
    <xf numFmtId="164" fontId="6" fillId="0" borderId="2" xfId="4" applyNumberFormat="1" applyFont="1" applyFill="1" applyBorder="1" applyAlignment="1" applyProtection="1"/>
    <xf numFmtId="43" fontId="3" fillId="0" borderId="5" xfId="6" applyFont="1" applyFill="1" applyBorder="1" applyAlignment="1" applyProtection="1"/>
    <xf numFmtId="43" fontId="1" fillId="0" borderId="3" xfId="6" applyFont="1" applyFill="1" applyBorder="1" applyAlignment="1" applyProtection="1">
      <alignment wrapText="1"/>
    </xf>
    <xf numFmtId="165" fontId="1" fillId="0" borderId="3" xfId="6" applyNumberFormat="1" applyFont="1" applyFill="1" applyBorder="1" applyAlignment="1" applyProtection="1">
      <alignment wrapText="1"/>
    </xf>
    <xf numFmtId="43" fontId="3" fillId="0" borderId="0" xfId="6" applyFont="1" applyFill="1" applyAlignment="1"/>
    <xf numFmtId="0" fontId="32" fillId="0" borderId="0" xfId="2" applyFont="1" applyFill="1" applyAlignment="1">
      <alignment wrapText="1"/>
    </xf>
    <xf numFmtId="0" fontId="1" fillId="0" borderId="0" xfId="2" applyFont="1" applyFill="1" applyBorder="1" applyAlignment="1">
      <alignment wrapText="1"/>
    </xf>
    <xf numFmtId="0" fontId="1" fillId="0" borderId="5" xfId="2" applyFont="1" applyFill="1" applyBorder="1" applyAlignment="1">
      <alignment horizontal="center" wrapText="1"/>
    </xf>
    <xf numFmtId="166" fontId="9" fillId="0" borderId="5" xfId="0" applyNumberFormat="1" applyFont="1" applyBorder="1" applyAlignment="1">
      <alignment wrapText="1"/>
    </xf>
    <xf numFmtId="166" fontId="3" fillId="0" borderId="5" xfId="0" applyNumberFormat="1" applyFont="1" applyBorder="1" applyAlignment="1">
      <alignment wrapText="1"/>
    </xf>
    <xf numFmtId="43" fontId="0" fillId="0" borderId="0" xfId="6" applyFont="1"/>
    <xf numFmtId="43" fontId="7" fillId="0" borderId="0" xfId="6" applyFont="1" applyFill="1" applyBorder="1" applyAlignment="1" applyProtection="1"/>
    <xf numFmtId="43" fontId="3" fillId="0" borderId="0" xfId="6" applyFont="1" applyFill="1" applyBorder="1" applyAlignment="1" applyProtection="1"/>
    <xf numFmtId="43" fontId="6" fillId="0" borderId="0" xfId="6" applyFont="1" applyFill="1" applyBorder="1" applyAlignment="1" applyProtection="1"/>
    <xf numFmtId="43" fontId="6" fillId="0" borderId="3" xfId="6" applyFont="1" applyFill="1" applyBorder="1" applyAlignment="1" applyProtection="1"/>
    <xf numFmtId="43" fontId="6" fillId="0" borderId="4" xfId="6" applyFont="1" applyFill="1" applyBorder="1" applyAlignment="1" applyProtection="1"/>
    <xf numFmtId="43" fontId="10" fillId="0" borderId="0" xfId="6" applyFont="1"/>
    <xf numFmtId="0" fontId="23" fillId="0" borderId="0" xfId="0" applyFont="1" applyAlignment="1">
      <alignment vertical="center" wrapText="1"/>
    </xf>
    <xf numFmtId="0" fontId="12" fillId="0" borderId="0" xfId="0" applyFont="1" applyAlignment="1">
      <alignment horizontal="center" wrapText="1"/>
    </xf>
    <xf numFmtId="0" fontId="12" fillId="0" borderId="0" xfId="0" applyFont="1" applyAlignment="1">
      <alignment horizontal="center"/>
    </xf>
    <xf numFmtId="0" fontId="9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23" fillId="0" borderId="0" xfId="0" applyFont="1" applyBorder="1" applyAlignment="1">
      <alignment vertical="center" wrapText="1"/>
    </xf>
    <xf numFmtId="0" fontId="1" fillId="0" borderId="0" xfId="0" applyFont="1" applyAlignment="1">
      <alignment horizontal="center" vertical="justify" wrapText="1"/>
    </xf>
    <xf numFmtId="0" fontId="1" fillId="0" borderId="0" xfId="0" applyFont="1" applyAlignment="1">
      <alignment horizontal="center" vertical="justify"/>
    </xf>
    <xf numFmtId="3" fontId="1" fillId="0" borderId="0" xfId="1" applyNumberFormat="1" applyFont="1" applyAlignment="1">
      <alignment horizontal="center"/>
    </xf>
    <xf numFmtId="0" fontId="9" fillId="0" borderId="0" xfId="0" applyFont="1" applyAlignment="1">
      <alignment wrapText="1"/>
    </xf>
    <xf numFmtId="0" fontId="8" fillId="0" borderId="0" xfId="0" applyFont="1" applyBorder="1" applyAlignment="1">
      <alignment horizontal="center" vertical="center" wrapText="1"/>
    </xf>
    <xf numFmtId="0" fontId="19" fillId="0" borderId="0" xfId="0" applyFont="1" applyAlignment="1">
      <alignment horizontal="center"/>
    </xf>
    <xf numFmtId="0" fontId="8" fillId="0" borderId="0" xfId="0" applyFont="1" applyAlignment="1">
      <alignment vertical="center" wrapText="1"/>
    </xf>
    <xf numFmtId="165" fontId="25" fillId="0" borderId="0" xfId="6" applyNumberFormat="1" applyFont="1" applyBorder="1" applyAlignment="1">
      <alignment horizontal="right" vertical="center" wrapText="1"/>
    </xf>
    <xf numFmtId="0" fontId="12" fillId="0" borderId="0" xfId="2" applyFont="1" applyFill="1" applyAlignment="1">
      <alignment horizontal="center" vertical="justify" wrapText="1"/>
    </xf>
    <xf numFmtId="0" fontId="12" fillId="0" borderId="0" xfId="2" applyFont="1" applyFill="1" applyAlignment="1">
      <alignment horizontal="center" vertical="justify"/>
    </xf>
    <xf numFmtId="0" fontId="1" fillId="0" borderId="2" xfId="2" applyFont="1" applyFill="1" applyBorder="1" applyAlignment="1">
      <alignment horizontal="center"/>
    </xf>
  </cellXfs>
  <cellStyles count="9">
    <cellStyle name="Debit" xfId="5"/>
    <cellStyle name="Обычный" xfId="0" builtinId="0"/>
    <cellStyle name="Обычный 10 3 2" xfId="8"/>
    <cellStyle name="Обычный 2" xfId="7"/>
    <cellStyle name="Обычный 2 5" xfId="4"/>
    <cellStyle name="Обычный 3 3" xfId="2"/>
    <cellStyle name="Обычный 4 2" xfId="1"/>
    <cellStyle name="Обычный 4 3" xfId="3"/>
    <cellStyle name="Финансовый" xfId="6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1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201\Public\DOCUME~1\FINANC~1\LOCALS~1\Temp\AES%20Folder\Old_Reports\June_00\Hot%20Sparks%20TETS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AKZHO~1/AppData/Local/Temp/notesF3B52A/Non-financial/&#1051;&#1086;&#1075;%20&#1080;&#1079;&#1084;&#1077;&#1085;&#1077;&#1085;&#1080;&#1081;_28.11.201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0;&#1086;&#1088;&#1084;&#1072;%2071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0;&#1086;&#1088;&#1084;&#1072;%2061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ten001/AppData/Local/Temp/notesF3B52A/Non-financial%20KPIs_SR_v7_17_10_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 Sheet"/>
      <sheetName val="Resource Sheet"/>
      <sheetName val="Operations Data Sheet"/>
      <sheetName val="Financing Data Sheet"/>
      <sheetName val="Income Statement"/>
      <sheetName val="Balance Sheet"/>
      <sheetName val="Cashflow Statement"/>
      <sheetName val="Executive Summary"/>
      <sheetName val="Available Projects - 1998"/>
      <sheetName val="Available Finance - 1998"/>
      <sheetName val="Gen Data"/>
      <sheetName val="instruqcia"/>
      <sheetName val="Содержание"/>
      <sheetName val="FES"/>
      <sheetName val="Справочники"/>
      <sheetName val="Prelim Cost"/>
      <sheetName val="Cabre0703"/>
      <sheetName val="ESH.0703"/>
      <sheetName val="LOE0703"/>
      <sheetName val="NEG06-0703"/>
      <sheetName val="WG09-0703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1.1.3 Список КПД и ПД по ДО"/>
      <sheetName val="У4.1 Госпрограммы"/>
      <sheetName val="Усл обознач к нефин показ"/>
      <sheetName val="Лог изменений_28.11.2014"/>
    </sheetNames>
    <definedNames>
      <definedName name="Header1"/>
    </defined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VDRE_DATACACHE"/>
      <sheetName val="Лист1"/>
      <sheetName val="Лист2"/>
      <sheetName val="Лист3"/>
    </sheetNames>
    <sheetDataSet>
      <sheetData sheetId="0" refreshError="1"/>
      <sheetData sheetId="1">
        <row r="61">
          <cell r="A61" t="str">
            <v>Прочие виды валют</v>
          </cell>
          <cell r="B61" t="str">
            <v>Долговые ценные бумаги-Еврооблигации</v>
          </cell>
        </row>
        <row r="62">
          <cell r="A62" t="str">
            <v>Тенге</v>
          </cell>
          <cell r="B62" t="str">
            <v>Долговые ценные бумаги-Иные облигации</v>
          </cell>
        </row>
        <row r="63">
          <cell r="A63" t="str">
            <v>Доллар США</v>
          </cell>
          <cell r="B63" t="str">
            <v>Долговые ценные бумаги-Вексель</v>
          </cell>
        </row>
        <row r="64">
          <cell r="A64" t="str">
            <v>Евро</v>
          </cell>
          <cell r="B64" t="str">
            <v>Кредит-Банковский кредит</v>
          </cell>
        </row>
        <row r="65">
          <cell r="A65" t="str">
            <v>Российский рубль</v>
          </cell>
          <cell r="B65" t="str">
            <v>Кредит-Овердрафт</v>
          </cell>
        </row>
        <row r="66">
          <cell r="A66" t="str">
            <v>Швейцарские франки</v>
          </cell>
          <cell r="B66" t="str">
            <v>Кредит-Бюджетный кредит</v>
          </cell>
        </row>
        <row r="67">
          <cell r="A67" t="str">
            <v>Японские йены</v>
          </cell>
          <cell r="B67" t="str">
            <v>Кредит-Невозобновляемая кредитная линия</v>
          </cell>
        </row>
        <row r="68">
          <cell r="A68" t="str">
            <v>Австрийский доллар</v>
          </cell>
          <cell r="B68" t="str">
            <v>Долговые ценные бумаги-Проектное финансирование</v>
          </cell>
        </row>
        <row r="69">
          <cell r="A69" t="str">
            <v>Английский фунт стерлингов</v>
          </cell>
          <cell r="B69" t="str">
            <v>Долговые ценные бумаги-Отсроченный платеж</v>
          </cell>
        </row>
        <row r="70">
          <cell r="A70" t="str">
            <v>Белорусский рубль</v>
          </cell>
          <cell r="B70" t="str">
            <v>Кредитная линия-Отсроченный платеж</v>
          </cell>
        </row>
        <row r="71">
          <cell r="A71" t="str">
            <v>Венгерский форинт</v>
          </cell>
          <cell r="B71" t="str">
            <v>Кредитная линия-Финансирование на условиях Сarry</v>
          </cell>
        </row>
        <row r="72">
          <cell r="A72" t="str">
            <v>Датская крона</v>
          </cell>
          <cell r="B72" t="str">
            <v>Долговые ценные бумаги-Финансовая помощь</v>
          </cell>
        </row>
        <row r="73">
          <cell r="A73" t="str">
            <v>Дирхам ОАЭ</v>
          </cell>
          <cell r="B73" t="str">
            <v>Прочее-Финансовый лизинг</v>
          </cell>
        </row>
        <row r="74">
          <cell r="A74" t="str">
            <v>Канадский доллар</v>
          </cell>
          <cell r="B74" t="str">
            <v>Прочее-Сделка репо</v>
          </cell>
        </row>
        <row r="75">
          <cell r="A75" t="str">
            <v>Китайский юань</v>
          </cell>
          <cell r="B75" t="str">
            <v>Прочее-Торговое финансирование</v>
          </cell>
        </row>
        <row r="76">
          <cell r="A76" t="str">
            <v>Кувейтский динар</v>
          </cell>
          <cell r="B76" t="str">
            <v>Прочее-Прочее</v>
          </cell>
        </row>
        <row r="77">
          <cell r="A77" t="str">
            <v>Кыргызский сом</v>
          </cell>
          <cell r="B77" t="str">
            <v>Гарантии с обеспечением-Платная гарантия</v>
          </cell>
        </row>
        <row r="78">
          <cell r="A78" t="str">
            <v>Латвийский лат</v>
          </cell>
          <cell r="B78" t="str">
            <v>Гарантии с обеспечением-Бесплатная гарантия</v>
          </cell>
        </row>
        <row r="79">
          <cell r="A79" t="str">
            <v>Литовский лит</v>
          </cell>
          <cell r="B79" t="str">
            <v>Гарантии без обеспечения-Платная гарантия</v>
          </cell>
        </row>
        <row r="80">
          <cell r="A80" t="str">
            <v>Молдавский лей</v>
          </cell>
          <cell r="B80" t="str">
            <v>Гарантии без обеспечения-Бесплатная гарантия</v>
          </cell>
        </row>
        <row r="81">
          <cell r="A81" t="str">
            <v>Норвежская крона</v>
          </cell>
        </row>
        <row r="82">
          <cell r="A82" t="str">
            <v>Польский злотый</v>
          </cell>
        </row>
        <row r="83">
          <cell r="A83" t="str">
            <v>Риял Саудовской Аравии</v>
          </cell>
        </row>
        <row r="84">
          <cell r="A84" t="str">
            <v>СДР</v>
          </cell>
        </row>
        <row r="85">
          <cell r="A85" t="str">
            <v>Сингапурский доллар</v>
          </cell>
        </row>
        <row r="86">
          <cell r="A86" t="str">
            <v>Таджикский сомони</v>
          </cell>
        </row>
        <row r="87">
          <cell r="A87" t="str">
            <v>Турецкая лира</v>
          </cell>
        </row>
        <row r="88">
          <cell r="A88" t="str">
            <v>Узбекский сум</v>
          </cell>
        </row>
        <row r="89">
          <cell r="A89" t="str">
            <v>Украинская гривна</v>
          </cell>
        </row>
        <row r="90">
          <cell r="A90" t="str">
            <v>Чешская крона</v>
          </cell>
        </row>
        <row r="91">
          <cell r="A91" t="str">
            <v>Шведская крона</v>
          </cell>
        </row>
        <row r="92">
          <cell r="A92" t="str">
            <v>Южно-Африканский ранд</v>
          </cell>
        </row>
        <row r="93">
          <cell r="A93" t="str">
            <v>100 Южно-Корейских вон</v>
          </cell>
        </row>
        <row r="94">
          <cell r="A94" t="str">
            <v>Грузинский лари</v>
          </cell>
        </row>
        <row r="95">
          <cell r="A95" t="str">
            <v>Румынский лей</v>
          </cell>
        </row>
        <row r="96">
          <cell r="A96" t="str">
            <v>Индийский рупий</v>
          </cell>
        </row>
        <row r="97">
          <cell r="A97" t="str">
            <v>Тайский бат</v>
          </cell>
        </row>
        <row r="98">
          <cell r="A98" t="str">
            <v>Азербайджанский манат</v>
          </cell>
        </row>
        <row r="99">
          <cell r="A99" t="str">
            <v>Малагасийский ренегат</v>
          </cell>
        </row>
      </sheetData>
      <sheetData sheetId="2" refreshError="1"/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VDRE_DATACACHE"/>
      <sheetName val="Лист1"/>
      <sheetName val="Лист2"/>
      <sheetName val="Лист3"/>
    </sheetNames>
    <sheetDataSet>
      <sheetData sheetId="0"/>
      <sheetData sheetId="1">
        <row r="106">
          <cell r="A106" t="str">
            <v>Прочие виды валют</v>
          </cell>
          <cell r="B106" t="str">
            <v>Долговые ценные бумаги-Еврооблигации</v>
          </cell>
          <cell r="C106" t="str">
            <v>Гарантия-Корпоративная</v>
          </cell>
        </row>
        <row r="107">
          <cell r="A107" t="str">
            <v>Тенге</v>
          </cell>
          <cell r="B107" t="str">
            <v>Долговые ценные бумаги-Иные облигации</v>
          </cell>
          <cell r="C107" t="str">
            <v>Гарантия-Государственная</v>
          </cell>
        </row>
        <row r="108">
          <cell r="A108" t="str">
            <v>Доллар США</v>
          </cell>
          <cell r="B108" t="str">
            <v>Долговые ценные бумаги-Вексель</v>
          </cell>
          <cell r="C108" t="str">
            <v>Поручительство-Корпоративная</v>
          </cell>
        </row>
        <row r="109">
          <cell r="A109" t="str">
            <v>Евро</v>
          </cell>
          <cell r="B109" t="str">
            <v>Кредит-Банковский кредит</v>
          </cell>
          <cell r="C109" t="str">
            <v>Поручительство-Государственная</v>
          </cell>
        </row>
        <row r="110">
          <cell r="A110" t="str">
            <v>Российский рубль</v>
          </cell>
          <cell r="B110" t="str">
            <v>Кредит-Овердрафт</v>
          </cell>
          <cell r="C110" t="str">
            <v>Залог-Движимого имущества</v>
          </cell>
        </row>
        <row r="111">
          <cell r="A111" t="str">
            <v>Швейцарские франки</v>
          </cell>
          <cell r="B111" t="str">
            <v>Кредит-Бюджетный кредит</v>
          </cell>
          <cell r="C111" t="str">
            <v>Залог-Недвижимого имущества</v>
          </cell>
        </row>
        <row r="112">
          <cell r="A112" t="str">
            <v>Японские йены</v>
          </cell>
          <cell r="B112" t="str">
            <v>Кредит-Невозобновляемая кредитная линия</v>
          </cell>
          <cell r="C112" t="str">
            <v>Залог-Имущества поступающего в будущем</v>
          </cell>
        </row>
        <row r="113">
          <cell r="A113" t="str">
            <v>Австрийский доллар</v>
          </cell>
          <cell r="B113" t="str">
            <v>Кредит-Возобновляемая кредитная линия</v>
          </cell>
          <cell r="C113" t="str">
            <v>Залог-Иное</v>
          </cell>
        </row>
        <row r="114">
          <cell r="A114" t="str">
            <v>Английский фунт стерлингов</v>
          </cell>
          <cell r="B114" t="str">
            <v>Долговые ценные бумаги-Проектное финансирование</v>
          </cell>
          <cell r="C114" t="str">
            <v>Без обеспечения</v>
          </cell>
        </row>
        <row r="115">
          <cell r="A115" t="str">
            <v>Белорусский рубль</v>
          </cell>
          <cell r="B115" t="str">
            <v>Долговые ценные бумаги-Отсроченный платеж</v>
          </cell>
        </row>
        <row r="116">
          <cell r="A116" t="str">
            <v>Венгерский форинт</v>
          </cell>
          <cell r="B116" t="str">
            <v>Кредитная линия-Отсроченный платеж</v>
          </cell>
        </row>
        <row r="117">
          <cell r="A117" t="str">
            <v>Датская крона</v>
          </cell>
          <cell r="B117" t="str">
            <v>Кредитная линия-Финансирование на условиях Сarry</v>
          </cell>
        </row>
        <row r="118">
          <cell r="A118" t="str">
            <v>Дирхам ОАЭ</v>
          </cell>
          <cell r="B118" t="str">
            <v>Долговые ценные бумаги-Финансовая помощь</v>
          </cell>
        </row>
        <row r="119">
          <cell r="A119" t="str">
            <v>Канадский доллар</v>
          </cell>
          <cell r="B119" t="str">
            <v>Прочее-Финансовый лизинг</v>
          </cell>
        </row>
        <row r="120">
          <cell r="A120" t="str">
            <v>Китайский юань</v>
          </cell>
          <cell r="B120" t="str">
            <v>Прочее-Сделка репо</v>
          </cell>
        </row>
        <row r="121">
          <cell r="A121" t="str">
            <v>Кувейтский динар</v>
          </cell>
          <cell r="B121" t="str">
            <v>Прочее-Торговое финансирование</v>
          </cell>
        </row>
        <row r="122">
          <cell r="A122" t="str">
            <v>Кыргызский сом</v>
          </cell>
          <cell r="B122" t="str">
            <v>Прочее-Прочее</v>
          </cell>
        </row>
        <row r="123">
          <cell r="A123" t="str">
            <v>Латвийский лат</v>
          </cell>
          <cell r="B123" t="str">
            <v>Гарантии с обеспечением-Платная гарантия</v>
          </cell>
        </row>
        <row r="124">
          <cell r="A124" t="str">
            <v>Литовский лит</v>
          </cell>
          <cell r="B124" t="str">
            <v>Гарантии с обеспечением-Бесплатная гарантия</v>
          </cell>
        </row>
        <row r="125">
          <cell r="A125" t="str">
            <v>Молдавский лей</v>
          </cell>
          <cell r="B125" t="str">
            <v>Гарантии без обеспечения-Платная гарантия</v>
          </cell>
        </row>
        <row r="126">
          <cell r="A126" t="str">
            <v>Норвежская крона</v>
          </cell>
          <cell r="B126" t="str">
            <v>Гарантии без обеспечения-Бесплатная гарантия</v>
          </cell>
        </row>
        <row r="127">
          <cell r="A127" t="str">
            <v>Польский злотый</v>
          </cell>
        </row>
        <row r="128">
          <cell r="A128" t="str">
            <v>Риял Саудовской Аравии</v>
          </cell>
        </row>
        <row r="129">
          <cell r="A129" t="str">
            <v>СДР</v>
          </cell>
        </row>
        <row r="130">
          <cell r="A130" t="str">
            <v>Сингапурский доллар</v>
          </cell>
        </row>
        <row r="131">
          <cell r="A131" t="str">
            <v>Таджикский сомони</v>
          </cell>
        </row>
        <row r="132">
          <cell r="A132" t="str">
            <v>Турецкая лира</v>
          </cell>
        </row>
        <row r="133">
          <cell r="A133" t="str">
            <v>Узбекский сум</v>
          </cell>
        </row>
        <row r="134">
          <cell r="A134" t="str">
            <v>Украинская гривна</v>
          </cell>
        </row>
        <row r="135">
          <cell r="A135" t="str">
            <v>Чешская крона</v>
          </cell>
        </row>
        <row r="136">
          <cell r="A136" t="str">
            <v>Шведская крона</v>
          </cell>
        </row>
        <row r="137">
          <cell r="A137" t="str">
            <v>Южно-Африканский ранд</v>
          </cell>
        </row>
        <row r="138">
          <cell r="A138" t="str">
            <v>100 Южно-Корейских вон</v>
          </cell>
        </row>
        <row r="139">
          <cell r="A139" t="str">
            <v>Грузинский лари</v>
          </cell>
        </row>
        <row r="140">
          <cell r="A140" t="str">
            <v>Румынский лей</v>
          </cell>
        </row>
        <row r="141">
          <cell r="A141" t="str">
            <v>Индийский рупий</v>
          </cell>
        </row>
        <row r="142">
          <cell r="A142" t="str">
            <v>Тайский бат</v>
          </cell>
        </row>
        <row r="143">
          <cell r="A143" t="str">
            <v>Азербайджанский манат</v>
          </cell>
        </row>
        <row r="144">
          <cell r="A144" t="str">
            <v>Малагасийский ренегат</v>
          </cell>
        </row>
      </sheetData>
      <sheetData sheetId="2"/>
      <sheetData sheetId="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одержание"/>
      <sheetName val="резюме"/>
      <sheetName val="1. Холдинг"/>
      <sheetName val="2.1. брк"/>
      <sheetName val="2.2. даму"/>
      <sheetName val="2.3. жссбк"/>
      <sheetName val="2.4 ЦСП_ГЧП"/>
      <sheetName val="2.4.1.Проекты ГЧП"/>
      <sheetName val="2.1.ККМ_ИФК"/>
      <sheetName val="2.1.1. Проекты ККМ"/>
      <sheetName val="4.КЕГ"/>
      <sheetName val=" 3.4.Госпрограммы"/>
      <sheetName val="3.4.1.Приложение_1"/>
      <sheetName val="3.4.3.Приложение_2"/>
      <sheetName val="3.1. Отрасли и регионы"/>
      <sheetName val="3.2. Проекты БРК"/>
      <sheetName val="3.3. Программы Даму"/>
      <sheetName val="3.4. Гос программы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58"/>
  <sheetViews>
    <sheetView view="pageBreakPreview" topLeftCell="A34" zoomScale="85" zoomScaleNormal="100" zoomScaleSheetLayoutView="85" workbookViewId="0">
      <selection activeCell="C45" sqref="C45"/>
    </sheetView>
  </sheetViews>
  <sheetFormatPr defaultRowHeight="15.75" x14ac:dyDescent="0.25"/>
  <cols>
    <col min="1" max="1" width="76.85546875" style="8" customWidth="1"/>
    <col min="2" max="2" width="8.85546875" style="114" customWidth="1"/>
    <col min="3" max="3" width="21.140625" style="8" customWidth="1"/>
    <col min="4" max="4" width="1.85546875" style="8" customWidth="1"/>
    <col min="5" max="5" width="22.28515625" style="8" customWidth="1"/>
    <col min="6" max="6" width="14.85546875" style="8" customWidth="1"/>
    <col min="7" max="7" width="11" style="8" bestFit="1" customWidth="1"/>
    <col min="8" max="16384" width="9.140625" style="8"/>
  </cols>
  <sheetData>
    <row r="2" spans="1:5" ht="18.75" x14ac:dyDescent="0.3">
      <c r="A2" s="196" t="s">
        <v>38</v>
      </c>
      <c r="B2" s="196"/>
      <c r="C2" s="196"/>
      <c r="D2" s="196"/>
      <c r="E2" s="196"/>
    </row>
    <row r="3" spans="1:5" ht="18.75" x14ac:dyDescent="0.3">
      <c r="A3" s="197" t="s">
        <v>39</v>
      </c>
      <c r="B3" s="197"/>
      <c r="C3" s="197"/>
      <c r="D3" s="197"/>
      <c r="E3" s="197"/>
    </row>
    <row r="5" spans="1:5" x14ac:dyDescent="0.25">
      <c r="B5" s="106" t="s">
        <v>36</v>
      </c>
      <c r="C5" s="12" t="s">
        <v>14</v>
      </c>
      <c r="E5" s="14"/>
    </row>
    <row r="6" spans="1:5" x14ac:dyDescent="0.25">
      <c r="A6" s="198"/>
      <c r="B6" s="106" t="s">
        <v>37</v>
      </c>
      <c r="C6" s="5" t="s">
        <v>34</v>
      </c>
      <c r="D6" s="199"/>
      <c r="E6" s="14" t="s">
        <v>32</v>
      </c>
    </row>
    <row r="7" spans="1:5" x14ac:dyDescent="0.25">
      <c r="A7" s="198"/>
      <c r="B7" s="117"/>
      <c r="C7" s="10" t="s">
        <v>0</v>
      </c>
      <c r="D7" s="199"/>
      <c r="E7" s="10" t="s">
        <v>0</v>
      </c>
    </row>
    <row r="8" spans="1:5" x14ac:dyDescent="0.25">
      <c r="A8" s="6" t="s">
        <v>5</v>
      </c>
      <c r="B8" s="106"/>
      <c r="C8" s="7"/>
      <c r="D8" s="7"/>
      <c r="E8" s="13"/>
    </row>
    <row r="9" spans="1:5" ht="24.95" customHeight="1" x14ac:dyDescent="0.3">
      <c r="A9" s="119" t="s">
        <v>6</v>
      </c>
      <c r="B9" s="120">
        <v>3</v>
      </c>
      <c r="C9" s="121">
        <v>766602940</v>
      </c>
      <c r="D9" s="121"/>
      <c r="E9" s="121">
        <v>644172147</v>
      </c>
    </row>
    <row r="10" spans="1:5" ht="56.25" x14ac:dyDescent="0.3">
      <c r="A10" s="119" t="s">
        <v>45</v>
      </c>
      <c r="B10" s="120"/>
      <c r="C10" s="121">
        <v>130309452</v>
      </c>
      <c r="D10" s="121"/>
      <c r="E10" s="121">
        <v>130751305</v>
      </c>
    </row>
    <row r="11" spans="1:5" ht="24.95" customHeight="1" x14ac:dyDescent="0.3">
      <c r="A11" s="119" t="s">
        <v>46</v>
      </c>
      <c r="B11" s="120"/>
      <c r="C11" s="121">
        <v>271381449</v>
      </c>
      <c r="D11" s="121"/>
      <c r="E11" s="121">
        <v>275164588</v>
      </c>
    </row>
    <row r="12" spans="1:5" ht="24.95" customHeight="1" x14ac:dyDescent="0.3">
      <c r="A12" s="119" t="s">
        <v>47</v>
      </c>
      <c r="B12" s="120"/>
      <c r="C12" s="121">
        <v>200370991</v>
      </c>
      <c r="D12" s="121"/>
      <c r="E12" s="121">
        <v>153048495</v>
      </c>
    </row>
    <row r="13" spans="1:5" ht="24.95" customHeight="1" x14ac:dyDescent="0.3">
      <c r="A13" s="119" t="s">
        <v>48</v>
      </c>
      <c r="B13" s="120">
        <v>4</v>
      </c>
      <c r="C13" s="121">
        <v>2271827398</v>
      </c>
      <c r="D13" s="121"/>
      <c r="E13" s="121">
        <v>2399432616</v>
      </c>
    </row>
    <row r="14" spans="1:5" ht="24.95" customHeight="1" x14ac:dyDescent="0.3">
      <c r="A14" s="119" t="s">
        <v>49</v>
      </c>
      <c r="B14" s="120">
        <v>5</v>
      </c>
      <c r="C14" s="121">
        <v>594429630</v>
      </c>
      <c r="D14" s="121"/>
      <c r="E14" s="121">
        <v>601672133</v>
      </c>
    </row>
    <row r="15" spans="1:5" ht="24.95" customHeight="1" x14ac:dyDescent="0.3">
      <c r="A15" s="119" t="s">
        <v>50</v>
      </c>
      <c r="B15" s="120"/>
      <c r="C15" s="121">
        <v>280917054</v>
      </c>
      <c r="D15" s="121"/>
      <c r="E15" s="121">
        <v>275255229</v>
      </c>
    </row>
    <row r="16" spans="1:5" ht="24.95" customHeight="1" x14ac:dyDescent="0.3">
      <c r="A16" s="119" t="s">
        <v>51</v>
      </c>
      <c r="B16" s="120"/>
      <c r="C16" s="121">
        <v>1085927</v>
      </c>
      <c r="D16" s="121"/>
      <c r="E16" s="121">
        <v>1082556</v>
      </c>
    </row>
    <row r="17" spans="1:7" ht="24.95" customHeight="1" x14ac:dyDescent="0.3">
      <c r="A17" s="119" t="s">
        <v>18</v>
      </c>
      <c r="B17" s="120"/>
      <c r="C17" s="121">
        <v>6308041</v>
      </c>
      <c r="D17" s="121"/>
      <c r="E17" s="121">
        <v>6630998</v>
      </c>
    </row>
    <row r="18" spans="1:7" ht="24.95" customHeight="1" x14ac:dyDescent="0.3">
      <c r="A18" s="119" t="s">
        <v>52</v>
      </c>
      <c r="B18" s="120"/>
      <c r="C18" s="121">
        <v>20444558</v>
      </c>
      <c r="D18" s="121"/>
      <c r="E18" s="121">
        <v>18974333</v>
      </c>
    </row>
    <row r="19" spans="1:7" ht="24.95" customHeight="1" x14ac:dyDescent="0.3">
      <c r="A19" s="119" t="s">
        <v>53</v>
      </c>
      <c r="B19" s="120"/>
      <c r="C19" s="121">
        <v>5082312</v>
      </c>
      <c r="D19" s="121"/>
      <c r="E19" s="121">
        <v>3844215</v>
      </c>
    </row>
    <row r="20" spans="1:7" ht="24.95" customHeight="1" x14ac:dyDescent="0.3">
      <c r="A20" s="119" t="s">
        <v>54</v>
      </c>
      <c r="B20" s="120"/>
      <c r="C20" s="121">
        <v>16102401</v>
      </c>
      <c r="D20" s="121"/>
      <c r="E20" s="121">
        <v>15206946</v>
      </c>
    </row>
    <row r="21" spans="1:7" ht="24.95" customHeight="1" x14ac:dyDescent="0.3">
      <c r="A21" s="119" t="s">
        <v>55</v>
      </c>
      <c r="B21" s="120"/>
      <c r="C21" s="121">
        <v>4355092</v>
      </c>
      <c r="D21" s="121"/>
      <c r="E21" s="121">
        <v>3744006</v>
      </c>
    </row>
    <row r="22" spans="1:7" ht="24.95" customHeight="1" x14ac:dyDescent="0.3">
      <c r="A22" s="125" t="s">
        <v>56</v>
      </c>
      <c r="B22" s="120"/>
      <c r="C22" s="121">
        <v>36813269</v>
      </c>
      <c r="D22" s="121"/>
      <c r="E22" s="121">
        <v>38318211</v>
      </c>
    </row>
    <row r="23" spans="1:7" ht="24.95" customHeight="1" x14ac:dyDescent="0.3">
      <c r="A23" s="125" t="s">
        <v>57</v>
      </c>
      <c r="B23" s="120"/>
      <c r="C23" s="121">
        <v>26988939</v>
      </c>
      <c r="D23" s="121"/>
      <c r="E23" s="121">
        <v>21180419</v>
      </c>
    </row>
    <row r="24" spans="1:7" ht="24.95" customHeight="1" x14ac:dyDescent="0.3">
      <c r="A24" s="119" t="s">
        <v>7</v>
      </c>
      <c r="B24" s="120"/>
      <c r="C24" s="121">
        <v>121535815</v>
      </c>
      <c r="D24" s="121"/>
      <c r="E24" s="121">
        <v>130368213</v>
      </c>
      <c r="F24" s="17"/>
      <c r="G24" s="17"/>
    </row>
    <row r="25" spans="1:7" ht="24.95" customHeight="1" x14ac:dyDescent="0.25">
      <c r="A25" s="122" t="s">
        <v>8</v>
      </c>
      <c r="B25" s="123"/>
      <c r="C25" s="124">
        <f>SUM(C9:C24)</f>
        <v>4754555268</v>
      </c>
      <c r="D25" s="122"/>
      <c r="E25" s="124">
        <f>SUM(E9:E24)</f>
        <v>4718846410</v>
      </c>
    </row>
    <row r="26" spans="1:7" ht="24.95" customHeight="1" x14ac:dyDescent="0.25">
      <c r="A26" s="122"/>
      <c r="B26" s="123"/>
      <c r="C26" s="200"/>
      <c r="D26" s="195"/>
      <c r="E26" s="200"/>
    </row>
    <row r="27" spans="1:7" ht="24.95" customHeight="1" x14ac:dyDescent="0.25">
      <c r="A27" s="122" t="s">
        <v>9</v>
      </c>
      <c r="B27" s="123"/>
      <c r="C27" s="195"/>
      <c r="D27" s="195"/>
      <c r="E27" s="195"/>
    </row>
    <row r="28" spans="1:7" ht="24.95" customHeight="1" x14ac:dyDescent="0.3">
      <c r="A28" s="119" t="s">
        <v>58</v>
      </c>
      <c r="B28" s="120"/>
      <c r="C28" s="121">
        <v>708454909</v>
      </c>
      <c r="D28" s="121"/>
      <c r="E28" s="121">
        <v>649472345</v>
      </c>
    </row>
    <row r="29" spans="1:7" ht="18.75" x14ac:dyDescent="0.3">
      <c r="A29" s="119" t="s">
        <v>59</v>
      </c>
      <c r="B29" s="120"/>
      <c r="C29" s="121">
        <v>1452851211</v>
      </c>
      <c r="D29" s="121"/>
      <c r="E29" s="121">
        <v>1439786546</v>
      </c>
    </row>
    <row r="30" spans="1:7" ht="24.95" customHeight="1" x14ac:dyDescent="0.3">
      <c r="A30" s="119" t="s">
        <v>10</v>
      </c>
      <c r="B30" s="120"/>
      <c r="C30" s="121">
        <v>6177906</v>
      </c>
      <c r="D30" s="121"/>
      <c r="E30" s="121">
        <v>6074969</v>
      </c>
    </row>
    <row r="31" spans="1:7" ht="24.95" customHeight="1" x14ac:dyDescent="0.3">
      <c r="A31" s="125" t="s">
        <v>60</v>
      </c>
      <c r="B31" s="120"/>
      <c r="C31" s="121">
        <v>674276715</v>
      </c>
      <c r="D31" s="121"/>
      <c r="E31" s="121">
        <v>837499715</v>
      </c>
    </row>
    <row r="32" spans="1:7" ht="24.95" customHeight="1" x14ac:dyDescent="0.3">
      <c r="A32" s="119" t="s">
        <v>61</v>
      </c>
      <c r="B32" s="120"/>
      <c r="C32" s="121">
        <v>228223570</v>
      </c>
      <c r="D32" s="121"/>
      <c r="E32" s="121">
        <v>208831317</v>
      </c>
    </row>
    <row r="33" spans="1:6" ht="24.95" customHeight="1" x14ac:dyDescent="0.3">
      <c r="A33" s="119" t="s">
        <v>62</v>
      </c>
      <c r="B33" s="120"/>
      <c r="C33" s="121">
        <v>1119</v>
      </c>
      <c r="D33" s="121"/>
      <c r="E33" s="121">
        <v>356912</v>
      </c>
    </row>
    <row r="34" spans="1:6" ht="24.95" customHeight="1" x14ac:dyDescent="0.3">
      <c r="A34" s="119" t="s">
        <v>63</v>
      </c>
      <c r="B34" s="120"/>
      <c r="C34" s="121">
        <v>24645568</v>
      </c>
      <c r="D34" s="121"/>
      <c r="E34" s="121">
        <v>19366974</v>
      </c>
    </row>
    <row r="35" spans="1:6" ht="24.95" customHeight="1" x14ac:dyDescent="0.3">
      <c r="A35" s="119" t="s">
        <v>64</v>
      </c>
      <c r="B35" s="120"/>
      <c r="C35" s="121">
        <v>4666095</v>
      </c>
      <c r="D35" s="121"/>
      <c r="E35" s="121">
        <v>4699589</v>
      </c>
    </row>
    <row r="36" spans="1:6" ht="37.5" x14ac:dyDescent="0.3">
      <c r="A36" s="119" t="s">
        <v>65</v>
      </c>
      <c r="B36" s="120"/>
      <c r="C36" s="121">
        <v>99352</v>
      </c>
      <c r="D36" s="121"/>
      <c r="E36" s="126">
        <v>95438</v>
      </c>
    </row>
    <row r="37" spans="1:6" ht="24.95" customHeight="1" x14ac:dyDescent="0.3">
      <c r="A37" s="125" t="s">
        <v>66</v>
      </c>
      <c r="B37" s="120"/>
      <c r="C37" s="121">
        <v>67801359</v>
      </c>
      <c r="D37" s="121"/>
      <c r="E37" s="126">
        <v>47468591</v>
      </c>
    </row>
    <row r="38" spans="1:6" ht="24.95" customHeight="1" x14ac:dyDescent="0.3">
      <c r="A38" s="119" t="s">
        <v>11</v>
      </c>
      <c r="B38" s="120"/>
      <c r="C38" s="121">
        <v>441652098</v>
      </c>
      <c r="D38" s="121"/>
      <c r="E38" s="121">
        <v>444013320</v>
      </c>
    </row>
    <row r="39" spans="1:6" ht="24.95" customHeight="1" x14ac:dyDescent="0.25">
      <c r="A39" s="122" t="s">
        <v>12</v>
      </c>
      <c r="B39" s="123"/>
      <c r="C39" s="124">
        <f>SUM(C28:C38)</f>
        <v>3608849902</v>
      </c>
      <c r="D39" s="122"/>
      <c r="E39" s="124">
        <f>SUM(E28:E38)</f>
        <v>3657665716</v>
      </c>
    </row>
    <row r="40" spans="1:6" ht="24.95" customHeight="1" x14ac:dyDescent="0.25">
      <c r="A40" s="122"/>
      <c r="B40" s="123"/>
      <c r="C40" s="127"/>
      <c r="D40" s="195"/>
      <c r="E40" s="127"/>
    </row>
    <row r="41" spans="1:6" ht="24.95" customHeight="1" x14ac:dyDescent="0.25">
      <c r="A41" s="122" t="s">
        <v>15</v>
      </c>
      <c r="B41" s="123"/>
      <c r="C41" s="119"/>
      <c r="D41" s="195"/>
      <c r="E41" s="119"/>
    </row>
    <row r="42" spans="1:6" ht="24.95" customHeight="1" x14ac:dyDescent="0.25">
      <c r="A42" s="119" t="s">
        <v>13</v>
      </c>
      <c r="B42" s="120"/>
      <c r="C42" s="128">
        <v>880218712</v>
      </c>
      <c r="D42" s="119"/>
      <c r="E42" s="128">
        <v>846218712</v>
      </c>
    </row>
    <row r="43" spans="1:6" ht="24.95" customHeight="1" x14ac:dyDescent="0.3">
      <c r="A43" s="119" t="s">
        <v>67</v>
      </c>
      <c r="B43" s="120"/>
      <c r="C43" s="129">
        <v>-7462156</v>
      </c>
      <c r="D43" s="129"/>
      <c r="E43" s="129">
        <v>-12280740</v>
      </c>
      <c r="F43" s="15"/>
    </row>
    <row r="44" spans="1:6" ht="24.95" customHeight="1" x14ac:dyDescent="0.3">
      <c r="A44" s="125" t="s">
        <v>68</v>
      </c>
      <c r="B44" s="120"/>
      <c r="C44" s="129">
        <v>3718965</v>
      </c>
      <c r="D44" s="121"/>
      <c r="E44" s="121">
        <v>3751446</v>
      </c>
    </row>
    <row r="45" spans="1:6" ht="37.5" x14ac:dyDescent="0.3">
      <c r="A45" s="125" t="s">
        <v>69</v>
      </c>
      <c r="B45" s="120"/>
      <c r="C45" s="129">
        <v>151380330</v>
      </c>
      <c r="D45" s="121"/>
      <c r="E45" s="121">
        <v>133682001</v>
      </c>
    </row>
    <row r="46" spans="1:6" ht="24.95" customHeight="1" x14ac:dyDescent="0.3">
      <c r="A46" s="125" t="s">
        <v>70</v>
      </c>
      <c r="B46" s="120"/>
      <c r="C46" s="129">
        <v>7633357</v>
      </c>
      <c r="D46" s="121"/>
      <c r="E46" s="121">
        <v>7964010</v>
      </c>
    </row>
    <row r="47" spans="1:6" ht="24.95" customHeight="1" x14ac:dyDescent="0.3">
      <c r="A47" s="119" t="s">
        <v>71</v>
      </c>
      <c r="B47" s="120"/>
      <c r="C47" s="129">
        <v>110147962</v>
      </c>
      <c r="D47" s="129"/>
      <c r="E47" s="129">
        <v>81775074</v>
      </c>
      <c r="F47" s="15"/>
    </row>
    <row r="48" spans="1:6" ht="24.95" customHeight="1" x14ac:dyDescent="0.25">
      <c r="A48" s="122" t="s">
        <v>72</v>
      </c>
      <c r="B48" s="123"/>
      <c r="C48" s="124">
        <f>SUM(C42:C47)</f>
        <v>1145637170</v>
      </c>
      <c r="D48" s="122"/>
      <c r="E48" s="124">
        <f>SUM(E42:E47)</f>
        <v>1061110503</v>
      </c>
    </row>
    <row r="49" spans="1:6" ht="24.95" customHeight="1" x14ac:dyDescent="0.25">
      <c r="A49" s="122" t="s">
        <v>73</v>
      </c>
      <c r="B49" s="123"/>
      <c r="C49" s="124">
        <v>68196</v>
      </c>
      <c r="D49" s="122"/>
      <c r="E49" s="124">
        <v>70191</v>
      </c>
    </row>
    <row r="50" spans="1:6" ht="24.95" customHeight="1" x14ac:dyDescent="0.25">
      <c r="A50" s="122" t="s">
        <v>16</v>
      </c>
      <c r="B50" s="123"/>
      <c r="C50" s="163">
        <f>C48+C49</f>
        <v>1145705366</v>
      </c>
      <c r="D50" s="122"/>
      <c r="E50" s="163">
        <f>E48+E49</f>
        <v>1061180694</v>
      </c>
    </row>
    <row r="51" spans="1:6" ht="24.95" customHeight="1" thickBot="1" x14ac:dyDescent="0.3">
      <c r="A51" s="122" t="s">
        <v>17</v>
      </c>
      <c r="B51" s="123"/>
      <c r="C51" s="130">
        <f>C39+C50</f>
        <v>4754555268</v>
      </c>
      <c r="D51" s="122"/>
      <c r="E51" s="130">
        <f>E39+E50</f>
        <v>4718846410</v>
      </c>
    </row>
    <row r="52" spans="1:6" ht="16.5" thickTop="1" x14ac:dyDescent="0.25"/>
    <row r="53" spans="1:6" ht="18.75" x14ac:dyDescent="0.25">
      <c r="A53" s="160" t="s">
        <v>167</v>
      </c>
      <c r="C53" s="194">
        <v>1296.67</v>
      </c>
      <c r="D53" s="194"/>
      <c r="E53" s="194">
        <v>1249.5999999999999</v>
      </c>
    </row>
    <row r="56" spans="1:6" s="22" customFormat="1" ht="18.75" x14ac:dyDescent="0.3">
      <c r="A56" s="20" t="s">
        <v>74</v>
      </c>
      <c r="B56" s="105"/>
      <c r="C56" s="21"/>
      <c r="D56" s="21"/>
      <c r="E56" s="21" t="s">
        <v>75</v>
      </c>
      <c r="F56" s="21"/>
    </row>
    <row r="57" spans="1:6" s="22" customFormat="1" ht="18.75" x14ac:dyDescent="0.3">
      <c r="A57" s="23"/>
      <c r="B57" s="118"/>
      <c r="C57" s="24"/>
      <c r="D57" s="25"/>
    </row>
    <row r="58" spans="1:6" s="22" customFormat="1" ht="18.75" x14ac:dyDescent="0.3">
      <c r="A58" s="20" t="s">
        <v>20</v>
      </c>
      <c r="B58" s="105"/>
      <c r="C58" s="21"/>
      <c r="D58" s="21"/>
      <c r="E58" s="16" t="s">
        <v>76</v>
      </c>
      <c r="F58" s="21"/>
    </row>
  </sheetData>
  <mergeCells count="8">
    <mergeCell ref="D40:D41"/>
    <mergeCell ref="A2:E2"/>
    <mergeCell ref="A3:E3"/>
    <mergeCell ref="A6:A7"/>
    <mergeCell ref="D6:D7"/>
    <mergeCell ref="C26:C27"/>
    <mergeCell ref="D26:D27"/>
    <mergeCell ref="E26:E27"/>
  </mergeCells>
  <pageMargins left="0.98425196850393704" right="0.4" top="0.59055118110236204" bottom="0.59055118110236204" header="0.31496062992126" footer="0.31496062992126"/>
  <pageSetup paperSize="9" scale="5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59"/>
  <sheetViews>
    <sheetView tabSelected="1" topLeftCell="A25" zoomScaleNormal="100" zoomScaleSheetLayoutView="100" workbookViewId="0">
      <selection activeCell="C35" sqref="C35"/>
    </sheetView>
  </sheetViews>
  <sheetFormatPr defaultRowHeight="15.75" x14ac:dyDescent="0.25"/>
  <cols>
    <col min="1" max="1" width="64.42578125" style="52" customWidth="1"/>
    <col min="2" max="2" width="7.85546875" style="114" customWidth="1"/>
    <col min="3" max="3" width="20.85546875" style="52" customWidth="1"/>
    <col min="4" max="4" width="1.140625" style="11" customWidth="1"/>
    <col min="5" max="5" width="21.140625" style="19" customWidth="1"/>
    <col min="6" max="16384" width="9.140625" style="8"/>
  </cols>
  <sheetData>
    <row r="2" spans="1:5" x14ac:dyDescent="0.25">
      <c r="A2" s="201" t="s">
        <v>40</v>
      </c>
      <c r="B2" s="201"/>
      <c r="C2" s="201"/>
      <c r="D2" s="201"/>
      <c r="E2" s="201"/>
    </row>
    <row r="3" spans="1:5" x14ac:dyDescent="0.25">
      <c r="A3" s="202" t="s">
        <v>39</v>
      </c>
      <c r="B3" s="202"/>
      <c r="C3" s="202"/>
      <c r="D3" s="202"/>
      <c r="E3" s="202"/>
    </row>
    <row r="5" spans="1:5" x14ac:dyDescent="0.25">
      <c r="B5" s="106" t="s">
        <v>36</v>
      </c>
      <c r="C5" s="55" t="s">
        <v>14</v>
      </c>
      <c r="E5" s="55" t="s">
        <v>14</v>
      </c>
    </row>
    <row r="6" spans="1:5" ht="47.25" x14ac:dyDescent="0.25">
      <c r="A6" s="204"/>
      <c r="B6" s="110" t="s">
        <v>37</v>
      </c>
      <c r="C6" s="58" t="s">
        <v>41</v>
      </c>
      <c r="D6" s="205"/>
      <c r="E6" s="108" t="s">
        <v>42</v>
      </c>
    </row>
    <row r="7" spans="1:5" x14ac:dyDescent="0.25">
      <c r="A7" s="204"/>
      <c r="B7" s="111"/>
      <c r="C7" s="56" t="s">
        <v>0</v>
      </c>
      <c r="D7" s="205"/>
      <c r="E7" s="18" t="s">
        <v>0</v>
      </c>
    </row>
    <row r="8" spans="1:5" x14ac:dyDescent="0.25">
      <c r="A8" s="51" t="s">
        <v>77</v>
      </c>
      <c r="B8" s="111">
        <v>10</v>
      </c>
      <c r="C8" s="80">
        <v>75856297</v>
      </c>
      <c r="D8" s="81"/>
      <c r="E8" s="80">
        <v>72551252</v>
      </c>
    </row>
    <row r="9" spans="1:5" x14ac:dyDescent="0.25">
      <c r="A9" s="51" t="s">
        <v>1</v>
      </c>
      <c r="B9" s="111">
        <v>10</v>
      </c>
      <c r="C9" s="82">
        <v>-41334946</v>
      </c>
      <c r="D9" s="83"/>
      <c r="E9" s="82">
        <v>-36178000</v>
      </c>
    </row>
    <row r="10" spans="1:5" x14ac:dyDescent="0.25">
      <c r="A10" s="26" t="s">
        <v>2</v>
      </c>
      <c r="B10" s="112"/>
      <c r="C10" s="84">
        <f>SUM(C8:C9)</f>
        <v>34521351</v>
      </c>
      <c r="D10" s="85"/>
      <c r="E10" s="86">
        <f>SUM(E8:E9)</f>
        <v>36373252</v>
      </c>
    </row>
    <row r="11" spans="1:5" x14ac:dyDescent="0.25">
      <c r="A11" s="51"/>
      <c r="B11" s="111"/>
      <c r="C11" s="81"/>
      <c r="D11" s="81"/>
      <c r="E11" s="87"/>
    </row>
    <row r="12" spans="1:5" x14ac:dyDescent="0.25">
      <c r="A12" s="51" t="s">
        <v>78</v>
      </c>
      <c r="B12" s="111"/>
      <c r="C12" s="164">
        <v>14954027</v>
      </c>
      <c r="D12" s="81"/>
      <c r="E12" s="165">
        <v>-2704257</v>
      </c>
    </row>
    <row r="13" spans="1:5" ht="31.5" x14ac:dyDescent="0.25">
      <c r="A13" s="26" t="s">
        <v>79</v>
      </c>
      <c r="B13" s="112"/>
      <c r="C13" s="90">
        <f>SUM(C10:C12)</f>
        <v>49475378</v>
      </c>
      <c r="D13" s="85"/>
      <c r="E13" s="90">
        <f>SUM(E10:E12)</f>
        <v>33668995</v>
      </c>
    </row>
    <row r="14" spans="1:5" x14ac:dyDescent="0.25">
      <c r="A14" s="51"/>
      <c r="B14" s="111"/>
      <c r="C14" s="81"/>
      <c r="D14" s="81"/>
      <c r="E14" s="87"/>
    </row>
    <row r="15" spans="1:5" x14ac:dyDescent="0.25">
      <c r="A15" s="107" t="s">
        <v>3</v>
      </c>
      <c r="B15" s="111"/>
      <c r="C15" s="81">
        <v>3294954</v>
      </c>
      <c r="D15" s="81"/>
      <c r="E15" s="87">
        <v>1165179</v>
      </c>
    </row>
    <row r="16" spans="1:5" x14ac:dyDescent="0.25">
      <c r="A16" s="107" t="s">
        <v>80</v>
      </c>
      <c r="B16" s="111"/>
      <c r="C16" s="164">
        <v>-3172257</v>
      </c>
      <c r="D16" s="81"/>
      <c r="E16" s="165">
        <v>-1370169</v>
      </c>
    </row>
    <row r="17" spans="1:5" x14ac:dyDescent="0.25">
      <c r="A17" s="26" t="s">
        <v>81</v>
      </c>
      <c r="B17" s="112"/>
      <c r="C17" s="85">
        <f>SUM(C15:C16)</f>
        <v>122697</v>
      </c>
      <c r="D17" s="85"/>
      <c r="E17" s="85">
        <f>SUM(E15:E16)</f>
        <v>-204990</v>
      </c>
    </row>
    <row r="18" spans="1:5" x14ac:dyDescent="0.25">
      <c r="A18" s="107"/>
      <c r="B18" s="111"/>
      <c r="C18" s="81"/>
      <c r="D18" s="81"/>
      <c r="E18" s="87"/>
    </row>
    <row r="19" spans="1:5" ht="63" x14ac:dyDescent="0.25">
      <c r="A19" s="51" t="s">
        <v>82</v>
      </c>
      <c r="B19" s="111"/>
      <c r="C19" s="83">
        <v>3666078</v>
      </c>
      <c r="D19" s="83"/>
      <c r="E19" s="91">
        <v>-8334315</v>
      </c>
    </row>
    <row r="20" spans="1:5" x14ac:dyDescent="0.25">
      <c r="A20" s="51" t="s">
        <v>83</v>
      </c>
      <c r="B20" s="111"/>
      <c r="C20" s="83">
        <v>-737943</v>
      </c>
      <c r="D20" s="83"/>
      <c r="E20" s="91">
        <v>5905640</v>
      </c>
    </row>
    <row r="21" spans="1:5" ht="47.25" x14ac:dyDescent="0.25">
      <c r="A21" s="51" t="s">
        <v>84</v>
      </c>
      <c r="B21" s="111"/>
      <c r="C21" s="83">
        <v>-860418</v>
      </c>
      <c r="D21" s="83"/>
      <c r="E21" s="166">
        <v>0</v>
      </c>
    </row>
    <row r="22" spans="1:5" x14ac:dyDescent="0.25">
      <c r="A22" s="107" t="s">
        <v>85</v>
      </c>
      <c r="B22" s="111"/>
      <c r="C22" s="83">
        <v>210986</v>
      </c>
      <c r="D22" s="83"/>
      <c r="E22" s="91">
        <v>197718</v>
      </c>
    </row>
    <row r="23" spans="1:5" ht="31.5" x14ac:dyDescent="0.25">
      <c r="A23" s="107" t="s">
        <v>86</v>
      </c>
      <c r="B23" s="111"/>
      <c r="C23" s="83">
        <v>-217423</v>
      </c>
      <c r="D23" s="83"/>
      <c r="E23" s="91">
        <v>-55635</v>
      </c>
    </row>
    <row r="24" spans="1:5" x14ac:dyDescent="0.25">
      <c r="A24" s="51" t="s">
        <v>87</v>
      </c>
      <c r="B24" s="111"/>
      <c r="C24" s="82">
        <v>-8751844</v>
      </c>
      <c r="D24" s="83"/>
      <c r="E24" s="93">
        <v>3506689</v>
      </c>
    </row>
    <row r="25" spans="1:5" x14ac:dyDescent="0.25">
      <c r="A25" s="26" t="s">
        <v>88</v>
      </c>
      <c r="B25" s="112"/>
      <c r="C25" s="94">
        <f>SUM(C19:C24,C17,C13)</f>
        <v>42907511</v>
      </c>
      <c r="D25" s="85"/>
      <c r="E25" s="94">
        <f>SUM(E19:E24,E17,E13)</f>
        <v>34684102</v>
      </c>
    </row>
    <row r="26" spans="1:5" ht="31.5" x14ac:dyDescent="0.25">
      <c r="A26" s="51" t="s">
        <v>89</v>
      </c>
      <c r="B26" s="111"/>
      <c r="C26" s="91">
        <v>-218561</v>
      </c>
      <c r="D26" s="81"/>
      <c r="E26" s="91">
        <v>2823969</v>
      </c>
    </row>
    <row r="27" spans="1:5" x14ac:dyDescent="0.25">
      <c r="A27" s="60" t="s">
        <v>90</v>
      </c>
      <c r="B27" s="111"/>
      <c r="C27" s="91">
        <v>-11247201</v>
      </c>
      <c r="D27" s="95"/>
      <c r="E27" s="91">
        <v>-10067710</v>
      </c>
    </row>
    <row r="28" spans="1:5" ht="31.5" x14ac:dyDescent="0.25">
      <c r="A28" s="51" t="s">
        <v>91</v>
      </c>
      <c r="B28" s="111"/>
      <c r="C28" s="82">
        <v>3370</v>
      </c>
      <c r="D28" s="81"/>
      <c r="E28" s="89">
        <v>-412</v>
      </c>
    </row>
    <row r="29" spans="1:5" x14ac:dyDescent="0.25">
      <c r="A29" s="26" t="s">
        <v>4</v>
      </c>
      <c r="B29" s="112"/>
      <c r="C29" s="96">
        <f>SUM(C25:C28)</f>
        <v>31445119</v>
      </c>
      <c r="D29" s="85"/>
      <c r="E29" s="96">
        <f>SUM(E25:E28)</f>
        <v>27439949</v>
      </c>
    </row>
    <row r="30" spans="1:5" x14ac:dyDescent="0.25">
      <c r="A30" s="51" t="s">
        <v>33</v>
      </c>
      <c r="B30" s="111"/>
      <c r="C30" s="82">
        <v>-3404552</v>
      </c>
      <c r="D30" s="81"/>
      <c r="E30" s="82">
        <v>-1610926</v>
      </c>
    </row>
    <row r="31" spans="1:5" x14ac:dyDescent="0.25">
      <c r="A31" s="26" t="s">
        <v>19</v>
      </c>
      <c r="B31" s="112"/>
      <c r="C31" s="97">
        <f>SUM(C29:C30)</f>
        <v>28040567</v>
      </c>
      <c r="D31" s="85"/>
      <c r="E31" s="97">
        <f>SUM(E29:E30)</f>
        <v>25829023</v>
      </c>
    </row>
    <row r="32" spans="1:5" x14ac:dyDescent="0.25">
      <c r="A32" s="26" t="s">
        <v>166</v>
      </c>
      <c r="B32" s="112"/>
      <c r="C32" s="98"/>
      <c r="D32" s="85"/>
      <c r="E32" s="96"/>
    </row>
    <row r="33" spans="1:5" x14ac:dyDescent="0.25">
      <c r="A33" s="161" t="s">
        <v>103</v>
      </c>
      <c r="B33" s="111"/>
      <c r="C33" s="186">
        <v>28042235</v>
      </c>
      <c r="D33" s="81"/>
      <c r="E33" s="187">
        <v>25826733</v>
      </c>
    </row>
    <row r="34" spans="1:5" x14ac:dyDescent="0.25">
      <c r="A34" s="161" t="s">
        <v>104</v>
      </c>
      <c r="B34" s="111"/>
      <c r="C34" s="164">
        <v>-1668</v>
      </c>
      <c r="D34" s="81"/>
      <c r="E34" s="165">
        <v>2290</v>
      </c>
    </row>
    <row r="35" spans="1:5" x14ac:dyDescent="0.25">
      <c r="A35" s="26"/>
      <c r="B35" s="112"/>
      <c r="C35" s="98">
        <f>SUM(C33:C34)</f>
        <v>28040567</v>
      </c>
      <c r="D35" s="85"/>
      <c r="E35" s="98">
        <f>SUM(E33:E34)</f>
        <v>25829023</v>
      </c>
    </row>
    <row r="36" spans="1:5" x14ac:dyDescent="0.25">
      <c r="A36" s="26" t="s">
        <v>30</v>
      </c>
      <c r="B36" s="112"/>
      <c r="C36" s="98"/>
      <c r="D36" s="85"/>
      <c r="E36" s="96"/>
    </row>
    <row r="37" spans="1:5" ht="31.5" x14ac:dyDescent="0.25">
      <c r="A37" s="53" t="s">
        <v>92</v>
      </c>
      <c r="B37" s="113"/>
      <c r="C37" s="98"/>
      <c r="D37" s="85"/>
      <c r="E37" s="96"/>
    </row>
    <row r="38" spans="1:5" ht="47.25" x14ac:dyDescent="0.25">
      <c r="A38" s="107" t="s">
        <v>93</v>
      </c>
      <c r="B38" s="113"/>
      <c r="C38" s="80">
        <v>-9789</v>
      </c>
      <c r="D38" s="81"/>
      <c r="E38" s="168">
        <v>0</v>
      </c>
    </row>
    <row r="39" spans="1:5" ht="31.5" x14ac:dyDescent="0.25">
      <c r="A39" s="53" t="s">
        <v>94</v>
      </c>
      <c r="B39" s="113"/>
      <c r="C39" s="80"/>
      <c r="D39" s="81"/>
      <c r="E39" s="88"/>
    </row>
    <row r="40" spans="1:5" x14ac:dyDescent="0.25">
      <c r="A40" s="107" t="s">
        <v>95</v>
      </c>
      <c r="B40" s="113"/>
      <c r="C40" s="80"/>
      <c r="D40" s="81"/>
      <c r="E40" s="88"/>
    </row>
    <row r="41" spans="1:5" x14ac:dyDescent="0.25">
      <c r="A41" s="51" t="s">
        <v>97</v>
      </c>
      <c r="B41" s="111"/>
      <c r="C41" s="83">
        <v>4379640</v>
      </c>
      <c r="D41" s="81"/>
      <c r="E41" s="92">
        <v>-3102068</v>
      </c>
    </row>
    <row r="42" spans="1:5" ht="31.5" x14ac:dyDescent="0.25">
      <c r="A42" s="167" t="s">
        <v>96</v>
      </c>
      <c r="B42" s="111"/>
      <c r="C42" s="83">
        <v>859910</v>
      </c>
      <c r="D42" s="81"/>
      <c r="E42" s="92">
        <v>140742</v>
      </c>
    </row>
    <row r="43" spans="1:5" ht="47.25" x14ac:dyDescent="0.25">
      <c r="A43" s="167" t="s">
        <v>98</v>
      </c>
      <c r="B43" s="111"/>
      <c r="C43" s="103">
        <v>0</v>
      </c>
      <c r="D43" s="81"/>
      <c r="E43" s="92">
        <v>-6602</v>
      </c>
    </row>
    <row r="44" spans="1:5" ht="31.5" x14ac:dyDescent="0.25">
      <c r="A44" s="167" t="s">
        <v>99</v>
      </c>
      <c r="B44" s="111"/>
      <c r="C44" s="92">
        <v>-32481</v>
      </c>
      <c r="D44" s="81"/>
      <c r="E44" s="92">
        <v>-312886</v>
      </c>
    </row>
    <row r="45" spans="1:5" ht="47.25" x14ac:dyDescent="0.25">
      <c r="A45" s="51" t="s">
        <v>100</v>
      </c>
      <c r="B45" s="111"/>
      <c r="C45" s="169">
        <v>0</v>
      </c>
      <c r="D45" s="81"/>
      <c r="E45" s="93">
        <v>-212510</v>
      </c>
    </row>
    <row r="46" spans="1:5" x14ac:dyDescent="0.25">
      <c r="A46" s="26" t="s">
        <v>21</v>
      </c>
      <c r="B46" s="112"/>
      <c r="C46" s="90">
        <f>SUM(C38:C45)</f>
        <v>5197280</v>
      </c>
      <c r="D46" s="99"/>
      <c r="E46" s="90">
        <f>SUM(E38:E45)</f>
        <v>-3493324</v>
      </c>
    </row>
    <row r="47" spans="1:5" x14ac:dyDescent="0.25">
      <c r="A47" s="26" t="s">
        <v>101</v>
      </c>
      <c r="B47" s="112"/>
      <c r="C47" s="90">
        <f>C46+C31</f>
        <v>33237847</v>
      </c>
      <c r="D47" s="85"/>
      <c r="E47" s="90">
        <f>E46+E31</f>
        <v>22335699</v>
      </c>
    </row>
    <row r="48" spans="1:5" x14ac:dyDescent="0.25">
      <c r="A48" s="26"/>
      <c r="B48" s="112"/>
      <c r="C48" s="99"/>
      <c r="D48" s="85"/>
      <c r="E48" s="99"/>
    </row>
    <row r="49" spans="1:5" x14ac:dyDescent="0.25">
      <c r="A49" s="26" t="s">
        <v>102</v>
      </c>
      <c r="B49" s="112"/>
      <c r="C49" s="99"/>
      <c r="D49" s="85"/>
      <c r="E49" s="99"/>
    </row>
    <row r="50" spans="1:5" x14ac:dyDescent="0.25">
      <c r="A50" s="107" t="s">
        <v>103</v>
      </c>
      <c r="B50" s="112"/>
      <c r="C50" s="83">
        <v>33239515</v>
      </c>
      <c r="D50" s="81"/>
      <c r="E50" s="83">
        <v>22333409</v>
      </c>
    </row>
    <row r="51" spans="1:5" x14ac:dyDescent="0.25">
      <c r="A51" s="107" t="s">
        <v>104</v>
      </c>
      <c r="B51" s="112"/>
      <c r="C51" s="82">
        <v>-1668</v>
      </c>
      <c r="D51" s="81"/>
      <c r="E51" s="82">
        <v>2290</v>
      </c>
    </row>
    <row r="52" spans="1:5" x14ac:dyDescent="0.25">
      <c r="A52" s="26" t="s">
        <v>101</v>
      </c>
      <c r="B52" s="112"/>
      <c r="C52" s="90">
        <f>SUM(C50:C51)</f>
        <v>33237847</v>
      </c>
      <c r="D52" s="85"/>
      <c r="E52" s="90">
        <f>SUM(E50:E51)</f>
        <v>22335699</v>
      </c>
    </row>
    <row r="53" spans="1:5" x14ac:dyDescent="0.25">
      <c r="A53" s="107"/>
      <c r="B53" s="112"/>
      <c r="C53" s="99"/>
      <c r="D53" s="85"/>
      <c r="E53" s="99"/>
    </row>
    <row r="54" spans="1:5" ht="16.5" thickBot="1" x14ac:dyDescent="0.3">
      <c r="A54" s="158" t="s">
        <v>105</v>
      </c>
      <c r="B54" s="8"/>
      <c r="C54" s="159">
        <v>33</v>
      </c>
      <c r="E54" s="159">
        <v>31</v>
      </c>
    </row>
    <row r="55" spans="1:5" ht="16.5" thickTop="1" x14ac:dyDescent="0.25">
      <c r="C55" s="100"/>
      <c r="D55" s="101"/>
      <c r="E55" s="102"/>
    </row>
    <row r="57" spans="1:5" x14ac:dyDescent="0.25">
      <c r="A57" s="54" t="str">
        <f>Ф1!A56</f>
        <v>Управляющий директор - Член Правления</v>
      </c>
      <c r="B57" s="115"/>
      <c r="C57" s="203"/>
      <c r="D57" s="203"/>
      <c r="E57" s="4" t="str">
        <f>Ф1!E56</f>
        <v>Хамитов Е.Е.</v>
      </c>
    </row>
    <row r="58" spans="1:5" ht="19.5" customHeight="1" x14ac:dyDescent="0.25">
      <c r="A58" s="2"/>
      <c r="B58" s="116"/>
      <c r="C58" s="3"/>
      <c r="D58" s="9"/>
    </row>
    <row r="59" spans="1:5" x14ac:dyDescent="0.25">
      <c r="A59" s="54" t="s">
        <v>20</v>
      </c>
      <c r="B59" s="115"/>
      <c r="C59" s="203"/>
      <c r="D59" s="203"/>
      <c r="E59" s="4" t="str">
        <f>Ф1!E58</f>
        <v>Есенгараева К.Д.</v>
      </c>
    </row>
  </sheetData>
  <mergeCells count="6">
    <mergeCell ref="A2:E2"/>
    <mergeCell ref="A3:E3"/>
    <mergeCell ref="C57:D57"/>
    <mergeCell ref="C59:D59"/>
    <mergeCell ref="A6:A7"/>
    <mergeCell ref="D6:D7"/>
  </mergeCells>
  <pageMargins left="0.98425196850393704" right="0.39" top="0.59055118110236204" bottom="0.59055118110236204" header="0.31496062992126" footer="0.31496062992126"/>
  <pageSetup paperSize="9" scale="7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71"/>
  <sheetViews>
    <sheetView workbookViewId="0">
      <selection activeCell="B15" sqref="B15"/>
    </sheetView>
  </sheetViews>
  <sheetFormatPr defaultRowHeight="15.75" x14ac:dyDescent="0.25"/>
  <cols>
    <col min="1" max="1" width="84.7109375" style="28" customWidth="1"/>
    <col min="2" max="2" width="21.140625" style="31" customWidth="1"/>
    <col min="3" max="3" width="1.85546875" style="30" customWidth="1"/>
    <col min="4" max="4" width="20.5703125" style="31" customWidth="1"/>
    <col min="5" max="16384" width="9.140625" style="28"/>
  </cols>
  <sheetData>
    <row r="2" spans="1:4" ht="18.75" x14ac:dyDescent="0.3">
      <c r="A2" s="206" t="s">
        <v>43</v>
      </c>
      <c r="B2" s="206"/>
      <c r="C2" s="206"/>
      <c r="D2" s="206"/>
    </row>
    <row r="3" spans="1:4" ht="18.75" x14ac:dyDescent="0.3">
      <c r="A3" s="206" t="s">
        <v>39</v>
      </c>
      <c r="B3" s="206"/>
      <c r="C3" s="206"/>
      <c r="D3" s="206"/>
    </row>
    <row r="4" spans="1:4" x14ac:dyDescent="0.25">
      <c r="A4" s="29"/>
      <c r="B4" s="29"/>
      <c r="C4" s="29"/>
      <c r="D4" s="29"/>
    </row>
    <row r="5" spans="1:4" x14ac:dyDescent="0.25">
      <c r="B5" s="27" t="s">
        <v>14</v>
      </c>
      <c r="D5" s="61" t="s">
        <v>14</v>
      </c>
    </row>
    <row r="6" spans="1:4" ht="49.5" customHeight="1" x14ac:dyDescent="0.25">
      <c r="A6" s="207"/>
      <c r="B6" s="108" t="s">
        <v>41</v>
      </c>
      <c r="C6" s="27"/>
      <c r="D6" s="108" t="s">
        <v>42</v>
      </c>
    </row>
    <row r="7" spans="1:4" x14ac:dyDescent="0.25">
      <c r="A7" s="207"/>
      <c r="B7" s="10" t="s">
        <v>0</v>
      </c>
      <c r="C7" s="27"/>
      <c r="D7" s="10" t="s">
        <v>0</v>
      </c>
    </row>
    <row r="8" spans="1:4" ht="16.5" x14ac:dyDescent="0.25">
      <c r="A8" s="131" t="s">
        <v>106</v>
      </c>
      <c r="B8" s="132"/>
      <c r="C8" s="133"/>
      <c r="D8" s="132"/>
    </row>
    <row r="9" spans="1:4" ht="20.100000000000001" customHeight="1" x14ac:dyDescent="0.25">
      <c r="A9" s="134" t="s">
        <v>107</v>
      </c>
      <c r="B9" s="135">
        <v>72086723</v>
      </c>
      <c r="C9" s="136"/>
      <c r="D9" s="137">
        <v>69958506</v>
      </c>
    </row>
    <row r="10" spans="1:4" ht="20.100000000000001" customHeight="1" x14ac:dyDescent="0.25">
      <c r="A10" s="134" t="s">
        <v>108</v>
      </c>
      <c r="B10" s="138">
        <v>-17265424</v>
      </c>
      <c r="C10" s="136"/>
      <c r="D10" s="138">
        <v>-19703955</v>
      </c>
    </row>
    <row r="11" spans="1:4" ht="20.100000000000001" customHeight="1" x14ac:dyDescent="0.25">
      <c r="A11" s="134" t="s">
        <v>109</v>
      </c>
      <c r="B11" s="135">
        <v>4252691</v>
      </c>
      <c r="C11" s="136"/>
      <c r="D11" s="137">
        <v>1928505</v>
      </c>
    </row>
    <row r="12" spans="1:4" ht="20.100000000000001" customHeight="1" x14ac:dyDescent="0.25">
      <c r="A12" s="134" t="s">
        <v>110</v>
      </c>
      <c r="B12" s="138">
        <v>-3272172</v>
      </c>
      <c r="C12" s="136"/>
      <c r="D12" s="138">
        <v>-3416004</v>
      </c>
    </row>
    <row r="13" spans="1:4" ht="20.100000000000001" customHeight="1" x14ac:dyDescent="0.25">
      <c r="A13" s="134" t="s">
        <v>111</v>
      </c>
      <c r="B13" s="138">
        <v>547194</v>
      </c>
      <c r="C13" s="136"/>
      <c r="D13" s="139">
        <v>1774271</v>
      </c>
    </row>
    <row r="14" spans="1:4" ht="16.5" x14ac:dyDescent="0.25">
      <c r="A14" s="134" t="s">
        <v>112</v>
      </c>
      <c r="B14" s="138">
        <v>-5325688</v>
      </c>
      <c r="C14" s="136"/>
      <c r="D14" s="138">
        <v>-4697051</v>
      </c>
    </row>
    <row r="15" spans="1:4" ht="20.100000000000001" customHeight="1" x14ac:dyDescent="0.25">
      <c r="A15" s="134" t="s">
        <v>113</v>
      </c>
      <c r="B15" s="138">
        <v>-4752239</v>
      </c>
      <c r="C15" s="140"/>
      <c r="D15" s="138">
        <v>-5258637</v>
      </c>
    </row>
    <row r="16" spans="1:4" ht="20.100000000000001" customHeight="1" x14ac:dyDescent="0.25">
      <c r="A16" s="134" t="s">
        <v>114</v>
      </c>
      <c r="B16" s="138">
        <v>-4724221</v>
      </c>
      <c r="C16" s="136"/>
      <c r="D16" s="141">
        <v>-1743145</v>
      </c>
    </row>
    <row r="17" spans="1:4" ht="33" x14ac:dyDescent="0.25">
      <c r="A17" s="131" t="s">
        <v>115</v>
      </c>
      <c r="B17" s="142">
        <f>SUM(B9:B16)</f>
        <v>41546864</v>
      </c>
      <c r="C17" s="143"/>
      <c r="D17" s="142">
        <f>SUM(D9:D16)</f>
        <v>38842490</v>
      </c>
    </row>
    <row r="18" spans="1:4" ht="20.100000000000001" customHeight="1" x14ac:dyDescent="0.25">
      <c r="A18" s="170" t="s">
        <v>116</v>
      </c>
      <c r="B18" s="144"/>
      <c r="C18" s="145"/>
      <c r="D18" s="146"/>
    </row>
    <row r="19" spans="1:4" ht="33" x14ac:dyDescent="0.25">
      <c r="A19" s="134" t="s">
        <v>117</v>
      </c>
      <c r="B19" s="138">
        <v>852453</v>
      </c>
      <c r="C19" s="138"/>
      <c r="D19" s="138">
        <v>-2608709</v>
      </c>
    </row>
    <row r="20" spans="1:4" ht="20.100000000000001" customHeight="1" x14ac:dyDescent="0.25">
      <c r="A20" s="134" t="s">
        <v>118</v>
      </c>
      <c r="B20" s="138">
        <v>-40794202</v>
      </c>
      <c r="C20" s="138"/>
      <c r="D20" s="138">
        <v>-28537340</v>
      </c>
    </row>
    <row r="21" spans="1:4" ht="20.100000000000001" customHeight="1" x14ac:dyDescent="0.25">
      <c r="A21" s="134" t="s">
        <v>119</v>
      </c>
      <c r="B21" s="138">
        <v>123251955</v>
      </c>
      <c r="C21" s="138"/>
      <c r="D21" s="138">
        <v>-50418450</v>
      </c>
    </row>
    <row r="22" spans="1:4" ht="20.100000000000001" customHeight="1" x14ac:dyDescent="0.25">
      <c r="A22" s="134" t="s">
        <v>120</v>
      </c>
      <c r="B22" s="138">
        <v>4367947</v>
      </c>
      <c r="C22" s="138"/>
      <c r="D22" s="137">
        <v>3622666</v>
      </c>
    </row>
    <row r="23" spans="1:4" ht="20.100000000000001" customHeight="1" x14ac:dyDescent="0.25">
      <c r="A23" s="134" t="s">
        <v>121</v>
      </c>
      <c r="B23" s="138">
        <v>30266584</v>
      </c>
      <c r="C23" s="138"/>
      <c r="D23" s="138">
        <v>-286027</v>
      </c>
    </row>
    <row r="24" spans="1:4" ht="20.100000000000001" hidden="1" customHeight="1" x14ac:dyDescent="0.25">
      <c r="A24" s="134"/>
      <c r="B24" s="138"/>
      <c r="C24" s="138"/>
      <c r="D24" s="138"/>
    </row>
    <row r="25" spans="1:4" ht="20.100000000000001" customHeight="1" x14ac:dyDescent="0.25">
      <c r="A25" s="134" t="s">
        <v>122</v>
      </c>
      <c r="B25" s="138">
        <v>-44636611</v>
      </c>
      <c r="C25" s="147"/>
      <c r="D25" s="138">
        <v>-6096233</v>
      </c>
    </row>
    <row r="26" spans="1:4" ht="20.100000000000001" customHeight="1" x14ac:dyDescent="0.25">
      <c r="A26" s="170" t="s">
        <v>123</v>
      </c>
      <c r="B26" s="138"/>
      <c r="C26" s="138"/>
      <c r="D26" s="147"/>
    </row>
    <row r="27" spans="1:4" ht="20.100000000000001" customHeight="1" x14ac:dyDescent="0.25">
      <c r="A27" s="134" t="s">
        <v>124</v>
      </c>
      <c r="B27" s="135">
        <v>55859571</v>
      </c>
      <c r="C27" s="138"/>
      <c r="D27" s="138">
        <v>21307510</v>
      </c>
    </row>
    <row r="28" spans="1:4" ht="20.100000000000001" hidden="1" customHeight="1" x14ac:dyDescent="0.25">
      <c r="A28" s="134"/>
      <c r="B28" s="138"/>
      <c r="C28" s="138"/>
      <c r="D28" s="138"/>
    </row>
    <row r="29" spans="1:4" ht="20.100000000000001" hidden="1" customHeight="1" x14ac:dyDescent="0.25">
      <c r="A29" s="134"/>
      <c r="B29" s="135"/>
      <c r="C29" s="135"/>
      <c r="D29" s="135"/>
    </row>
    <row r="30" spans="1:4" ht="20.100000000000001" customHeight="1" x14ac:dyDescent="0.25">
      <c r="A30" s="134" t="s">
        <v>125</v>
      </c>
      <c r="B30" s="138">
        <v>32757454</v>
      </c>
      <c r="C30" s="138"/>
      <c r="D30" s="138">
        <v>20900832</v>
      </c>
    </row>
    <row r="31" spans="1:4" ht="20.100000000000001" customHeight="1" x14ac:dyDescent="0.25">
      <c r="A31" s="134" t="s">
        <v>126</v>
      </c>
      <c r="B31" s="141">
        <v>-1394680</v>
      </c>
      <c r="C31" s="135"/>
      <c r="D31" s="148">
        <v>9007259</v>
      </c>
    </row>
    <row r="32" spans="1:4" ht="40.5" customHeight="1" x14ac:dyDescent="0.25">
      <c r="A32" s="131" t="s">
        <v>127</v>
      </c>
      <c r="B32" s="149">
        <f>SUM(B17:B31)</f>
        <v>202077335</v>
      </c>
      <c r="C32" s="150"/>
      <c r="D32" s="151">
        <f>SUM(D17:D31)</f>
        <v>5733998</v>
      </c>
    </row>
    <row r="33" spans="1:4" ht="20.100000000000001" customHeight="1" x14ac:dyDescent="0.25">
      <c r="A33" s="131"/>
      <c r="B33" s="143"/>
      <c r="C33" s="143"/>
      <c r="D33" s="143"/>
    </row>
    <row r="34" spans="1:4" ht="16.5" x14ac:dyDescent="0.25">
      <c r="A34" s="131" t="s">
        <v>128</v>
      </c>
      <c r="B34" s="144"/>
      <c r="C34" s="145"/>
      <c r="D34" s="144"/>
    </row>
    <row r="35" spans="1:4" ht="16.5" x14ac:dyDescent="0.25">
      <c r="A35" s="153" t="s">
        <v>129</v>
      </c>
      <c r="B35" s="138">
        <v>-103121707</v>
      </c>
      <c r="C35" s="136"/>
      <c r="D35" s="138">
        <v>-128646452</v>
      </c>
    </row>
    <row r="36" spans="1:4" ht="20.100000000000001" customHeight="1" x14ac:dyDescent="0.25">
      <c r="A36" s="153" t="s">
        <v>130</v>
      </c>
      <c r="B36" s="154">
        <v>105861741</v>
      </c>
      <c r="C36" s="136"/>
      <c r="D36" s="138">
        <v>28894850</v>
      </c>
    </row>
    <row r="37" spans="1:4" ht="20.100000000000001" customHeight="1" x14ac:dyDescent="0.25">
      <c r="A37" s="153" t="s">
        <v>131</v>
      </c>
      <c r="B37" s="154">
        <v>-1281386</v>
      </c>
      <c r="C37" s="136"/>
      <c r="D37" s="138">
        <v>-432218</v>
      </c>
    </row>
    <row r="38" spans="1:4" ht="20.100000000000001" customHeight="1" x14ac:dyDescent="0.25">
      <c r="A38" s="153" t="s">
        <v>132</v>
      </c>
      <c r="B38" s="154">
        <v>199375</v>
      </c>
      <c r="C38" s="136"/>
      <c r="D38" s="138">
        <v>62436</v>
      </c>
    </row>
    <row r="39" spans="1:4" ht="20.100000000000001" customHeight="1" x14ac:dyDescent="0.25">
      <c r="A39" s="153" t="s">
        <v>133</v>
      </c>
      <c r="B39" s="154">
        <v>4730</v>
      </c>
      <c r="C39" s="136"/>
      <c r="D39" s="138">
        <v>123726</v>
      </c>
    </row>
    <row r="40" spans="1:4" ht="20.100000000000001" customHeight="1" x14ac:dyDescent="0.25">
      <c r="A40" s="153" t="s">
        <v>134</v>
      </c>
      <c r="B40" s="135">
        <v>2484052</v>
      </c>
      <c r="C40" s="136"/>
      <c r="D40" s="141">
        <v>-493000</v>
      </c>
    </row>
    <row r="41" spans="1:4" ht="33" x14ac:dyDescent="0.25">
      <c r="A41" s="131" t="s">
        <v>135</v>
      </c>
      <c r="B41" s="149">
        <f>SUM(B35:B40)</f>
        <v>4146805</v>
      </c>
      <c r="C41" s="150"/>
      <c r="D41" s="152">
        <f>SUM(D35:D40)</f>
        <v>-100490658</v>
      </c>
    </row>
    <row r="42" spans="1:4" ht="20.100000000000001" customHeight="1" x14ac:dyDescent="0.25">
      <c r="A42" s="131"/>
      <c r="B42" s="208"/>
      <c r="C42" s="143"/>
      <c r="D42" s="208"/>
    </row>
    <row r="43" spans="1:4" ht="20.100000000000001" hidden="1" customHeight="1" x14ac:dyDescent="0.25">
      <c r="A43" s="131" t="s">
        <v>22</v>
      </c>
      <c r="B43" s="208"/>
      <c r="C43" s="143"/>
      <c r="D43" s="208"/>
    </row>
    <row r="44" spans="1:4" ht="20.100000000000001" hidden="1" customHeight="1" x14ac:dyDescent="0.25">
      <c r="A44" s="134" t="s">
        <v>31</v>
      </c>
      <c r="B44" s="138">
        <v>0</v>
      </c>
      <c r="C44" s="135"/>
      <c r="D44" s="138">
        <v>0</v>
      </c>
    </row>
    <row r="45" spans="1:4" ht="20.100000000000001" hidden="1" customHeight="1" x14ac:dyDescent="0.25">
      <c r="A45" s="134" t="s">
        <v>23</v>
      </c>
      <c r="B45" s="138">
        <v>0</v>
      </c>
      <c r="C45" s="135"/>
      <c r="D45" s="138">
        <v>0</v>
      </c>
    </row>
    <row r="46" spans="1:4" ht="20.100000000000001" hidden="1" customHeight="1" x14ac:dyDescent="0.25">
      <c r="A46" s="134" t="s">
        <v>24</v>
      </c>
      <c r="B46" s="138">
        <v>0</v>
      </c>
      <c r="C46" s="136"/>
      <c r="D46" s="138">
        <v>0</v>
      </c>
    </row>
    <row r="47" spans="1:4" ht="20.100000000000001" hidden="1" customHeight="1" x14ac:dyDescent="0.25">
      <c r="A47" s="134" t="s">
        <v>25</v>
      </c>
      <c r="B47" s="138">
        <v>0</v>
      </c>
      <c r="C47" s="136"/>
      <c r="D47" s="138">
        <v>0</v>
      </c>
    </row>
    <row r="48" spans="1:4" ht="20.100000000000001" hidden="1" customHeight="1" x14ac:dyDescent="0.25">
      <c r="A48" s="131" t="s">
        <v>26</v>
      </c>
      <c r="B48" s="149">
        <f>SUM(B44:B47)</f>
        <v>0</v>
      </c>
      <c r="C48" s="143"/>
      <c r="D48" s="149">
        <f>SUM(D44:D47)</f>
        <v>0</v>
      </c>
    </row>
    <row r="49" spans="1:4" ht="20.100000000000001" hidden="1" customHeight="1" x14ac:dyDescent="0.25">
      <c r="A49" s="131"/>
      <c r="B49" s="146"/>
      <c r="C49" s="143"/>
      <c r="D49" s="146"/>
    </row>
    <row r="50" spans="1:4" ht="20.100000000000001" customHeight="1" x14ac:dyDescent="0.25">
      <c r="A50" s="131" t="s">
        <v>136</v>
      </c>
      <c r="B50" s="146"/>
      <c r="C50" s="155"/>
      <c r="D50" s="146"/>
    </row>
    <row r="51" spans="1:4" ht="20.100000000000001" customHeight="1" x14ac:dyDescent="0.25">
      <c r="A51" s="134" t="s">
        <v>60</v>
      </c>
      <c r="B51" s="144">
        <v>0</v>
      </c>
      <c r="C51" s="145"/>
      <c r="D51" s="144">
        <v>45462098</v>
      </c>
    </row>
    <row r="52" spans="1:4" ht="20.100000000000001" customHeight="1" x14ac:dyDescent="0.25">
      <c r="A52" s="134" t="s">
        <v>137</v>
      </c>
      <c r="B52" s="154">
        <v>-153958569</v>
      </c>
      <c r="C52" s="145"/>
      <c r="D52" s="154">
        <v>-188601947</v>
      </c>
    </row>
    <row r="53" spans="1:4" ht="20.100000000000001" customHeight="1" x14ac:dyDescent="0.25">
      <c r="A53" s="134" t="s">
        <v>61</v>
      </c>
      <c r="B53" s="154">
        <v>38419970</v>
      </c>
      <c r="C53" s="145"/>
      <c r="D53" s="154">
        <v>27010945</v>
      </c>
    </row>
    <row r="54" spans="1:4" ht="20.100000000000001" customHeight="1" x14ac:dyDescent="0.25">
      <c r="A54" s="134" t="s">
        <v>138</v>
      </c>
      <c r="B54" s="154">
        <v>-81644</v>
      </c>
      <c r="C54" s="145"/>
      <c r="D54" s="154">
        <v>-99143</v>
      </c>
    </row>
    <row r="55" spans="1:4" ht="20.100000000000001" customHeight="1" x14ac:dyDescent="0.25">
      <c r="A55" s="134" t="s">
        <v>139</v>
      </c>
      <c r="B55" s="154">
        <v>34000000</v>
      </c>
      <c r="C55" s="145"/>
      <c r="D55" s="154">
        <v>0</v>
      </c>
    </row>
    <row r="56" spans="1:4" ht="20.100000000000001" customHeight="1" x14ac:dyDescent="0.25">
      <c r="A56" s="134" t="s">
        <v>140</v>
      </c>
      <c r="B56" s="154">
        <v>5751078</v>
      </c>
      <c r="C56" s="145"/>
      <c r="D56" s="154">
        <v>5999789</v>
      </c>
    </row>
    <row r="57" spans="1:4" ht="20.100000000000001" customHeight="1" x14ac:dyDescent="0.25">
      <c r="A57" s="134" t="s">
        <v>141</v>
      </c>
      <c r="B57" s="154">
        <v>-4734890</v>
      </c>
      <c r="C57" s="145"/>
      <c r="D57" s="154">
        <v>0</v>
      </c>
    </row>
    <row r="58" spans="1:4" ht="20.100000000000001" customHeight="1" x14ac:dyDescent="0.25">
      <c r="A58" s="134" t="s">
        <v>142</v>
      </c>
      <c r="B58" s="173">
        <v>0</v>
      </c>
      <c r="C58" s="145"/>
      <c r="D58" s="173">
        <v>0</v>
      </c>
    </row>
    <row r="59" spans="1:4" ht="20.100000000000001" customHeight="1" x14ac:dyDescent="0.25">
      <c r="A59" s="131" t="s">
        <v>143</v>
      </c>
      <c r="B59" s="172">
        <f>SUM(B51:B58)</f>
        <v>-80604055</v>
      </c>
      <c r="C59" s="155"/>
      <c r="D59" s="172">
        <f>SUM(D51:D58)</f>
        <v>-110228258</v>
      </c>
    </row>
    <row r="60" spans="1:4" ht="20.100000000000001" customHeight="1" x14ac:dyDescent="0.25">
      <c r="A60" s="134"/>
      <c r="B60" s="144"/>
      <c r="C60" s="145"/>
      <c r="D60" s="144"/>
    </row>
    <row r="61" spans="1:4" ht="33" customHeight="1" x14ac:dyDescent="0.25">
      <c r="A61" s="134" t="s">
        <v>144</v>
      </c>
      <c r="B61" s="138">
        <v>-3266714</v>
      </c>
      <c r="C61" s="136"/>
      <c r="D61" s="138">
        <v>-6442773</v>
      </c>
    </row>
    <row r="62" spans="1:4" ht="34.5" customHeight="1" x14ac:dyDescent="0.25">
      <c r="A62" s="134" t="s">
        <v>145</v>
      </c>
      <c r="B62" s="148">
        <v>77422</v>
      </c>
      <c r="C62" s="136"/>
      <c r="D62" s="174">
        <v>0</v>
      </c>
    </row>
    <row r="63" spans="1:4" ht="34.5" customHeight="1" x14ac:dyDescent="0.25">
      <c r="A63" s="131" t="s">
        <v>146</v>
      </c>
      <c r="B63" s="171">
        <f>SUM(B61:B62,B59,B41,B32)</f>
        <v>122430793</v>
      </c>
      <c r="C63" s="150"/>
      <c r="D63" s="172">
        <f>SUM(D61:D62,D59,D41,D32)</f>
        <v>-211427691</v>
      </c>
    </row>
    <row r="64" spans="1:4" ht="20.100000000000001" customHeight="1" x14ac:dyDescent="0.25">
      <c r="A64" s="134" t="s">
        <v>147</v>
      </c>
      <c r="B64" s="156">
        <v>644172147</v>
      </c>
      <c r="C64" s="145"/>
      <c r="D64" s="156">
        <v>672098266</v>
      </c>
    </row>
    <row r="65" spans="1:4" ht="20.100000000000001" customHeight="1" thickBot="1" x14ac:dyDescent="0.3">
      <c r="A65" s="131" t="s">
        <v>27</v>
      </c>
      <c r="B65" s="157">
        <f>SUM(B63:B64)</f>
        <v>766602940</v>
      </c>
      <c r="C65" s="143"/>
      <c r="D65" s="157">
        <f>SUM(D63:D64)</f>
        <v>460670575</v>
      </c>
    </row>
    <row r="66" spans="1:4" ht="16.5" thickTop="1" x14ac:dyDescent="0.25"/>
    <row r="69" spans="1:4" s="57" customFormat="1" ht="18.75" x14ac:dyDescent="0.3">
      <c r="A69" s="1" t="str">
        <f>Ф2!A57</f>
        <v>Управляющий директор - Член Правления</v>
      </c>
      <c r="B69" s="32"/>
      <c r="C69" s="33"/>
      <c r="D69" s="4" t="str">
        <f>Ф2!E57</f>
        <v>Хамитов Е.Е.</v>
      </c>
    </row>
    <row r="70" spans="1:4" s="57" customFormat="1" ht="21" customHeight="1" x14ac:dyDescent="0.3">
      <c r="A70" s="2"/>
      <c r="B70" s="34"/>
      <c r="C70" s="9"/>
      <c r="D70" s="35"/>
    </row>
    <row r="71" spans="1:4" s="57" customFormat="1" ht="18.75" x14ac:dyDescent="0.3">
      <c r="A71" s="54" t="s">
        <v>20</v>
      </c>
      <c r="B71" s="32"/>
      <c r="C71" s="33"/>
      <c r="D71" s="4" t="str">
        <f>Ф2!E59</f>
        <v>Есенгараева К.Д.</v>
      </c>
    </row>
  </sheetData>
  <mergeCells count="5">
    <mergeCell ref="A2:D2"/>
    <mergeCell ref="A3:D3"/>
    <mergeCell ref="A6:A7"/>
    <mergeCell ref="B42:B43"/>
    <mergeCell ref="D42:D43"/>
  </mergeCells>
  <pageMargins left="0.98425196850393704" right="0.39370078740157483" top="0.59055118110236227" bottom="0.59055118110236227" header="0.31496062992125984" footer="0.31496062992125984"/>
  <pageSetup paperSize="9" scale="65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P34"/>
  <sheetViews>
    <sheetView zoomScale="85" zoomScaleNormal="85" zoomScaleSheetLayoutView="85" workbookViewId="0">
      <selection activeCell="D11" sqref="D11"/>
    </sheetView>
  </sheetViews>
  <sheetFormatPr defaultColWidth="9.140625" defaultRowHeight="15.75" x14ac:dyDescent="0.25"/>
  <cols>
    <col min="1" max="1" width="1.85546875" style="36" customWidth="1"/>
    <col min="2" max="2" width="75.140625" style="36" customWidth="1"/>
    <col min="3" max="3" width="16.7109375" style="37" customWidth="1"/>
    <col min="4" max="4" width="15" style="37" customWidth="1"/>
    <col min="5" max="5" width="26.85546875" style="37" customWidth="1"/>
    <col min="6" max="6" width="17.42578125" style="37" customWidth="1"/>
    <col min="7" max="7" width="19.7109375" style="37" customWidth="1"/>
    <col min="8" max="11" width="17.28515625" style="37" customWidth="1"/>
    <col min="12" max="12" width="16.85546875" style="37" customWidth="1"/>
    <col min="13" max="13" width="6.7109375" bestFit="1" customWidth="1"/>
    <col min="14" max="14" width="10.5703125" style="36" bestFit="1" customWidth="1"/>
    <col min="15" max="15" width="9.140625" style="36"/>
    <col min="16" max="16" width="11.85546875" style="36" bestFit="1" customWidth="1"/>
    <col min="17" max="16384" width="9.140625" style="36"/>
  </cols>
  <sheetData>
    <row r="2" spans="2:16" ht="18.75" x14ac:dyDescent="0.25">
      <c r="B2" s="209" t="s">
        <v>44</v>
      </c>
      <c r="C2" s="209"/>
      <c r="D2" s="209"/>
      <c r="E2" s="209"/>
      <c r="F2" s="209"/>
      <c r="G2" s="209"/>
      <c r="H2" s="209"/>
      <c r="I2" s="209"/>
      <c r="J2" s="209"/>
      <c r="K2" s="209"/>
      <c r="L2" s="209"/>
    </row>
    <row r="3" spans="2:16" ht="18.75" x14ac:dyDescent="0.25">
      <c r="B3" s="210" t="s">
        <v>39</v>
      </c>
      <c r="C3" s="210"/>
      <c r="D3" s="210"/>
      <c r="E3" s="210"/>
      <c r="F3" s="210"/>
      <c r="G3" s="210"/>
      <c r="H3" s="210"/>
      <c r="I3" s="210"/>
      <c r="J3" s="210"/>
      <c r="K3" s="210"/>
      <c r="L3" s="210"/>
    </row>
    <row r="4" spans="2:16" ht="18.75" x14ac:dyDescent="0.25">
      <c r="B4" s="109"/>
      <c r="C4" s="109"/>
      <c r="D4" s="109"/>
      <c r="E4" s="109"/>
      <c r="F4" s="109"/>
      <c r="G4" s="109"/>
      <c r="H4" s="109"/>
      <c r="I4" s="109"/>
      <c r="J4" s="109"/>
      <c r="K4" s="109"/>
      <c r="L4" s="109"/>
    </row>
    <row r="5" spans="2:16" x14ac:dyDescent="0.25">
      <c r="C5" s="211" t="s">
        <v>153</v>
      </c>
      <c r="D5" s="211"/>
      <c r="E5" s="211"/>
      <c r="F5" s="211"/>
      <c r="G5" s="211"/>
      <c r="H5" s="211"/>
      <c r="I5" s="211"/>
      <c r="J5" s="211"/>
      <c r="L5" s="38"/>
    </row>
    <row r="6" spans="2:16" s="39" customFormat="1" ht="165" customHeight="1" x14ac:dyDescent="0.25">
      <c r="B6" s="183" t="s">
        <v>159</v>
      </c>
      <c r="C6" s="185" t="s">
        <v>13</v>
      </c>
      <c r="D6" s="185" t="s">
        <v>157</v>
      </c>
      <c r="E6" s="185" t="s">
        <v>155</v>
      </c>
      <c r="F6" s="185" t="s">
        <v>68</v>
      </c>
      <c r="G6" s="185" t="s">
        <v>156</v>
      </c>
      <c r="H6" s="185" t="s">
        <v>70</v>
      </c>
      <c r="I6" s="162" t="s">
        <v>149</v>
      </c>
      <c r="J6" s="162" t="s">
        <v>150</v>
      </c>
      <c r="K6" s="162" t="s">
        <v>151</v>
      </c>
      <c r="L6" s="184" t="s">
        <v>152</v>
      </c>
      <c r="M6"/>
    </row>
    <row r="7" spans="2:16" x14ac:dyDescent="0.25">
      <c r="B7" s="40" t="s">
        <v>154</v>
      </c>
      <c r="C7" s="65">
        <v>846218712</v>
      </c>
      <c r="D7" s="67">
        <v>-12562781</v>
      </c>
      <c r="E7" s="66">
        <v>914412</v>
      </c>
      <c r="F7" s="67">
        <v>3780435</v>
      </c>
      <c r="G7" s="65">
        <v>108407533</v>
      </c>
      <c r="H7" s="68">
        <v>7169251</v>
      </c>
      <c r="I7" s="68">
        <v>97231129</v>
      </c>
      <c r="J7" s="68">
        <v>1051158691</v>
      </c>
      <c r="K7" s="68">
        <v>691813</v>
      </c>
      <c r="L7" s="65">
        <f t="shared" ref="L7" si="0">SUM(J7:K7)</f>
        <v>1051850504</v>
      </c>
    </row>
    <row r="8" spans="2:16" ht="31.5" x14ac:dyDescent="0.25">
      <c r="B8" s="41" t="s">
        <v>160</v>
      </c>
      <c r="C8" s="175">
        <v>0</v>
      </c>
      <c r="D8" s="66">
        <v>1641201</v>
      </c>
      <c r="E8" s="69">
        <v>0</v>
      </c>
      <c r="F8" s="69">
        <v>0</v>
      </c>
      <c r="G8" s="69">
        <v>0</v>
      </c>
      <c r="H8" s="69">
        <v>226423</v>
      </c>
      <c r="I8" s="69">
        <v>-51614612</v>
      </c>
      <c r="J8" s="69">
        <v>-49746988</v>
      </c>
      <c r="K8" s="69">
        <v>0</v>
      </c>
      <c r="L8" s="69">
        <f>SUM(J8:K8)</f>
        <v>-49746988</v>
      </c>
    </row>
    <row r="9" spans="2:16" x14ac:dyDescent="0.25">
      <c r="B9" s="40" t="s">
        <v>28</v>
      </c>
      <c r="C9" s="65">
        <f>SUM(C7:C8)</f>
        <v>846218712</v>
      </c>
      <c r="D9" s="68">
        <f t="shared" ref="D9:G9" si="1">SUM(D7:D8)</f>
        <v>-10921580</v>
      </c>
      <c r="E9" s="65">
        <f t="shared" si="1"/>
        <v>914412</v>
      </c>
      <c r="F9" s="67">
        <f t="shared" si="1"/>
        <v>3780435</v>
      </c>
      <c r="G9" s="181">
        <f t="shared" si="1"/>
        <v>108407533</v>
      </c>
      <c r="H9" s="67">
        <f>SUM(H7:H8)</f>
        <v>7395674</v>
      </c>
      <c r="I9" s="67">
        <f>SUM(I7:I8)</f>
        <v>45616517</v>
      </c>
      <c r="J9" s="67">
        <f>SUM(J7:J8)</f>
        <v>1001411703</v>
      </c>
      <c r="K9" s="67">
        <f>SUM(K7:K8)</f>
        <v>691813</v>
      </c>
      <c r="L9" s="65">
        <f t="shared" ref="L9:L14" si="2">SUM(J9:K9)</f>
        <v>1002103516</v>
      </c>
    </row>
    <row r="10" spans="2:16" x14ac:dyDescent="0.25">
      <c r="B10" s="41" t="s">
        <v>19</v>
      </c>
      <c r="C10" s="176">
        <v>0</v>
      </c>
      <c r="D10" s="179">
        <v>0</v>
      </c>
      <c r="E10" s="176">
        <v>0</v>
      </c>
      <c r="F10" s="176">
        <v>0</v>
      </c>
      <c r="G10" s="176">
        <v>0</v>
      </c>
      <c r="H10" s="176">
        <v>0</v>
      </c>
      <c r="I10" s="71">
        <v>25826733</v>
      </c>
      <c r="J10" s="71">
        <f>SUM(C10:I10)</f>
        <v>25826733</v>
      </c>
      <c r="K10" s="71">
        <v>2290</v>
      </c>
      <c r="L10" s="71">
        <f t="shared" si="2"/>
        <v>25829023</v>
      </c>
    </row>
    <row r="11" spans="2:16" x14ac:dyDescent="0.25">
      <c r="B11" s="41" t="s">
        <v>161</v>
      </c>
      <c r="C11" s="176">
        <v>0</v>
      </c>
      <c r="D11" s="64">
        <v>-2967928</v>
      </c>
      <c r="E11" s="64">
        <v>-212510</v>
      </c>
      <c r="F11" s="64">
        <v>-312886</v>
      </c>
      <c r="G11" s="176">
        <v>0</v>
      </c>
      <c r="H11" s="182">
        <v>0</v>
      </c>
      <c r="I11" s="182">
        <v>0</v>
      </c>
      <c r="J11" s="64">
        <f>SUM(C11:I11)</f>
        <v>-3493324</v>
      </c>
      <c r="K11" s="182">
        <v>0</v>
      </c>
      <c r="L11" s="64">
        <f t="shared" si="2"/>
        <v>-3493324</v>
      </c>
    </row>
    <row r="12" spans="2:16" x14ac:dyDescent="0.25">
      <c r="B12" s="40" t="s">
        <v>101</v>
      </c>
      <c r="C12" s="67">
        <f t="shared" ref="C12:K12" si="3">SUM(C10:C11)</f>
        <v>0</v>
      </c>
      <c r="D12" s="178">
        <f t="shared" si="3"/>
        <v>-2967928</v>
      </c>
      <c r="E12" s="67">
        <f t="shared" si="3"/>
        <v>-212510</v>
      </c>
      <c r="F12" s="67">
        <f t="shared" si="3"/>
        <v>-312886</v>
      </c>
      <c r="G12" s="67">
        <f t="shared" si="3"/>
        <v>0</v>
      </c>
      <c r="H12" s="67">
        <f t="shared" si="3"/>
        <v>0</v>
      </c>
      <c r="I12" s="67">
        <f t="shared" si="3"/>
        <v>25826733</v>
      </c>
      <c r="J12" s="67">
        <f t="shared" si="3"/>
        <v>22333409</v>
      </c>
      <c r="K12" s="67">
        <f t="shared" si="3"/>
        <v>2290</v>
      </c>
      <c r="L12" s="67">
        <f t="shared" si="2"/>
        <v>22335699</v>
      </c>
    </row>
    <row r="13" spans="2:16" x14ac:dyDescent="0.25">
      <c r="B13" s="41" t="s">
        <v>158</v>
      </c>
      <c r="C13" s="63">
        <v>0</v>
      </c>
      <c r="D13" s="63">
        <v>-914329</v>
      </c>
      <c r="E13" s="72">
        <v>0</v>
      </c>
      <c r="F13" s="72">
        <v>0</v>
      </c>
      <c r="G13" s="74">
        <v>15473121</v>
      </c>
      <c r="H13" s="64">
        <v>-78203</v>
      </c>
      <c r="I13" s="74">
        <v>485742</v>
      </c>
      <c r="J13" s="74">
        <v>14966331</v>
      </c>
      <c r="K13" s="74">
        <v>-2290</v>
      </c>
      <c r="L13" s="63">
        <f t="shared" si="2"/>
        <v>14964041</v>
      </c>
      <c r="P13" s="59"/>
    </row>
    <row r="14" spans="2:16" ht="16.5" thickBot="1" x14ac:dyDescent="0.3">
      <c r="B14" s="40" t="s">
        <v>162</v>
      </c>
      <c r="C14" s="76">
        <f>C9+C12+C13</f>
        <v>846218712</v>
      </c>
      <c r="D14" s="62">
        <f t="shared" ref="D14:K14" si="4">D9+D12+D13</f>
        <v>-14803837</v>
      </c>
      <c r="E14" s="76">
        <f t="shared" si="4"/>
        <v>701902</v>
      </c>
      <c r="F14" s="62">
        <f t="shared" si="4"/>
        <v>3467549</v>
      </c>
      <c r="G14" s="76">
        <f t="shared" si="4"/>
        <v>123880654</v>
      </c>
      <c r="H14" s="62">
        <f t="shared" si="4"/>
        <v>7317471</v>
      </c>
      <c r="I14" s="62">
        <f t="shared" si="4"/>
        <v>71928992</v>
      </c>
      <c r="J14" s="62">
        <f t="shared" si="4"/>
        <v>1038711443</v>
      </c>
      <c r="K14" s="62">
        <f t="shared" si="4"/>
        <v>691813</v>
      </c>
      <c r="L14" s="76">
        <f t="shared" si="2"/>
        <v>1039403256</v>
      </c>
    </row>
    <row r="15" spans="2:16" ht="16.5" thickTop="1" x14ac:dyDescent="0.25">
      <c r="B15" s="40"/>
      <c r="C15" s="73"/>
      <c r="D15" s="73"/>
      <c r="E15" s="73"/>
      <c r="F15" s="72"/>
      <c r="G15" s="73"/>
      <c r="H15" s="72"/>
      <c r="I15" s="72"/>
      <c r="J15" s="72"/>
      <c r="K15" s="72"/>
      <c r="L15" s="73"/>
    </row>
    <row r="16" spans="2:16" x14ac:dyDescent="0.25">
      <c r="B16" s="40"/>
      <c r="C16" s="73"/>
      <c r="D16" s="73"/>
      <c r="E16" s="73"/>
      <c r="F16" s="72"/>
      <c r="G16" s="73"/>
      <c r="H16" s="72"/>
      <c r="I16" s="72"/>
      <c r="J16" s="72"/>
      <c r="K16" s="72"/>
      <c r="L16" s="73"/>
    </row>
    <row r="17" spans="2:13" ht="157.5" x14ac:dyDescent="0.25">
      <c r="B17" s="40"/>
      <c r="C17" s="185" t="s">
        <v>13</v>
      </c>
      <c r="D17" s="185" t="s">
        <v>148</v>
      </c>
      <c r="E17" s="185" t="s">
        <v>155</v>
      </c>
      <c r="F17" s="185" t="s">
        <v>68</v>
      </c>
      <c r="G17" s="185" t="s">
        <v>156</v>
      </c>
      <c r="H17" s="185" t="s">
        <v>70</v>
      </c>
      <c r="I17" s="162" t="s">
        <v>149</v>
      </c>
      <c r="J17" s="162" t="s">
        <v>150</v>
      </c>
      <c r="K17" s="162" t="s">
        <v>151</v>
      </c>
      <c r="L17" s="184" t="s">
        <v>152</v>
      </c>
    </row>
    <row r="18" spans="2:13" x14ac:dyDescent="0.25">
      <c r="B18" s="40" t="s">
        <v>35</v>
      </c>
      <c r="C18" s="65">
        <v>846218712</v>
      </c>
      <c r="D18" s="77">
        <v>-12280740</v>
      </c>
      <c r="E18" s="180">
        <v>0</v>
      </c>
      <c r="F18" s="67">
        <v>3751446</v>
      </c>
      <c r="G18" s="77">
        <v>133682001</v>
      </c>
      <c r="H18" s="67">
        <v>7964010</v>
      </c>
      <c r="I18" s="67">
        <v>81775074</v>
      </c>
      <c r="J18" s="67">
        <f>SUM(C18:I18)</f>
        <v>1061110503</v>
      </c>
      <c r="K18" s="67">
        <v>70191</v>
      </c>
      <c r="L18" s="65">
        <f t="shared" ref="L18" si="5">SUM(J18:K18)</f>
        <v>1061180694</v>
      </c>
    </row>
    <row r="19" spans="2:13" x14ac:dyDescent="0.25">
      <c r="B19" s="41" t="s">
        <v>19</v>
      </c>
      <c r="C19" s="176">
        <v>0</v>
      </c>
      <c r="D19" s="176">
        <v>0</v>
      </c>
      <c r="E19" s="176">
        <v>0</v>
      </c>
      <c r="F19" s="176">
        <v>0</v>
      </c>
      <c r="G19" s="176">
        <v>0</v>
      </c>
      <c r="H19" s="189">
        <v>0</v>
      </c>
      <c r="I19" s="74">
        <f>Ф2!C33</f>
        <v>28042235</v>
      </c>
      <c r="J19" s="74">
        <f t="shared" ref="J19:J20" si="6">SUM(C19:I19)</f>
        <v>28042235</v>
      </c>
      <c r="K19" s="63">
        <v>-1668</v>
      </c>
      <c r="L19" s="74">
        <f>SUM(J19:K19)</f>
        <v>28040567</v>
      </c>
      <c r="M19" s="188">
        <f>L19-Ф2!C31</f>
        <v>0</v>
      </c>
    </row>
    <row r="20" spans="2:13" x14ac:dyDescent="0.25">
      <c r="B20" s="41" t="s">
        <v>29</v>
      </c>
      <c r="C20" s="176">
        <v>0</v>
      </c>
      <c r="D20" s="70">
        <v>5229761</v>
      </c>
      <c r="E20" s="176">
        <v>0</v>
      </c>
      <c r="F20" s="63">
        <v>-32481</v>
      </c>
      <c r="G20" s="176">
        <v>0</v>
      </c>
      <c r="H20" s="189">
        <v>0</v>
      </c>
      <c r="I20" s="189">
        <v>0</v>
      </c>
      <c r="J20" s="63">
        <f t="shared" si="6"/>
        <v>5197280</v>
      </c>
      <c r="K20" s="63">
        <v>0</v>
      </c>
      <c r="L20" s="63">
        <f t="shared" ref="L20:L25" si="7">SUM(J20:K20)</f>
        <v>5197280</v>
      </c>
      <c r="M20" s="188"/>
    </row>
    <row r="21" spans="2:13" x14ac:dyDescent="0.25">
      <c r="B21" s="40" t="s">
        <v>101</v>
      </c>
      <c r="C21" s="192">
        <f t="shared" ref="C21:I21" si="8">SUM(C19:C20)</f>
        <v>0</v>
      </c>
      <c r="D21" s="67">
        <f t="shared" si="8"/>
        <v>5229761</v>
      </c>
      <c r="E21" s="192">
        <f t="shared" si="8"/>
        <v>0</v>
      </c>
      <c r="F21" s="177">
        <f t="shared" si="8"/>
        <v>-32481</v>
      </c>
      <c r="G21" s="192">
        <f t="shared" si="8"/>
        <v>0</v>
      </c>
      <c r="H21" s="180">
        <f t="shared" si="8"/>
        <v>0</v>
      </c>
      <c r="I21" s="65">
        <f t="shared" si="8"/>
        <v>28042235</v>
      </c>
      <c r="J21" s="65">
        <f t="shared" ref="J21:K21" si="9">SUM(J19:J20)</f>
        <v>33239515</v>
      </c>
      <c r="K21" s="177">
        <f t="shared" si="9"/>
        <v>-1668</v>
      </c>
      <c r="L21" s="65">
        <f t="shared" si="7"/>
        <v>33237847</v>
      </c>
      <c r="M21" s="188">
        <f>L21-Ф2!C47</f>
        <v>0</v>
      </c>
    </row>
    <row r="22" spans="2:13" x14ac:dyDescent="0.25">
      <c r="B22" s="41" t="s">
        <v>164</v>
      </c>
      <c r="C22" s="63">
        <v>34000000</v>
      </c>
      <c r="D22" s="72">
        <v>0</v>
      </c>
      <c r="E22" s="189">
        <v>0</v>
      </c>
      <c r="F22" s="72">
        <v>0</v>
      </c>
      <c r="G22" s="191">
        <v>0</v>
      </c>
      <c r="H22" s="191">
        <v>0</v>
      </c>
      <c r="I22" s="191">
        <v>0</v>
      </c>
      <c r="J22" s="63">
        <f t="shared" ref="J22:J24" si="10">SUM(C22:I22)</f>
        <v>34000000</v>
      </c>
      <c r="K22" s="191">
        <v>0</v>
      </c>
      <c r="L22" s="63">
        <f t="shared" si="7"/>
        <v>34000000</v>
      </c>
    </row>
    <row r="23" spans="2:13" x14ac:dyDescent="0.25">
      <c r="B23" s="41" t="s">
        <v>165</v>
      </c>
      <c r="C23" s="189">
        <v>0</v>
      </c>
      <c r="D23" s="191">
        <v>0</v>
      </c>
      <c r="E23" s="189">
        <v>0</v>
      </c>
      <c r="F23" s="72">
        <v>0</v>
      </c>
      <c r="G23" s="72">
        <v>17698329</v>
      </c>
      <c r="H23" s="191">
        <v>0</v>
      </c>
      <c r="I23" s="191">
        <v>0</v>
      </c>
      <c r="J23" s="63">
        <f t="shared" si="10"/>
        <v>17698329</v>
      </c>
      <c r="K23" s="191">
        <v>0</v>
      </c>
      <c r="L23" s="63">
        <f t="shared" si="7"/>
        <v>17698329</v>
      </c>
    </row>
    <row r="24" spans="2:13" x14ac:dyDescent="0.25">
      <c r="B24" s="41" t="s">
        <v>158</v>
      </c>
      <c r="C24" s="190">
        <v>0</v>
      </c>
      <c r="D24" s="63">
        <v>-411177</v>
      </c>
      <c r="E24" s="189">
        <v>0</v>
      </c>
      <c r="F24" s="63">
        <v>0</v>
      </c>
      <c r="G24" s="189">
        <v>0</v>
      </c>
      <c r="H24" s="63">
        <v>-330653</v>
      </c>
      <c r="I24" s="63">
        <v>330653</v>
      </c>
      <c r="J24" s="63">
        <f t="shared" si="10"/>
        <v>-411177</v>
      </c>
      <c r="K24" s="63">
        <v>-327</v>
      </c>
      <c r="L24" s="63">
        <f t="shared" si="7"/>
        <v>-411504</v>
      </c>
    </row>
    <row r="25" spans="2:13" ht="16.5" thickBot="1" x14ac:dyDescent="0.3">
      <c r="B25" s="40" t="s">
        <v>163</v>
      </c>
      <c r="C25" s="76">
        <f>SUM(C21:C24,C18)</f>
        <v>880218712</v>
      </c>
      <c r="D25" s="62">
        <f t="shared" ref="D25:K25" si="11">SUM(D21:D24,D18)</f>
        <v>-7462156</v>
      </c>
      <c r="E25" s="193">
        <f t="shared" si="11"/>
        <v>0</v>
      </c>
      <c r="F25" s="62">
        <f t="shared" si="11"/>
        <v>3718965</v>
      </c>
      <c r="G25" s="76">
        <f t="shared" si="11"/>
        <v>151380330</v>
      </c>
      <c r="H25" s="62">
        <f t="shared" si="11"/>
        <v>7633357</v>
      </c>
      <c r="I25" s="62">
        <f t="shared" si="11"/>
        <v>110147962</v>
      </c>
      <c r="J25" s="62">
        <f t="shared" si="11"/>
        <v>1145637170</v>
      </c>
      <c r="K25" s="62">
        <f t="shared" si="11"/>
        <v>68196</v>
      </c>
      <c r="L25" s="76">
        <f t="shared" si="7"/>
        <v>1145705366</v>
      </c>
    </row>
    <row r="26" spans="2:13" ht="16.5" thickTop="1" x14ac:dyDescent="0.25">
      <c r="C26" s="78"/>
      <c r="D26" s="75"/>
      <c r="E26" s="75"/>
      <c r="F26" s="79"/>
      <c r="G26" s="75"/>
      <c r="H26" s="79"/>
      <c r="I26" s="79"/>
      <c r="J26" s="79"/>
      <c r="K26" s="79"/>
      <c r="L26" s="78"/>
    </row>
    <row r="27" spans="2:13" x14ac:dyDescent="0.25">
      <c r="C27" s="79"/>
      <c r="D27" s="79"/>
      <c r="E27" s="79"/>
      <c r="F27" s="79"/>
      <c r="G27" s="79"/>
      <c r="H27" s="79"/>
      <c r="I27" s="79"/>
      <c r="J27" s="79"/>
      <c r="K27" s="79"/>
      <c r="L27" s="79"/>
    </row>
    <row r="28" spans="2:13" x14ac:dyDescent="0.25">
      <c r="C28" s="42"/>
      <c r="E28" s="42"/>
      <c r="F28" s="42"/>
      <c r="G28" s="42"/>
      <c r="H28" s="43"/>
      <c r="I28" s="43"/>
      <c r="J28" s="43"/>
      <c r="K28" s="43"/>
      <c r="L28" s="42"/>
    </row>
    <row r="29" spans="2:13" x14ac:dyDescent="0.25">
      <c r="C29" s="42"/>
      <c r="E29" s="42"/>
      <c r="F29" s="42"/>
      <c r="G29" s="42"/>
      <c r="H29" s="43"/>
      <c r="I29" s="43"/>
      <c r="J29" s="43"/>
      <c r="K29" s="43"/>
      <c r="L29" s="104"/>
    </row>
    <row r="30" spans="2:13" x14ac:dyDescent="0.25">
      <c r="C30" s="42"/>
      <c r="E30" s="42"/>
      <c r="F30" s="42"/>
      <c r="G30" s="42"/>
      <c r="H30" s="43"/>
      <c r="I30" s="43"/>
      <c r="J30" s="43"/>
      <c r="K30" s="43"/>
      <c r="L30" s="42"/>
    </row>
    <row r="31" spans="2:13" s="49" customFormat="1" ht="18.75" x14ac:dyDescent="0.3">
      <c r="B31" s="20" t="str">
        <f>Ф3!A69</f>
        <v>Управляющий директор - Член Правления</v>
      </c>
      <c r="C31" s="45"/>
      <c r="D31" s="16"/>
      <c r="E31" s="4" t="str">
        <f>Ф2!E57</f>
        <v>Хамитов Е.Е.</v>
      </c>
      <c r="F31" s="47"/>
      <c r="G31" s="47"/>
      <c r="H31" s="48"/>
      <c r="I31" s="48"/>
      <c r="J31" s="48"/>
      <c r="K31" s="48"/>
      <c r="L31" s="48"/>
      <c r="M31"/>
    </row>
    <row r="32" spans="2:13" s="49" customFormat="1" ht="28.5" customHeight="1" x14ac:dyDescent="0.3">
      <c r="B32" s="44"/>
      <c r="C32" s="45"/>
      <c r="D32" s="46"/>
      <c r="E32" s="46"/>
      <c r="F32" s="47"/>
      <c r="G32" s="47"/>
      <c r="L32" s="48"/>
      <c r="M32"/>
    </row>
    <row r="33" spans="2:13" s="49" customFormat="1" ht="18.75" x14ac:dyDescent="0.3">
      <c r="B33" s="44" t="s">
        <v>20</v>
      </c>
      <c r="C33" s="45"/>
      <c r="D33" s="16"/>
      <c r="E33" s="16" t="str">
        <f>Ф3!D71</f>
        <v>Есенгараева К.Д.</v>
      </c>
      <c r="F33" s="16"/>
      <c r="G33" s="16"/>
      <c r="M33"/>
    </row>
    <row r="34" spans="2:13" s="49" customFormat="1" ht="18.75" x14ac:dyDescent="0.3">
      <c r="B34" s="50"/>
      <c r="C34" s="45"/>
      <c r="D34" s="45"/>
      <c r="E34" s="45"/>
      <c r="F34" s="45"/>
      <c r="G34" s="45"/>
      <c r="H34" s="45"/>
      <c r="I34" s="45"/>
      <c r="J34" s="45"/>
      <c r="K34" s="45"/>
      <c r="L34" s="45"/>
      <c r="M34"/>
    </row>
  </sheetData>
  <mergeCells count="3">
    <mergeCell ref="B2:L2"/>
    <mergeCell ref="B3:L3"/>
    <mergeCell ref="C5:J5"/>
  </mergeCells>
  <pageMargins left="0.70866141732283472" right="0.70866141732283472" top="0.74803149606299213" bottom="0.74803149606299213" header="0.31496062992125984" footer="0.31496062992125984"/>
  <pageSetup paperSize="9" scale="64" fitToHeight="0" orientation="landscape" r:id="rId1"/>
  <rowBreaks count="1" manualBreakCount="1">
    <brk id="14" min="1" max="9" man="1"/>
  </rowBreaks>
  <ignoredErrors>
    <ignoredError sqref="L7:L14 C21 D21:I21 K21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Ф1</vt:lpstr>
      <vt:lpstr>Ф2</vt:lpstr>
      <vt:lpstr>Ф3</vt:lpstr>
      <vt:lpstr>Ф4</vt:lpstr>
      <vt:lpstr>Ф4!Заголовки_для_печати</vt:lpstr>
      <vt:lpstr>Ф4!Область_печати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Zhulayeva Zhanara</dc:creator>
  <cp:lastModifiedBy>Айгерим Байтугаева</cp:lastModifiedBy>
  <cp:lastPrinted>2019-05-14T10:22:26Z</cp:lastPrinted>
  <dcterms:created xsi:type="dcterms:W3CDTF">2017-02-27T03:37:51Z</dcterms:created>
  <dcterms:modified xsi:type="dcterms:W3CDTF">2019-05-28T11:51:22Z</dcterms:modified>
</cp:coreProperties>
</file>