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29 KASE\01 Отчеты\Как лист комп\2022\"/>
    </mc:Choice>
  </mc:AlternateContent>
  <xr:revisionPtr revIDLastSave="0" documentId="8_{8BC99161-C7AC-40B1-B78E-76B4F21B92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ф. 1 конс" sheetId="2" r:id="rId1"/>
    <sheet name="ф. 2 конс" sheetId="1" r:id="rId2"/>
    <sheet name="Ф 3 конс" sheetId="3" r:id="rId3"/>
    <sheet name="ф 4 кон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'ф. 2 конс'!$A$7</definedName>
    <definedName name="AccessDatabase">"C:\Мои документы\Базовая сводная обязательств1.mdb"</definedName>
    <definedName name="AS2DocOpenMode">"AS2DocumentEdit"</definedName>
    <definedName name="BalanceSheet" localSheetId="0">'ф. 1 конс'!#REF!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'ф 4 конс'!$4:$6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'ф 4 конс'!$A$1:$G$46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4" l="1"/>
  <c r="F31" i="4" s="1"/>
  <c r="F37" i="4"/>
  <c r="E37" i="4"/>
  <c r="C37" i="4"/>
  <c r="B37" i="4"/>
  <c r="F36" i="4"/>
  <c r="D33" i="4"/>
  <c r="D32" i="4"/>
  <c r="E32" i="4"/>
  <c r="D16" i="4"/>
  <c r="B16" i="4"/>
  <c r="C14" i="4"/>
  <c r="F14" i="4" s="1"/>
  <c r="B30" i="3" l="1"/>
  <c r="E36" i="1" l="1"/>
  <c r="C36" i="1"/>
  <c r="F19" i="4" l="1"/>
  <c r="E23" i="2" l="1"/>
  <c r="C23" i="2"/>
  <c r="E21" i="4"/>
  <c r="D21" i="4"/>
  <c r="C21" i="4"/>
  <c r="B21" i="4"/>
  <c r="F20" i="4"/>
  <c r="B49" i="3" l="1"/>
  <c r="B15" i="3"/>
  <c r="C10" i="1" l="1"/>
  <c r="C37" i="2"/>
  <c r="D37" i="4" l="1"/>
  <c r="D42" i="3" l="1"/>
  <c r="B42" i="3" l="1"/>
  <c r="C28" i="4" l="1"/>
  <c r="C12" i="4" l="1"/>
  <c r="C11" i="4"/>
  <c r="C29" i="4"/>
  <c r="C33" i="4" s="1"/>
  <c r="C32" i="4" l="1"/>
  <c r="C16" i="4"/>
  <c r="C15" i="4"/>
  <c r="D49" i="3"/>
  <c r="D15" i="3"/>
  <c r="D31" i="3" s="1"/>
  <c r="D33" i="3" s="1"/>
  <c r="B31" i="3"/>
  <c r="B33" i="3" s="1"/>
  <c r="D51" i="3" l="1"/>
  <c r="D55" i="3" s="1"/>
  <c r="B51" i="3"/>
  <c r="B55" i="3" s="1"/>
  <c r="F12" i="4"/>
  <c r="B32" i="4"/>
  <c r="B33" i="4"/>
  <c r="F7" i="4" l="1"/>
  <c r="F24" i="4" l="1"/>
  <c r="D38" i="4" l="1"/>
  <c r="B38" i="4"/>
  <c r="B40" i="4" s="1"/>
  <c r="F18" i="4"/>
  <c r="F21" i="4" s="1"/>
  <c r="F35" i="4"/>
  <c r="F11" i="4" l="1"/>
  <c r="F29" i="4"/>
  <c r="G29" i="4" s="1"/>
  <c r="D22" i="4"/>
  <c r="B22" i="4"/>
  <c r="E15" i="4"/>
  <c r="D15" i="4"/>
  <c r="B15" i="4"/>
  <c r="F15" i="4" l="1"/>
  <c r="C22" i="4"/>
  <c r="B39" i="4"/>
  <c r="F28" i="4"/>
  <c r="F32" i="4" s="1"/>
  <c r="G28" i="4" l="1"/>
  <c r="G32" i="4" s="1"/>
  <c r="C38" i="4"/>
  <c r="D39" i="4" l="1"/>
  <c r="D40" i="4"/>
  <c r="E14" i="1" l="1"/>
  <c r="C14" i="1" l="1"/>
  <c r="E37" i="2"/>
  <c r="E44" i="2" l="1"/>
  <c r="E45" i="2" s="1"/>
  <c r="C44" i="2" l="1"/>
  <c r="C45" i="2" s="1"/>
  <c r="C20" i="1"/>
  <c r="C25" i="1" s="1"/>
  <c r="C27" i="1" s="1"/>
  <c r="E25" i="4" s="1"/>
  <c r="E33" i="4" s="1"/>
  <c r="E38" i="4" s="1"/>
  <c r="C37" i="1" l="1"/>
  <c r="F25" i="4" l="1"/>
  <c r="E10" i="1"/>
  <c r="E20" i="1" s="1"/>
  <c r="F33" i="4" l="1"/>
  <c r="F38" i="4" s="1"/>
  <c r="E25" i="1"/>
  <c r="E27" i="1" s="1"/>
  <c r="G25" i="4"/>
  <c r="G33" i="4" s="1"/>
  <c r="F39" i="4"/>
  <c r="F40" i="4"/>
  <c r="E8" i="4" l="1"/>
  <c r="E37" i="1"/>
  <c r="F8" i="4" l="1"/>
  <c r="F16" i="4" s="1"/>
  <c r="E16" i="4"/>
  <c r="E22" i="4"/>
  <c r="G39" i="4"/>
  <c r="G40" i="4"/>
  <c r="F22" i="4" l="1"/>
</calcChain>
</file>

<file path=xl/sharedStrings.xml><?xml version="1.0" encoding="utf-8"?>
<sst xmlns="http://schemas.openxmlformats.org/spreadsheetml/2006/main" count="200" uniqueCount="151">
  <si>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</si>
  <si>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</si>
  <si>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</si>
  <si>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</si>
  <si>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</si>
  <si>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</si>
  <si>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</si>
  <si>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</si>
  <si>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</si>
  <si>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 xml:space="preserve">Денежные средства и их эквиваленты </t>
  </si>
  <si>
    <t xml:space="preserve">            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</si>
  <si>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</si>
  <si>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</si>
  <si>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</si>
  <si>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</si>
  <si>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 xml:space="preserve">Производные финансовые инструменты </t>
  </si>
  <si>
    <t>Итого активов</t>
  </si>
  <si>
    <t>ОБЯЗАТЕЛЬСТВА</t>
  </si>
  <si>
    <t>Займы от Материнской компании</t>
  </si>
  <si>
    <t>Государственные субсидии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</si>
  <si>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</si>
  <si>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</si>
  <si>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</si>
  <si>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</si>
  <si>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 xml:space="preserve">Дополнительный оплаченный капитал </t>
  </si>
  <si>
    <t>Долговые ценные бумаги</t>
  </si>
  <si>
    <t>Неаудированный консолидированный отчет о финансовом положении</t>
  </si>
  <si>
    <t>Неаудированный консолидированный отчет о прибыли или убытке и прочем совокупном доходе</t>
  </si>
  <si>
    <t>Дебиторская задолженность по договорам финансовой аренды</t>
  </si>
  <si>
    <t>Активы, подлежащие передаче по договорам финансовой аренды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</si>
  <si>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</si>
  <si>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</si>
  <si>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</si>
  <si>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</si>
  <si>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 xml:space="preserve">Текущие счета и депозиты клиентов </t>
  </si>
  <si>
    <t>Инвестиционное имущество</t>
  </si>
  <si>
    <t>-    Чистое изменение справедливой стоимости</t>
  </si>
  <si>
    <t>-    Нетто-величина, перенесенная в состав прибыли или убытка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</si>
  <si>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</si>
  <si>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</si>
  <si>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Авансы по договорам финансовой аренды</t>
  </si>
  <si>
    <t>Главный бухгалтер</t>
  </si>
  <si>
    <t>Мамекова С.М.</t>
  </si>
  <si>
    <t xml:space="preserve">Неаудированный консолидированный отчет о движении денежных средств  </t>
  </si>
  <si>
    <t>ДВИЖЕНИЕ ДЕНЕЖНЫХ СРЕДСТВ ОТ ОПЕРАЦИОННОЙ ДЕЯТЕЛЬНОСТИ</t>
  </si>
  <si>
    <t>Вознаграждение полученное</t>
  </si>
  <si>
    <t>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</si>
  <si>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</si>
  <si>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</si>
  <si>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Общие административные платежи</t>
  </si>
  <si>
    <t>(Увеличение)/уменьшение операционных активов</t>
  </si>
  <si>
    <t xml:space="preserve">Прочие активы </t>
  </si>
  <si>
    <t>Увеличение/(уменьшение) операционных обязательств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</si>
  <si>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</si>
  <si>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</si>
  <si>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 xml:space="preserve">Продажа основных средств и нематериальных активов </t>
  </si>
  <si>
    <t>ДВИЖЕНИЕ ДЕНЕЖНЫХ СРЕДСТВ ОТ ФИНАНСОВОЙ ДЕЯТЕЛЬНОСТИ</t>
  </si>
  <si>
    <t>Поступление от выпуска долговых ценных бумаг</t>
  </si>
  <si>
    <t>Погашение/выкуп выпущенных долговых ценных бумаг</t>
  </si>
  <si>
    <t>Дивиденды выплаченные</t>
  </si>
  <si>
    <t xml:space="preserve">Влияние изменений валютных курсов на денежные средства и их эквиваленты </t>
  </si>
  <si>
    <t>Неаудированный консолидированный отчет об изменениях в капитале</t>
  </si>
  <si>
    <t>Дополнитель-ный оплаченный капитал</t>
  </si>
  <si>
    <t>Всего собственного капитала</t>
  </si>
  <si>
    <t>Операции с собственниками, отраженные непосредственно в составе собственного капитала</t>
  </si>
  <si>
    <t>Прочий совокупный убыток</t>
  </si>
  <si>
    <t>Прочие поступления, нетто</t>
  </si>
  <si>
    <t>Приобретение основных средств и нематериальных активов, инвестиционного имущества и прочих внеоборотных активов</t>
  </si>
  <si>
    <t>Приобретение долговых ценных бумаг</t>
  </si>
  <si>
    <t>Выбытие и погашение долговых ценных бумаг</t>
  </si>
  <si>
    <t>Влияние изменений резерва под обесценение на денежные средства и их эквиваленты</t>
  </si>
  <si>
    <t>Поступление от выпуска акций</t>
  </si>
  <si>
    <t>Долевые инвестиции</t>
  </si>
  <si>
    <t xml:space="preserve">Долевые инвестиции </t>
  </si>
  <si>
    <t xml:space="preserve">Акции выпущенные </t>
  </si>
  <si>
    <t>Резервы</t>
  </si>
  <si>
    <t>Резерв изменений справедливой стоимости:</t>
  </si>
  <si>
    <t>Резерв изменений справедливой стоимости</t>
  </si>
  <si>
    <t>Всего операций с собственниками, отраженных в составе собственного капитала</t>
  </si>
  <si>
    <t>Текущий налоговый актив</t>
  </si>
  <si>
    <t xml:space="preserve">Чистое изменение справедливой стоимости долговых инструментов (не аудировано) </t>
  </si>
  <si>
    <t xml:space="preserve">Нетто-величина, перенесенная в состав прибыли или убытка (не аудировано) </t>
  </si>
  <si>
    <t>Нетто-величина, перенесенная в состав прибыли или убытка (не аудировано)</t>
  </si>
  <si>
    <t>Чистое изменение справедливой стоимости финансовых активов (не аудировано)</t>
  </si>
  <si>
    <t>Не аудировано</t>
  </si>
  <si>
    <t>Отложенные налоговые активы</t>
  </si>
  <si>
    <t>Дивиденды полученные</t>
  </si>
  <si>
    <t>Акции выпущенные (не аудировано)</t>
  </si>
  <si>
    <t>Всего операций с собственниками, отраженных в составе собственного капитала (не аудировано)</t>
  </si>
  <si>
    <t>-</t>
  </si>
  <si>
    <t>Счета и вклады в банках и прочих финансовых институтах</t>
  </si>
  <si>
    <t>Денежные средства и их эквиваленты на начало периода</t>
  </si>
  <si>
    <t>Денежные средства и их эквиваленты на конец периода</t>
  </si>
  <si>
    <t>Остаток на 1 января 2021 года</t>
  </si>
  <si>
    <t xml:space="preserve">Прибыль за период (не аудировано) </t>
  </si>
  <si>
    <t>Займы от АО «ФНБ «Самрук-Казына»</t>
  </si>
  <si>
    <t>Обязательства по текущему подоходному налогу</t>
  </si>
  <si>
    <t xml:space="preserve">Всего прочего совокупного убытка (не аудировано) </t>
  </si>
  <si>
    <t>Всего прочего совокупного убытка (не аудировано)</t>
  </si>
  <si>
    <t>Прибыль за период (не аудировано)</t>
  </si>
  <si>
    <t>31 декабря 2021 г.</t>
  </si>
  <si>
    <t xml:space="preserve">Расход по подоходному налогу </t>
  </si>
  <si>
    <t>Прибыль до налогообложения</t>
  </si>
  <si>
    <t>Кредиторская задолженность по сделкам РЕПО</t>
  </si>
  <si>
    <t>Нераспределенная прибыль</t>
  </si>
  <si>
    <t xml:space="preserve">Займы от банков и прочих финансовых институтов </t>
  </si>
  <si>
    <t>Дисконт по выпущенным долговым ценным бумагам, за вычетом налогов в размере 627 825 тыс. тенге (не аудировано)</t>
  </si>
  <si>
    <t>Прибыль за период</t>
  </si>
  <si>
    <t>Прочий совокупный убыток за период</t>
  </si>
  <si>
    <t>Всего совокупного (убытка)/дохода за период</t>
  </si>
  <si>
    <t>Чистый комиссионный (расход)/ доход</t>
  </si>
  <si>
    <t>Остаток на 1 января 2022 года</t>
  </si>
  <si>
    <t>Чистый (убыток)/прибыль от операций с финансовыми инструментами, оцениваемыми по справедливой стоимости через прибыль или убыток</t>
  </si>
  <si>
    <t>Всего совокупного дохода за период (не аудировано)</t>
  </si>
  <si>
    <t xml:space="preserve">Всего совокупного убытка за период (не аудировано) </t>
  </si>
  <si>
    <t>Убыток от выкупа выпущенных долговых ценых бумаг</t>
  </si>
  <si>
    <t xml:space="preserve">Восстановление/(формирование) убытков от обесценения долговых финансовых активов </t>
  </si>
  <si>
    <t>Восстановление/(формирование) убытков от обесценения в отношении обязательств по предоставлению займов и договоров финансовых гарантий</t>
  </si>
  <si>
    <t>Чистые выбытия по операциям с иностранной валютой</t>
  </si>
  <si>
    <t>Чистое поступление денежных средств от операционной деятельности до уплаты подоходного налога</t>
  </si>
  <si>
    <t xml:space="preserve">Поступление денежных средств в операционной деятельности </t>
  </si>
  <si>
    <t>Использование денежных средств от инвестиционной деятельности</t>
  </si>
  <si>
    <t>(Использование)/поступление денежных средств от финансовой деятельности</t>
  </si>
  <si>
    <t>Уменьшение дисконта в отношении дебиторской задолженности от дочерней организации Материнской компании в связи с досрочным погашением, за вычетом налога в размере 736 692 тыс. тенге (не аудировано)</t>
  </si>
  <si>
    <t xml:space="preserve"> АО «Банк Развития Казахстана» по состоянию на 30 сентября 2022 года</t>
  </si>
  <si>
    <t>30 сентября 2022 г.</t>
  </si>
  <si>
    <t xml:space="preserve"> АО «Банк Развития Казахстана» за девять месяцев, закончившихся 30 сентября 2022 года</t>
  </si>
  <si>
    <t>За девять месяцев, закончившихся 30 сентября 2021 года</t>
  </si>
  <si>
    <t>Статьи, которые не могут быть впоследствии реклассифицированы в состав прибыли или убытка:</t>
  </si>
  <si>
    <t>Резерв изменений справедливой стоимости долевых инструментов</t>
  </si>
  <si>
    <t>Прочие расходы, нетто</t>
  </si>
  <si>
    <t xml:space="preserve">Восстановление/(формирование) убытков от обесценения прочих нефинансовых активов </t>
  </si>
  <si>
    <t>За девять месяцев, закончившихся 30 сентября 2022 года</t>
  </si>
  <si>
    <t>Производные финансовые инструменты</t>
  </si>
  <si>
    <t xml:space="preserve"> АО «Банк Развития Казахстана»  за девять месяцев, закончившихся 30 сентября 2022 года </t>
  </si>
  <si>
    <t>Статьи, которые не могут быть впоследствии реклассифицированы в состав прибыли или убытка</t>
  </si>
  <si>
    <t>Чистое изменение справедливой стоимости долевых инструментов (не аудировано)</t>
  </si>
  <si>
    <t>Остаток на 30 сентября 2021 года (не аудировано)</t>
  </si>
  <si>
    <t>Дисконт по вкладу, размещенному дочерней организации Материнской компании за вычетом налога 863,695 тысяч тенге  (неаудировано)</t>
  </si>
  <si>
    <t>Остаток на 30 сентября 2022 года (не аудировано)</t>
  </si>
  <si>
    <t>Текущие счета и вклады</t>
  </si>
  <si>
    <t xml:space="preserve">Чистое (уменьшение)/увеличение денежных средств и их эквивалентов </t>
  </si>
  <si>
    <t>За девять месяцев, закончившихся
30 сентября 2022 года</t>
  </si>
  <si>
    <t>За девять месяцев, закончившихся
30 сентября 2021 года</t>
  </si>
  <si>
    <t>И.о. Председателя Правления</t>
  </si>
  <si>
    <t>Елибаев М.Т.</t>
  </si>
  <si>
    <t>Примечание</t>
  </si>
  <si>
    <t>Базовая и разводненная прибыль на акцию, в тенге</t>
  </si>
  <si>
    <t>* В течение девяти месяцев, закончившихся 30 сентября 2022 года, Группа выпустила еврооблигации на сумму 500,000 тысяч долларов США (не аудировано). Средства от выпуска, за вычетом расходов, были зачтены в счет обязательств Группы по частичному досрочному выкупу облигаций 2012 года выпуска на общую сумму 701,050 тысяч долларов США (не аудировано) (эквивалент в размере 310,291,740 тысяч тенге, не аудировано).</t>
  </si>
  <si>
    <t xml:space="preserve">*-Дебиторская задолженность по договорам финансовой аренды по состоянию на 30 сентября 2022 года включает сумму к получению от лизингополучателей в размере 24,809,433 тысяч тенге, представляющую собой актив по налогу на добавленную стоимость (31 декабря 2021 года: 21,990,186 тысяч тенге). </t>
  </si>
  <si>
    <t xml:space="preserve">Чистая прибыль/(убыток) от операций с иностранной валютой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</si>
</sst>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3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5" fillId="0" borderId="0" applyFill="0" applyBorder="0" applyProtection="0"/>
    <xf numFmtId="164" fontId="17" fillId="0" borderId="0" applyFont="0" applyFill="0" applyBorder="0" applyAlignment="0" applyProtection="0"/>
    <xf numFmtId="0" fontId="21" fillId="0" borderId="0"/>
    <xf numFmtId="0" fontId="5" fillId="0" borderId="0"/>
  </cellStyleXfs>
  <cellXfs count="155">
    <xf numFmtId="0" fontId="0" fillId="0" borderId="0" xfId="0"/>
    <xf numFmtId="0" fontId="3" fillId="0" borderId="0" xfId="1" applyFont="1"/>
    <xf numFmtId="0" fontId="1" fillId="0" borderId="0" xfId="1" applyFont="1" applyAlignment="1">
      <alignment horizontal="right"/>
    </xf>
    <xf numFmtId="3" fontId="3" fillId="0" borderId="0" xfId="4" applyNumberFormat="1" applyFont="1" applyAlignment="1">
      <alignment horizontal="right"/>
    </xf>
    <xf numFmtId="165" fontId="7" fillId="0" borderId="0" xfId="4" applyNumberFormat="1" applyFont="1" applyAlignment="1">
      <alignment horizontal="right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3" fontId="9" fillId="0" borderId="0" xfId="0" applyNumberFormat="1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4" fillId="0" borderId="0" xfId="0" applyFont="1"/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3" fontId="10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3" fillId="0" borderId="0" xfId="2" applyFont="1"/>
    <xf numFmtId="0" fontId="3" fillId="0" borderId="0" xfId="2" applyFont="1" applyAlignment="1">
      <alignment horizontal="right"/>
    </xf>
    <xf numFmtId="0" fontId="20" fillId="0" borderId="0" xfId="2" applyFont="1"/>
    <xf numFmtId="0" fontId="3" fillId="0" borderId="0" xfId="2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165" fontId="3" fillId="0" borderId="0" xfId="2" applyNumberFormat="1" applyFont="1" applyAlignment="1">
      <alignment horizontal="right"/>
    </xf>
    <xf numFmtId="166" fontId="3" fillId="0" borderId="0" xfId="6" applyNumberFormat="1" applyFont="1" applyFill="1" applyAlignment="1">
      <alignment horizontal="right"/>
    </xf>
    <xf numFmtId="0" fontId="13" fillId="0" borderId="0" xfId="2" applyFont="1" applyAlignment="1">
      <alignment horizontal="right"/>
    </xf>
    <xf numFmtId="37" fontId="13" fillId="0" borderId="0" xfId="2" applyNumberFormat="1" applyFont="1" applyAlignment="1">
      <alignment horizontal="right"/>
    </xf>
    <xf numFmtId="165" fontId="13" fillId="0" borderId="0" xfId="2" applyNumberFormat="1" applyFont="1"/>
    <xf numFmtId="0" fontId="13" fillId="0" borderId="0" xfId="2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2" fillId="0" borderId="0" xfId="0" applyFont="1"/>
    <xf numFmtId="3" fontId="3" fillId="0" borderId="0" xfId="2" applyNumberFormat="1" applyFont="1"/>
    <xf numFmtId="165" fontId="6" fillId="0" borderId="4" xfId="4" applyNumberFormat="1" applyFont="1" applyBorder="1"/>
    <xf numFmtId="165" fontId="7" fillId="0" borderId="0" xfId="4" applyNumberFormat="1" applyFont="1"/>
    <xf numFmtId="3" fontId="1" fillId="0" borderId="3" xfId="4" applyNumberFormat="1" applyFont="1" applyBorder="1" applyAlignment="1">
      <alignment wrapText="1"/>
    </xf>
    <xf numFmtId="165" fontId="6" fillId="0" borderId="3" xfId="4" applyNumberFormat="1" applyFont="1" applyBorder="1"/>
    <xf numFmtId="37" fontId="3" fillId="0" borderId="0" xfId="2" applyNumberFormat="1" applyFont="1"/>
    <xf numFmtId="3" fontId="3" fillId="0" borderId="0" xfId="4" applyNumberFormat="1" applyFont="1"/>
    <xf numFmtId="165" fontId="6" fillId="0" borderId="0" xfId="4" applyNumberFormat="1" applyFont="1"/>
    <xf numFmtId="3" fontId="1" fillId="0" borderId="0" xfId="4" applyNumberFormat="1" applyFont="1" applyAlignment="1">
      <alignment wrapText="1"/>
    </xf>
    <xf numFmtId="3" fontId="7" fillId="0" borderId="0" xfId="4" applyNumberFormat="1" applyFont="1"/>
    <xf numFmtId="37" fontId="1" fillId="0" borderId="0" xfId="2" applyNumberFormat="1" applyFont="1"/>
    <xf numFmtId="3" fontId="1" fillId="0" borderId="4" xfId="4" applyNumberFormat="1" applyFont="1" applyBorder="1" applyAlignment="1">
      <alignment wrapText="1"/>
    </xf>
    <xf numFmtId="37" fontId="3" fillId="0" borderId="2" xfId="2" applyNumberFormat="1" applyFont="1" applyBorder="1"/>
    <xf numFmtId="3" fontId="7" fillId="0" borderId="2" xfId="4" applyNumberFormat="1" applyFont="1" applyBorder="1"/>
    <xf numFmtId="165" fontId="3" fillId="0" borderId="0" xfId="2" applyNumberFormat="1" applyFont="1"/>
    <xf numFmtId="167" fontId="9" fillId="0" borderId="0" xfId="0" applyNumberFormat="1" applyFont="1" applyAlignment="1">
      <alignment wrapText="1"/>
    </xf>
    <xf numFmtId="167" fontId="7" fillId="0" borderId="2" xfId="4" applyNumberFormat="1" applyFont="1" applyBorder="1" applyAlignment="1">
      <alignment horizontal="right"/>
    </xf>
    <xf numFmtId="167" fontId="7" fillId="0" borderId="0" xfId="4" applyNumberFormat="1" applyFont="1" applyAlignment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1" fillId="0" borderId="3" xfId="0" applyNumberFormat="1" applyFont="1" applyBorder="1" applyAlignment="1">
      <alignment wrapText="1"/>
    </xf>
    <xf numFmtId="167" fontId="3" fillId="0" borderId="0" xfId="0" applyNumberFormat="1" applyFont="1" applyAlignment="1">
      <alignment wrapText="1"/>
    </xf>
    <xf numFmtId="167" fontId="3" fillId="0" borderId="2" xfId="4" applyNumberFormat="1" applyFont="1" applyBorder="1" applyAlignment="1">
      <alignment horizontal="right"/>
    </xf>
    <xf numFmtId="167" fontId="6" fillId="0" borderId="2" xfId="4" applyNumberFormat="1" applyFont="1" applyBorder="1" applyAlignment="1">
      <alignment horizontal="right"/>
    </xf>
    <xf numFmtId="167" fontId="1" fillId="0" borderId="2" xfId="4" applyNumberFormat="1" applyFont="1" applyBorder="1" applyAlignment="1">
      <alignment horizontal="right"/>
    </xf>
    <xf numFmtId="167" fontId="3" fillId="0" borderId="0" xfId="4" applyNumberFormat="1" applyFont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7" fontId="1" fillId="0" borderId="0" xfId="0" applyNumberFormat="1" applyFont="1" applyAlignment="1">
      <alignment wrapText="1"/>
    </xf>
    <xf numFmtId="167" fontId="10" fillId="0" borderId="0" xfId="0" applyNumberFormat="1" applyFont="1"/>
    <xf numFmtId="167" fontId="1" fillId="0" borderId="2" xfId="0" applyNumberFormat="1" applyFont="1" applyBorder="1" applyAlignment="1">
      <alignment wrapText="1"/>
    </xf>
    <xf numFmtId="167" fontId="6" fillId="0" borderId="0" xfId="4" applyNumberFormat="1" applyFont="1" applyAlignment="1">
      <alignment horizontal="right"/>
    </xf>
    <xf numFmtId="167" fontId="14" fillId="0" borderId="0" xfId="0" applyNumberFormat="1" applyFont="1"/>
    <xf numFmtId="165" fontId="6" fillId="0" borderId="2" xfId="4" applyNumberFormat="1" applyFont="1" applyBorder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3" fontId="9" fillId="0" borderId="0" xfId="4" applyNumberFormat="1" applyFont="1" applyAlignment="1">
      <alignment horizontal="right" vertical="top"/>
    </xf>
    <xf numFmtId="165" fontId="7" fillId="0" borderId="0" xfId="4" applyNumberFormat="1" applyFont="1" applyAlignment="1">
      <alignment horizontal="right" vertical="top"/>
    </xf>
    <xf numFmtId="165" fontId="9" fillId="0" borderId="0" xfId="4" applyNumberFormat="1" applyFont="1" applyAlignment="1">
      <alignment horizontal="right" vertical="top"/>
    </xf>
    <xf numFmtId="3" fontId="3" fillId="0" borderId="0" xfId="4" applyNumberFormat="1" applyFont="1" applyAlignment="1">
      <alignment horizontal="right" vertical="top"/>
    </xf>
    <xf numFmtId="166" fontId="8" fillId="0" borderId="3" xfId="6" applyNumberFormat="1" applyFont="1" applyBorder="1" applyAlignment="1">
      <alignment horizontal="right" vertical="top" wrapText="1"/>
    </xf>
    <xf numFmtId="166" fontId="8" fillId="0" borderId="0" xfId="6" applyNumberFormat="1" applyFont="1" applyBorder="1" applyAlignment="1">
      <alignment horizontal="right" vertical="top" wrapText="1"/>
    </xf>
    <xf numFmtId="166" fontId="9" fillId="0" borderId="0" xfId="6" applyNumberFormat="1" applyFont="1" applyAlignment="1">
      <alignment horizontal="right" vertical="top" wrapText="1"/>
    </xf>
    <xf numFmtId="166" fontId="9" fillId="0" borderId="0" xfId="6" applyNumberFormat="1" applyFont="1" applyBorder="1" applyAlignment="1">
      <alignment horizontal="right" vertical="top" wrapText="1"/>
    </xf>
    <xf numFmtId="166" fontId="8" fillId="0" borderId="0" xfId="6" applyNumberFormat="1" applyFont="1" applyAlignment="1">
      <alignment horizontal="right" vertical="top" wrapText="1"/>
    </xf>
    <xf numFmtId="165" fontId="6" fillId="0" borderId="0" xfId="4" applyNumberFormat="1" applyFont="1" applyAlignment="1">
      <alignment horizontal="right" vertical="top"/>
    </xf>
    <xf numFmtId="165" fontId="8" fillId="0" borderId="3" xfId="4" applyNumberFormat="1" applyFont="1" applyBorder="1" applyAlignment="1">
      <alignment horizontal="right" vertical="top"/>
    </xf>
    <xf numFmtId="0" fontId="3" fillId="0" borderId="0" xfId="0" applyFont="1" applyAlignment="1">
      <alignment vertical="top" wrapText="1"/>
    </xf>
    <xf numFmtId="165" fontId="3" fillId="0" borderId="0" xfId="4" applyNumberFormat="1" applyFont="1" applyAlignment="1">
      <alignment horizontal="right" vertical="top"/>
    </xf>
    <xf numFmtId="166" fontId="9" fillId="0" borderId="3" xfId="6" applyNumberFormat="1" applyFont="1" applyBorder="1" applyAlignment="1">
      <alignment horizontal="right" vertical="top" wrapText="1"/>
    </xf>
    <xf numFmtId="166" fontId="8" fillId="0" borderId="1" xfId="6" applyNumberFormat="1" applyFont="1" applyBorder="1" applyAlignment="1">
      <alignment horizontal="right" vertical="top" wrapText="1"/>
    </xf>
    <xf numFmtId="3" fontId="8" fillId="0" borderId="0" xfId="1" applyNumberFormat="1" applyFont="1" applyAlignment="1">
      <alignment vertical="top"/>
    </xf>
    <xf numFmtId="3" fontId="1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3" fontId="9" fillId="0" borderId="0" xfId="0" applyNumberFormat="1" applyFont="1" applyAlignment="1">
      <alignment wrapText="1"/>
    </xf>
    <xf numFmtId="3" fontId="9" fillId="0" borderId="0" xfId="4" applyNumberFormat="1" applyFont="1" applyAlignment="1">
      <alignment horizontal="right"/>
    </xf>
    <xf numFmtId="165" fontId="9" fillId="0" borderId="0" xfId="4" applyNumberFormat="1" applyFont="1" applyAlignment="1">
      <alignment horizontal="right"/>
    </xf>
    <xf numFmtId="166" fontId="8" fillId="0" borderId="0" xfId="6" applyNumberFormat="1" applyFont="1" applyBorder="1" applyAlignment="1">
      <alignment vertical="top" wrapText="1"/>
    </xf>
    <xf numFmtId="3" fontId="9" fillId="0" borderId="0" xfId="0" applyNumberFormat="1" applyFont="1"/>
    <xf numFmtId="3" fontId="8" fillId="0" borderId="0" xfId="6" applyNumberFormat="1" applyFont="1" applyBorder="1" applyAlignment="1">
      <alignment horizontal="right" vertical="top" wrapText="1"/>
    </xf>
    <xf numFmtId="3" fontId="6" fillId="0" borderId="3" xfId="4" applyNumberFormat="1" applyFont="1" applyBorder="1"/>
    <xf numFmtId="0" fontId="23" fillId="0" borderId="0" xfId="0" applyFont="1"/>
    <xf numFmtId="0" fontId="24" fillId="0" borderId="0" xfId="2" applyFont="1"/>
    <xf numFmtId="0" fontId="25" fillId="0" borderId="0" xfId="3" applyFont="1" applyAlignment="1">
      <alignment horizontal="right"/>
    </xf>
    <xf numFmtId="3" fontId="24" fillId="0" borderId="0" xfId="2" applyNumberFormat="1" applyFont="1"/>
    <xf numFmtId="165" fontId="24" fillId="0" borderId="0" xfId="2" applyNumberFormat="1" applyFont="1"/>
    <xf numFmtId="165" fontId="24" fillId="0" borderId="0" xfId="2" applyNumberFormat="1" applyFont="1" applyAlignment="1">
      <alignment horizontal="right"/>
    </xf>
    <xf numFmtId="3" fontId="24" fillId="0" borderId="0" xfId="2" applyNumberFormat="1" applyFont="1" applyAlignment="1">
      <alignment horizontal="right"/>
    </xf>
    <xf numFmtId="165" fontId="26" fillId="0" borderId="0" xfId="2" applyNumberFormat="1" applyFont="1"/>
    <xf numFmtId="0" fontId="26" fillId="0" borderId="0" xfId="2" applyFont="1"/>
    <xf numFmtId="0" fontId="26" fillId="0" borderId="0" xfId="2" applyFont="1" applyAlignment="1">
      <alignment horizontal="right"/>
    </xf>
    <xf numFmtId="0" fontId="24" fillId="0" borderId="0" xfId="2" applyFont="1" applyAlignment="1">
      <alignment horizontal="right"/>
    </xf>
    <xf numFmtId="0" fontId="27" fillId="0" borderId="0" xfId="0" applyFont="1"/>
    <xf numFmtId="3" fontId="7" fillId="0" borderId="0" xfId="4" applyNumberFormat="1" applyFont="1" applyAlignment="1">
      <alignment horizontal="right"/>
    </xf>
    <xf numFmtId="165" fontId="9" fillId="0" borderId="0" xfId="0" applyNumberFormat="1" applyFont="1"/>
    <xf numFmtId="0" fontId="28" fillId="0" borderId="0" xfId="0" applyFont="1" applyAlignment="1">
      <alignment wrapText="1"/>
    </xf>
    <xf numFmtId="0" fontId="1" fillId="0" borderId="0" xfId="0" applyFont="1"/>
    <xf numFmtId="3" fontId="1" fillId="0" borderId="0" xfId="1" applyNumberFormat="1" applyFont="1"/>
    <xf numFmtId="0" fontId="1" fillId="0" borderId="0" xfId="1" applyFont="1"/>
    <xf numFmtId="3" fontId="1" fillId="0" borderId="0" xfId="1" applyNumberFormat="1" applyFont="1" applyAlignment="1">
      <alignment horizontal="right"/>
    </xf>
    <xf numFmtId="0" fontId="4" fillId="0" borderId="0" xfId="4" applyFont="1"/>
    <xf numFmtId="0" fontId="1" fillId="0" borderId="0" xfId="0" applyFont="1" applyAlignment="1">
      <alignment vertical="top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justify" wrapText="1"/>
    </xf>
    <xf numFmtId="0" fontId="12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9" fillId="0" borderId="0" xfId="0" applyFont="1" applyAlignment="1">
      <alignment wrapText="1"/>
    </xf>
    <xf numFmtId="0" fontId="1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9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0" xfId="2" applyFont="1" applyAlignment="1">
      <alignment horizontal="center" wrapText="1"/>
    </xf>
    <xf numFmtId="3" fontId="12" fillId="0" borderId="0" xfId="1" applyNumberFormat="1" applyFont="1" applyAlignment="1">
      <alignment horizontal="right"/>
    </xf>
    <xf numFmtId="0" fontId="12" fillId="0" borderId="0" xfId="2" applyFont="1" applyAlignment="1">
      <alignment horizontal="center" vertical="justify" wrapText="1"/>
    </xf>
    <xf numFmtId="0" fontId="12" fillId="0" borderId="0" xfId="2" applyFont="1" applyAlignment="1">
      <alignment horizontal="center" vertical="justify"/>
    </xf>
    <xf numFmtId="0" fontId="3" fillId="0" borderId="0" xfId="2" applyFont="1" applyAlignment="1">
      <alignment horizontal="center" wrapText="1"/>
    </xf>
  </cellXfs>
  <cellStyles count="9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Бюджет(помесячн.разбивка)"/>
      <sheetName val="Overall Cost Report"/>
      <sheetName val="ÅäÈçì"/>
      <sheetName val="Ïðåäïð"/>
      <sheetName val="Служеб Актау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view="pageBreakPreview" topLeftCell="A29" zoomScale="60" zoomScaleNormal="100" workbookViewId="0">
      <selection activeCell="L23" sqref="L23"/>
    </sheetView>
  </sheetViews>
  <sheetFormatPr defaultColWidth="9.140625" defaultRowHeight="15.75" x14ac:dyDescent="0.25"/>
  <cols>
    <col min="1" max="1" width="61.85546875" style="7" customWidth="1"/>
    <col min="2" max="2" width="7.7109375" style="7" customWidth="1"/>
    <col min="3" max="3" width="21.7109375" style="7" customWidth="1"/>
    <col min="4" max="4" width="1.85546875" style="7" customWidth="1"/>
    <col min="5" max="5" width="21.85546875" style="7" customWidth="1"/>
    <col min="6" max="16384" width="9.140625" style="7"/>
  </cols>
  <sheetData>
    <row r="1" spans="1:5" ht="18.75" x14ac:dyDescent="0.3">
      <c r="A1" s="139" t="s">
        <v>26</v>
      </c>
      <c r="B1" s="139"/>
      <c r="C1" s="139"/>
      <c r="D1" s="139"/>
      <c r="E1" s="139"/>
    </row>
    <row r="2" spans="1:5" ht="18.75" x14ac:dyDescent="0.3">
      <c r="A2" s="140" t="s">
        <v>124</v>
      </c>
      <c r="B2" s="140"/>
      <c r="C2" s="140"/>
      <c r="D2" s="140"/>
      <c r="E2" s="140"/>
    </row>
    <row r="4" spans="1:5" x14ac:dyDescent="0.25">
      <c r="C4" s="13" t="s">
        <v>84</v>
      </c>
      <c r="E4" s="13"/>
    </row>
    <row r="5" spans="1:5" ht="31.5" x14ac:dyDescent="0.25">
      <c r="A5" s="138"/>
      <c r="B5" s="136" t="s">
        <v>146</v>
      </c>
      <c r="C5" s="13" t="s">
        <v>125</v>
      </c>
      <c r="D5" s="141"/>
      <c r="E5" s="13" t="s">
        <v>100</v>
      </c>
    </row>
    <row r="6" spans="1:5" x14ac:dyDescent="0.25">
      <c r="A6" s="138"/>
      <c r="B6" s="6"/>
      <c r="C6" s="11" t="s">
        <v>0</v>
      </c>
      <c r="D6" s="141"/>
      <c r="E6" s="11" t="s">
        <v>0</v>
      </c>
    </row>
    <row r="7" spans="1:5" x14ac:dyDescent="0.25">
      <c r="A7" s="5" t="s">
        <v>8</v>
      </c>
      <c r="B7" s="5"/>
      <c r="C7" s="6"/>
      <c r="D7" s="6"/>
      <c r="E7" s="6"/>
    </row>
    <row r="8" spans="1:5" x14ac:dyDescent="0.25">
      <c r="A8" s="6" t="s">
        <v>9</v>
      </c>
      <c r="B8" s="129">
        <v>9</v>
      </c>
      <c r="C8" s="3">
        <v>435931347</v>
      </c>
      <c r="D8" s="3" t="s">
        <v>10</v>
      </c>
      <c r="E8" s="3">
        <v>471287361</v>
      </c>
    </row>
    <row r="9" spans="1:5" x14ac:dyDescent="0.25">
      <c r="A9" s="6" t="s">
        <v>90</v>
      </c>
      <c r="B9" s="129">
        <v>10</v>
      </c>
      <c r="C9" s="3">
        <v>79175481</v>
      </c>
      <c r="D9" s="3"/>
      <c r="E9" s="3">
        <v>25492262</v>
      </c>
    </row>
    <row r="10" spans="1:5" x14ac:dyDescent="0.25">
      <c r="A10" s="6" t="s">
        <v>11</v>
      </c>
      <c r="B10" s="129">
        <v>11</v>
      </c>
      <c r="C10" s="3">
        <v>117185261</v>
      </c>
      <c r="D10" s="3"/>
      <c r="E10" s="3">
        <v>121034637</v>
      </c>
    </row>
    <row r="11" spans="1:5" x14ac:dyDescent="0.25">
      <c r="A11" s="6" t="s">
        <v>12</v>
      </c>
      <c r="B11" s="129">
        <v>12</v>
      </c>
      <c r="C11" s="3">
        <v>1899447961</v>
      </c>
      <c r="D11" s="3"/>
      <c r="E11" s="3">
        <v>1892507997</v>
      </c>
    </row>
    <row r="12" spans="1:5" ht="31.5" x14ac:dyDescent="0.25">
      <c r="A12" s="6" t="s">
        <v>28</v>
      </c>
      <c r="B12" s="129">
        <v>13</v>
      </c>
      <c r="C12" s="3">
        <v>511031783</v>
      </c>
      <c r="D12" s="3"/>
      <c r="E12" s="3">
        <v>452103716</v>
      </c>
    </row>
    <row r="13" spans="1:5" x14ac:dyDescent="0.25">
      <c r="A13" s="6" t="s">
        <v>25</v>
      </c>
      <c r="B13" s="129">
        <v>14</v>
      </c>
      <c r="C13" s="3">
        <v>639312457</v>
      </c>
      <c r="D13" s="3"/>
      <c r="E13" s="3">
        <v>544518922</v>
      </c>
    </row>
    <row r="14" spans="1:5" x14ac:dyDescent="0.25">
      <c r="A14" s="6" t="s">
        <v>40</v>
      </c>
      <c r="B14" s="129">
        <v>15</v>
      </c>
      <c r="C14" s="3">
        <v>187383769</v>
      </c>
      <c r="D14" s="3"/>
      <c r="E14" s="3">
        <v>166405066</v>
      </c>
    </row>
    <row r="15" spans="1:5" ht="31.5" x14ac:dyDescent="0.25">
      <c r="A15" s="6" t="s">
        <v>29</v>
      </c>
      <c r="B15" s="6"/>
      <c r="C15" s="3">
        <v>9823340</v>
      </c>
      <c r="D15" s="3"/>
      <c r="E15" s="3">
        <v>5625927</v>
      </c>
    </row>
    <row r="16" spans="1:5" x14ac:dyDescent="0.25">
      <c r="A16" s="6" t="s">
        <v>73</v>
      </c>
      <c r="B16" s="6"/>
      <c r="C16" s="3">
        <v>32174538</v>
      </c>
      <c r="D16" s="3"/>
      <c r="E16" s="3">
        <v>35687437</v>
      </c>
    </row>
    <row r="17" spans="1:5" x14ac:dyDescent="0.25">
      <c r="A17" s="6" t="s">
        <v>35</v>
      </c>
      <c r="B17" s="6"/>
      <c r="C17" s="3">
        <v>100633</v>
      </c>
      <c r="D17" s="3"/>
      <c r="E17" s="3">
        <v>217830</v>
      </c>
    </row>
    <row r="18" spans="1:5" ht="14.25" customHeight="1" x14ac:dyDescent="0.25">
      <c r="A18" s="6" t="s">
        <v>13</v>
      </c>
      <c r="B18" s="6"/>
      <c r="C18" s="3">
        <v>5611822</v>
      </c>
      <c r="D18" s="3"/>
      <c r="E18" s="3">
        <v>5988816</v>
      </c>
    </row>
    <row r="19" spans="1:5" x14ac:dyDescent="0.25">
      <c r="A19" s="6" t="s">
        <v>14</v>
      </c>
      <c r="B19" s="6"/>
      <c r="C19" s="3">
        <v>9287295</v>
      </c>
      <c r="D19" s="3"/>
      <c r="E19" s="3">
        <v>10981173</v>
      </c>
    </row>
    <row r="20" spans="1:5" x14ac:dyDescent="0.25">
      <c r="A20" s="6" t="s">
        <v>79</v>
      </c>
      <c r="B20" s="6"/>
      <c r="C20" s="102">
        <v>0</v>
      </c>
      <c r="D20" s="3"/>
      <c r="E20" s="3">
        <v>7244522</v>
      </c>
    </row>
    <row r="21" spans="1:5" x14ac:dyDescent="0.25">
      <c r="A21" s="6" t="s">
        <v>85</v>
      </c>
      <c r="B21" s="6"/>
      <c r="C21" s="3">
        <v>6039585</v>
      </c>
      <c r="D21" s="3"/>
      <c r="E21" s="3">
        <v>2733734</v>
      </c>
    </row>
    <row r="22" spans="1:5" ht="15.6" hidden="1" customHeight="1" x14ac:dyDescent="0.25">
      <c r="A22" s="6" t="s">
        <v>15</v>
      </c>
      <c r="B22" s="6"/>
      <c r="C22" s="102" t="s">
        <v>89</v>
      </c>
      <c r="D22" s="3"/>
      <c r="E22" s="102" t="s">
        <v>89</v>
      </c>
    </row>
    <row r="23" spans="1:5" x14ac:dyDescent="0.25">
      <c r="A23" s="5" t="s">
        <v>16</v>
      </c>
      <c r="B23" s="5"/>
      <c r="C23" s="12">
        <f>SUM(C8:C22)</f>
        <v>3932505272</v>
      </c>
      <c r="D23" s="5"/>
      <c r="E23" s="12">
        <f>SUM(E8:E22)</f>
        <v>3741829400</v>
      </c>
    </row>
    <row r="24" spans="1:5" x14ac:dyDescent="0.25">
      <c r="A24" s="5"/>
      <c r="B24" s="5"/>
      <c r="C24" s="138"/>
      <c r="D24" s="138"/>
      <c r="E24" s="138"/>
    </row>
    <row r="25" spans="1:5" x14ac:dyDescent="0.25">
      <c r="A25" s="5" t="s">
        <v>17</v>
      </c>
      <c r="B25" s="5"/>
      <c r="C25" s="138"/>
      <c r="D25" s="138"/>
      <c r="E25" s="138"/>
    </row>
    <row r="26" spans="1:5" x14ac:dyDescent="0.25">
      <c r="A26" s="6" t="s">
        <v>34</v>
      </c>
      <c r="B26" s="129">
        <v>16</v>
      </c>
      <c r="C26" s="3">
        <v>87973980</v>
      </c>
      <c r="D26" s="3"/>
      <c r="E26" s="3">
        <v>30412126</v>
      </c>
    </row>
    <row r="27" spans="1:5" x14ac:dyDescent="0.25">
      <c r="A27" s="6" t="s">
        <v>95</v>
      </c>
      <c r="B27" s="6"/>
      <c r="C27" s="3">
        <v>1777617</v>
      </c>
      <c r="D27" s="3"/>
      <c r="E27" s="3">
        <v>11195666</v>
      </c>
    </row>
    <row r="28" spans="1:5" x14ac:dyDescent="0.25">
      <c r="A28" s="6" t="s">
        <v>105</v>
      </c>
      <c r="B28" s="129">
        <v>17</v>
      </c>
      <c r="C28" s="3">
        <v>655493156</v>
      </c>
      <c r="D28" s="3"/>
      <c r="E28" s="3">
        <v>556669981</v>
      </c>
    </row>
    <row r="29" spans="1:5" x14ac:dyDescent="0.25">
      <c r="A29" s="6" t="s">
        <v>18</v>
      </c>
      <c r="B29" s="129">
        <v>18</v>
      </c>
      <c r="C29" s="3">
        <v>317139490</v>
      </c>
      <c r="D29" s="3"/>
      <c r="E29" s="3">
        <v>283338056</v>
      </c>
    </row>
    <row r="30" spans="1:5" x14ac:dyDescent="0.25">
      <c r="A30" s="6" t="s">
        <v>103</v>
      </c>
      <c r="B30" s="6"/>
      <c r="C30" s="102">
        <v>0</v>
      </c>
      <c r="D30" s="3"/>
      <c r="E30" s="3">
        <v>43189663</v>
      </c>
    </row>
    <row r="31" spans="1:5" x14ac:dyDescent="0.25">
      <c r="A31" s="6" t="s">
        <v>19</v>
      </c>
      <c r="B31" s="129">
        <v>19</v>
      </c>
      <c r="C31" s="3">
        <v>383588692</v>
      </c>
      <c r="D31" s="3"/>
      <c r="E31" s="3">
        <v>301140609</v>
      </c>
    </row>
    <row r="32" spans="1:5" x14ac:dyDescent="0.25">
      <c r="A32" s="6" t="s">
        <v>30</v>
      </c>
      <c r="B32" s="129">
        <v>20</v>
      </c>
      <c r="C32" s="3">
        <v>1686181221</v>
      </c>
      <c r="D32" s="3"/>
      <c r="E32" s="3">
        <v>1716748732</v>
      </c>
    </row>
    <row r="33" spans="1:5" x14ac:dyDescent="0.25">
      <c r="A33" s="6" t="s">
        <v>20</v>
      </c>
      <c r="B33" s="6"/>
      <c r="C33" s="3">
        <v>123778344</v>
      </c>
      <c r="D33" s="3"/>
      <c r="E33" s="3">
        <v>118216761</v>
      </c>
    </row>
    <row r="34" spans="1:5" x14ac:dyDescent="0.25">
      <c r="A34" s="6" t="s">
        <v>21</v>
      </c>
      <c r="B34" s="6"/>
      <c r="C34" s="3">
        <v>93777884</v>
      </c>
      <c r="D34" s="3"/>
      <c r="E34" s="3">
        <v>111480361</v>
      </c>
    </row>
    <row r="35" spans="1:5" x14ac:dyDescent="0.25">
      <c r="A35" s="6" t="s">
        <v>75</v>
      </c>
      <c r="B35" s="6"/>
      <c r="C35" s="3">
        <v>9829840</v>
      </c>
      <c r="D35" s="3"/>
      <c r="E35" s="3">
        <v>12609164</v>
      </c>
    </row>
    <row r="36" spans="1:5" x14ac:dyDescent="0.25">
      <c r="A36" s="6" t="s">
        <v>96</v>
      </c>
      <c r="B36" s="6"/>
      <c r="C36" s="3">
        <v>1859246</v>
      </c>
      <c r="D36" s="3"/>
      <c r="E36" s="102">
        <v>0</v>
      </c>
    </row>
    <row r="37" spans="1:5" x14ac:dyDescent="0.25">
      <c r="A37" s="5" t="s">
        <v>22</v>
      </c>
      <c r="B37" s="5"/>
      <c r="C37" s="12">
        <f>SUM(C26:C36)</f>
        <v>3361399470</v>
      </c>
      <c r="D37" s="5"/>
      <c r="E37" s="12">
        <f>SUM(E26:E36)</f>
        <v>3185001119</v>
      </c>
    </row>
    <row r="38" spans="1:5" x14ac:dyDescent="0.25">
      <c r="A38" s="5"/>
      <c r="B38" s="5"/>
      <c r="C38" s="6"/>
      <c r="D38" s="138"/>
      <c r="E38" s="6"/>
    </row>
    <row r="39" spans="1:5" x14ac:dyDescent="0.25">
      <c r="A39" s="5" t="s">
        <v>31</v>
      </c>
      <c r="B39" s="5"/>
      <c r="C39" s="6"/>
      <c r="D39" s="138"/>
      <c r="E39" s="6"/>
    </row>
    <row r="40" spans="1:5" x14ac:dyDescent="0.25">
      <c r="A40" s="6" t="s">
        <v>23</v>
      </c>
      <c r="B40" s="129">
        <v>21</v>
      </c>
      <c r="C40" s="8">
        <v>565953511</v>
      </c>
      <c r="D40" s="6"/>
      <c r="E40" s="8">
        <v>515953511</v>
      </c>
    </row>
    <row r="41" spans="1:5" x14ac:dyDescent="0.25">
      <c r="A41" s="6" t="s">
        <v>77</v>
      </c>
      <c r="B41" s="6"/>
      <c r="C41" s="4">
        <v>-85746857</v>
      </c>
      <c r="D41" s="4"/>
      <c r="E41" s="4">
        <v>-5828643</v>
      </c>
    </row>
    <row r="42" spans="1:5" x14ac:dyDescent="0.25">
      <c r="A42" s="6" t="s">
        <v>24</v>
      </c>
      <c r="B42" s="6"/>
      <c r="C42" s="8">
        <v>36750489</v>
      </c>
      <c r="D42" s="3"/>
      <c r="E42" s="8">
        <v>36750489</v>
      </c>
    </row>
    <row r="43" spans="1:5" x14ac:dyDescent="0.25">
      <c r="A43" s="6" t="s">
        <v>104</v>
      </c>
      <c r="B43" s="6"/>
      <c r="C43" s="8">
        <v>54148659</v>
      </c>
      <c r="D43" s="4"/>
      <c r="E43" s="8">
        <v>9952924</v>
      </c>
    </row>
    <row r="44" spans="1:5" x14ac:dyDescent="0.25">
      <c r="A44" s="5" t="s">
        <v>32</v>
      </c>
      <c r="B44" s="5"/>
      <c r="C44" s="12">
        <f>SUM(C40:C43)</f>
        <v>571105802</v>
      </c>
      <c r="D44" s="5"/>
      <c r="E44" s="12">
        <f>SUM(E40:E43)</f>
        <v>556828281</v>
      </c>
    </row>
    <row r="45" spans="1:5" ht="16.5" thickBot="1" x14ac:dyDescent="0.3">
      <c r="A45" s="5" t="s">
        <v>33</v>
      </c>
      <c r="B45" s="5"/>
      <c r="C45" s="9">
        <f>C37+C44</f>
        <v>3932505272</v>
      </c>
      <c r="D45" s="5"/>
      <c r="E45" s="9">
        <f>E37+E44</f>
        <v>3741829400</v>
      </c>
    </row>
    <row r="46" spans="1:5" ht="16.5" thickTop="1" x14ac:dyDescent="0.25">
      <c r="C46" s="14"/>
      <c r="E46" s="14"/>
    </row>
    <row r="47" spans="1:5" ht="45.6" customHeight="1" x14ac:dyDescent="0.25">
      <c r="A47" s="137" t="s">
        <v>149</v>
      </c>
      <c r="B47" s="137"/>
      <c r="C47" s="137"/>
      <c r="D47" s="137"/>
      <c r="E47" s="137"/>
    </row>
    <row r="49" spans="1:5" s="17" customFormat="1" ht="18.75" x14ac:dyDescent="0.3">
      <c r="A49" s="122" t="s">
        <v>144</v>
      </c>
      <c r="B49" s="122"/>
      <c r="C49" s="123"/>
      <c r="D49" s="123"/>
      <c r="E49" s="123" t="s">
        <v>145</v>
      </c>
    </row>
    <row r="50" spans="1:5" s="17" customFormat="1" ht="18.75" x14ac:dyDescent="0.3">
      <c r="A50" s="1"/>
      <c r="B50" s="1"/>
      <c r="C50" s="2"/>
      <c r="D50" s="10"/>
      <c r="E50" s="7"/>
    </row>
    <row r="51" spans="1:5" s="17" customFormat="1" ht="18.75" x14ac:dyDescent="0.3">
      <c r="A51" s="122" t="s">
        <v>41</v>
      </c>
      <c r="B51" s="122"/>
      <c r="C51" s="123"/>
      <c r="D51" s="123"/>
      <c r="E51" s="123" t="s">
        <v>42</v>
      </c>
    </row>
  </sheetData>
  <mergeCells count="9">
    <mergeCell ref="A47:E47"/>
    <mergeCell ref="D38:D39"/>
    <mergeCell ref="A1:E1"/>
    <mergeCell ref="A2:E2"/>
    <mergeCell ref="A5:A6"/>
    <mergeCell ref="D5:D6"/>
    <mergeCell ref="C24:C25"/>
    <mergeCell ref="D24:D25"/>
    <mergeCell ref="E24:E25"/>
  </mergeCells>
  <pageMargins left="0.98425196850393704" right="0.4" top="0.59055118110236204" bottom="0.59055118110236204" header="0.31496062992126" footer="0.31496062992126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topLeftCell="A5" zoomScale="80" zoomScaleNormal="80" zoomScaleSheetLayoutView="100" workbookViewId="0">
      <selection activeCell="A22" sqref="A22"/>
    </sheetView>
  </sheetViews>
  <sheetFormatPr defaultColWidth="9.140625" defaultRowHeight="15.75" x14ac:dyDescent="0.25"/>
  <cols>
    <col min="1" max="1" width="66.7109375" style="7" customWidth="1"/>
    <col min="2" max="2" width="6.28515625" style="130" customWidth="1"/>
    <col min="3" max="3" width="20.5703125" style="7" customWidth="1"/>
    <col min="4" max="4" width="1.140625" style="7" customWidth="1"/>
    <col min="5" max="5" width="21.140625" style="16" customWidth="1"/>
    <col min="6" max="16384" width="9.140625" style="7"/>
  </cols>
  <sheetData>
    <row r="1" spans="1:5" ht="18.75" x14ac:dyDescent="0.25">
      <c r="A1" s="142" t="s">
        <v>27</v>
      </c>
      <c r="B1" s="142"/>
      <c r="C1" s="142"/>
      <c r="D1" s="142"/>
      <c r="E1" s="142"/>
    </row>
    <row r="2" spans="1:5" ht="18.75" x14ac:dyDescent="0.25">
      <c r="A2" s="143" t="s">
        <v>126</v>
      </c>
      <c r="B2" s="143"/>
      <c r="C2" s="143"/>
      <c r="D2" s="143"/>
      <c r="E2" s="143"/>
    </row>
    <row r="4" spans="1:5" x14ac:dyDescent="0.25">
      <c r="C4" s="35" t="s">
        <v>84</v>
      </c>
      <c r="E4" s="35" t="s">
        <v>84</v>
      </c>
    </row>
    <row r="5" spans="1:5" ht="78.75" x14ac:dyDescent="0.25">
      <c r="A5" s="145"/>
      <c r="B5" s="128" t="s">
        <v>146</v>
      </c>
      <c r="C5" s="73" t="s">
        <v>132</v>
      </c>
      <c r="D5" s="141"/>
      <c r="E5" s="73" t="s">
        <v>127</v>
      </c>
    </row>
    <row r="6" spans="1:5" x14ac:dyDescent="0.25">
      <c r="A6" s="145"/>
      <c r="B6" s="131"/>
      <c r="C6" s="36" t="s">
        <v>0</v>
      </c>
      <c r="D6" s="141"/>
      <c r="E6" s="15" t="s">
        <v>0</v>
      </c>
    </row>
    <row r="7" spans="1:5" ht="31.5" x14ac:dyDescent="0.25">
      <c r="A7" s="33" t="s">
        <v>39</v>
      </c>
      <c r="B7" s="131">
        <v>4</v>
      </c>
      <c r="C7" s="100">
        <v>166391134</v>
      </c>
      <c r="D7" s="53"/>
      <c r="E7" s="100">
        <v>131848510</v>
      </c>
    </row>
    <row r="8" spans="1:5" x14ac:dyDescent="0.25">
      <c r="A8" s="33" t="s">
        <v>38</v>
      </c>
      <c r="B8" s="131">
        <v>4</v>
      </c>
      <c r="C8" s="100">
        <v>58542044</v>
      </c>
      <c r="D8" s="53"/>
      <c r="E8" s="100">
        <v>42822269</v>
      </c>
    </row>
    <row r="9" spans="1:5" x14ac:dyDescent="0.25">
      <c r="A9" s="33" t="s">
        <v>1</v>
      </c>
      <c r="B9" s="131">
        <v>4</v>
      </c>
      <c r="C9" s="54">
        <v>-153463418</v>
      </c>
      <c r="D9" s="55"/>
      <c r="E9" s="54">
        <v>-128655761</v>
      </c>
    </row>
    <row r="10" spans="1:5" x14ac:dyDescent="0.25">
      <c r="A10" s="18" t="s">
        <v>2</v>
      </c>
      <c r="B10" s="35"/>
      <c r="C10" s="56">
        <f>SUM(C7:C9)</f>
        <v>71469760</v>
      </c>
      <c r="D10" s="57"/>
      <c r="E10" s="58">
        <f>SUM(E7:E9)</f>
        <v>46015018</v>
      </c>
    </row>
    <row r="11" spans="1:5" x14ac:dyDescent="0.25">
      <c r="A11" s="33"/>
      <c r="B11" s="131"/>
      <c r="C11" s="53"/>
      <c r="D11" s="53"/>
      <c r="E11" s="59"/>
    </row>
    <row r="12" spans="1:5" x14ac:dyDescent="0.25">
      <c r="A12" s="33" t="s">
        <v>3</v>
      </c>
      <c r="B12" s="131"/>
      <c r="C12" s="100">
        <v>211005</v>
      </c>
      <c r="D12" s="53"/>
      <c r="E12" s="100">
        <v>690991</v>
      </c>
    </row>
    <row r="13" spans="1:5" x14ac:dyDescent="0.25">
      <c r="A13" s="33" t="s">
        <v>4</v>
      </c>
      <c r="B13" s="131"/>
      <c r="C13" s="54">
        <v>-642665</v>
      </c>
      <c r="D13" s="53"/>
      <c r="E13" s="54">
        <v>-594457</v>
      </c>
    </row>
    <row r="14" spans="1:5" x14ac:dyDescent="0.25">
      <c r="A14" s="18" t="s">
        <v>110</v>
      </c>
      <c r="B14" s="35"/>
      <c r="C14" s="61">
        <f>SUM(C12:C13)</f>
        <v>-431660</v>
      </c>
      <c r="D14" s="57"/>
      <c r="E14" s="62">
        <f>SUM(E12:E13)</f>
        <v>96534</v>
      </c>
    </row>
    <row r="15" spans="1:5" x14ac:dyDescent="0.25">
      <c r="A15" s="33"/>
      <c r="B15" s="131"/>
      <c r="C15" s="53"/>
      <c r="D15" s="53"/>
      <c r="E15" s="59"/>
    </row>
    <row r="16" spans="1:5" x14ac:dyDescent="0.25">
      <c r="A16" s="33" t="s">
        <v>150</v>
      </c>
      <c r="B16" s="131"/>
      <c r="C16" s="55">
        <v>913374</v>
      </c>
      <c r="D16" s="55"/>
      <c r="E16" s="55">
        <v>-1802053</v>
      </c>
    </row>
    <row r="17" spans="1:5" ht="47.25" x14ac:dyDescent="0.25">
      <c r="A17" s="33" t="s">
        <v>112</v>
      </c>
      <c r="B17" s="131">
        <v>5</v>
      </c>
      <c r="C17" s="55">
        <v>-8467687</v>
      </c>
      <c r="D17" s="55"/>
      <c r="E17" s="55">
        <v>2458498</v>
      </c>
    </row>
    <row r="18" spans="1:5" x14ac:dyDescent="0.25">
      <c r="A18" s="33" t="s">
        <v>115</v>
      </c>
      <c r="B18" s="131"/>
      <c r="C18" s="63">
        <v>-2090182</v>
      </c>
      <c r="D18" s="55"/>
      <c r="E18" s="63">
        <v>-615226</v>
      </c>
    </row>
    <row r="19" spans="1:5" x14ac:dyDescent="0.25">
      <c r="A19" s="33" t="s">
        <v>130</v>
      </c>
      <c r="B19" s="131">
        <v>6</v>
      </c>
      <c r="C19" s="64">
        <v>-4218243</v>
      </c>
      <c r="D19" s="55"/>
      <c r="E19" s="64">
        <v>-1119155</v>
      </c>
    </row>
    <row r="20" spans="1:5" x14ac:dyDescent="0.25">
      <c r="A20" s="18" t="s">
        <v>5</v>
      </c>
      <c r="B20" s="35"/>
      <c r="C20" s="65">
        <f>SUM(C16:C19,C14,C10)</f>
        <v>57175362</v>
      </c>
      <c r="D20" s="57"/>
      <c r="E20" s="65">
        <f>SUM(E16:E19,E14,E10)</f>
        <v>45033616</v>
      </c>
    </row>
    <row r="21" spans="1:5" ht="31.5" x14ac:dyDescent="0.25">
      <c r="A21" s="33" t="s">
        <v>116</v>
      </c>
      <c r="B21" s="131">
        <v>7</v>
      </c>
      <c r="C21" s="63">
        <v>4390034</v>
      </c>
      <c r="D21" s="53"/>
      <c r="E21" s="63">
        <v>-8059741</v>
      </c>
    </row>
    <row r="22" spans="1:5" ht="47.25" x14ac:dyDescent="0.25">
      <c r="A22" s="33" t="s">
        <v>117</v>
      </c>
      <c r="B22" s="131">
        <v>7</v>
      </c>
      <c r="C22" s="63">
        <v>2430547</v>
      </c>
      <c r="D22" s="66"/>
      <c r="E22" s="63">
        <v>-1329485</v>
      </c>
    </row>
    <row r="23" spans="1:5" ht="31.5" x14ac:dyDescent="0.25">
      <c r="A23" s="33" t="s">
        <v>131</v>
      </c>
      <c r="B23" s="131"/>
      <c r="C23" s="63">
        <v>525788</v>
      </c>
      <c r="D23" s="66"/>
      <c r="E23" s="63">
        <v>-40742</v>
      </c>
    </row>
    <row r="24" spans="1:5" x14ac:dyDescent="0.25">
      <c r="A24" s="33" t="s">
        <v>6</v>
      </c>
      <c r="B24" s="131"/>
      <c r="C24" s="60">
        <v>-6176051</v>
      </c>
      <c r="D24" s="53"/>
      <c r="E24" s="60">
        <v>-5425991</v>
      </c>
    </row>
    <row r="25" spans="1:5" x14ac:dyDescent="0.25">
      <c r="A25" s="18" t="s">
        <v>102</v>
      </c>
      <c r="B25" s="35"/>
      <c r="C25" s="65">
        <f>SUM(C20:C24)</f>
        <v>58345680</v>
      </c>
      <c r="D25" s="57"/>
      <c r="E25" s="65">
        <f>SUM(E20:E24)</f>
        <v>30177657</v>
      </c>
    </row>
    <row r="26" spans="1:5" x14ac:dyDescent="0.25">
      <c r="A26" s="33" t="s">
        <v>101</v>
      </c>
      <c r="B26" s="131">
        <v>8</v>
      </c>
      <c r="C26" s="54">
        <v>-10695164</v>
      </c>
      <c r="D26" s="53"/>
      <c r="E26" s="54">
        <v>-4500892</v>
      </c>
    </row>
    <row r="27" spans="1:5" x14ac:dyDescent="0.25">
      <c r="A27" s="18" t="s">
        <v>107</v>
      </c>
      <c r="B27" s="35"/>
      <c r="C27" s="67">
        <f>SUM(C25:C26)</f>
        <v>47650516</v>
      </c>
      <c r="D27" s="57"/>
      <c r="E27" s="67">
        <f>SUM(E25:E26)</f>
        <v>25676765</v>
      </c>
    </row>
    <row r="28" spans="1:5" x14ac:dyDescent="0.25">
      <c r="A28" s="18"/>
      <c r="B28" s="35"/>
      <c r="C28" s="57"/>
      <c r="D28" s="57"/>
      <c r="E28" s="65"/>
    </row>
    <row r="29" spans="1:5" x14ac:dyDescent="0.25">
      <c r="A29" s="18" t="s">
        <v>65</v>
      </c>
      <c r="B29" s="35"/>
      <c r="C29" s="57"/>
      <c r="D29" s="57"/>
      <c r="E29" s="65"/>
    </row>
    <row r="30" spans="1:5" ht="47.25" x14ac:dyDescent="0.25">
      <c r="A30" s="34" t="s">
        <v>7</v>
      </c>
      <c r="B30" s="132"/>
      <c r="C30" s="57"/>
      <c r="D30" s="57"/>
      <c r="E30" s="65"/>
    </row>
    <row r="31" spans="1:5" x14ac:dyDescent="0.25">
      <c r="A31" s="33" t="s">
        <v>76</v>
      </c>
      <c r="B31" s="131"/>
      <c r="C31" s="57"/>
      <c r="D31" s="57"/>
      <c r="E31" s="65"/>
    </row>
    <row r="32" spans="1:5" x14ac:dyDescent="0.25">
      <c r="A32" s="33" t="s">
        <v>36</v>
      </c>
      <c r="B32" s="131"/>
      <c r="C32" s="55">
        <v>-76136013</v>
      </c>
      <c r="D32" s="57"/>
      <c r="E32" s="55">
        <v>-10128438</v>
      </c>
    </row>
    <row r="33" spans="1:5" ht="17.25" customHeight="1" x14ac:dyDescent="0.25">
      <c r="A33" s="33" t="s">
        <v>37</v>
      </c>
      <c r="B33" s="131"/>
      <c r="C33" s="55">
        <v>-1162</v>
      </c>
      <c r="D33" s="57"/>
      <c r="E33" s="55">
        <v>-49046</v>
      </c>
    </row>
    <row r="34" spans="1:5" ht="31.5" x14ac:dyDescent="0.25">
      <c r="A34" s="34" t="s">
        <v>128</v>
      </c>
      <c r="B34" s="132"/>
      <c r="C34" s="55"/>
      <c r="D34" s="57"/>
      <c r="E34" s="55"/>
    </row>
    <row r="35" spans="1:5" ht="17.25" customHeight="1" x14ac:dyDescent="0.25">
      <c r="A35" s="121" t="s">
        <v>129</v>
      </c>
      <c r="B35" s="133"/>
      <c r="C35" s="54">
        <v>-3781039</v>
      </c>
      <c r="D35" s="57"/>
      <c r="E35" s="54">
        <v>-311370</v>
      </c>
    </row>
    <row r="36" spans="1:5" x14ac:dyDescent="0.25">
      <c r="A36" s="18" t="s">
        <v>108</v>
      </c>
      <c r="B36" s="35"/>
      <c r="C36" s="61">
        <f>SUM(C32:C35)</f>
        <v>-79918214</v>
      </c>
      <c r="D36" s="68"/>
      <c r="E36" s="61">
        <f>SUM(E32:E35)</f>
        <v>-10488854</v>
      </c>
    </row>
    <row r="37" spans="1:5" x14ac:dyDescent="0.25">
      <c r="A37" s="18" t="s">
        <v>109</v>
      </c>
      <c r="B37" s="35"/>
      <c r="C37" s="61">
        <f>C36+C27</f>
        <v>-32267698</v>
      </c>
      <c r="D37" s="57"/>
      <c r="E37" s="61">
        <f>E36+E27</f>
        <v>15187911</v>
      </c>
    </row>
    <row r="38" spans="1:5" x14ac:dyDescent="0.25">
      <c r="A38" s="33" t="s">
        <v>147</v>
      </c>
      <c r="C38" s="63">
        <v>22586</v>
      </c>
      <c r="D38" s="63"/>
      <c r="E38" s="63">
        <v>12172</v>
      </c>
    </row>
    <row r="39" spans="1:5" x14ac:dyDescent="0.25">
      <c r="C39" s="66"/>
      <c r="D39" s="66"/>
      <c r="E39" s="69"/>
    </row>
    <row r="41" spans="1:5" x14ac:dyDescent="0.25">
      <c r="A41" s="122" t="s">
        <v>144</v>
      </c>
      <c r="B41" s="134"/>
      <c r="C41" s="144"/>
      <c r="D41" s="144"/>
      <c r="E41" s="123" t="s">
        <v>145</v>
      </c>
    </row>
    <row r="42" spans="1:5" ht="19.5" customHeight="1" x14ac:dyDescent="0.25">
      <c r="A42" s="1"/>
      <c r="B42" s="135"/>
      <c r="C42" s="2"/>
      <c r="D42" s="10"/>
    </row>
    <row r="43" spans="1:5" x14ac:dyDescent="0.25">
      <c r="A43" s="122" t="s">
        <v>41</v>
      </c>
      <c r="B43" s="134"/>
      <c r="C43" s="144"/>
      <c r="D43" s="144"/>
      <c r="E43" s="123" t="s">
        <v>42</v>
      </c>
    </row>
  </sheetData>
  <mergeCells count="6">
    <mergeCell ref="A1:E1"/>
    <mergeCell ref="A2:E2"/>
    <mergeCell ref="C41:D41"/>
    <mergeCell ref="C43:D43"/>
    <mergeCell ref="A5:A6"/>
    <mergeCell ref="D5:D6"/>
  </mergeCells>
  <pageMargins left="0.98425196850393704" right="0.39" top="0.59055118110236204" bottom="0.59055118110236204" header="0.31496062992126" footer="0.31496062992126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topLeftCell="A27" zoomScale="80" zoomScaleNormal="80" workbookViewId="0">
      <selection activeCell="A22" sqref="A22"/>
    </sheetView>
  </sheetViews>
  <sheetFormatPr defaultColWidth="9.140625" defaultRowHeight="15.75" x14ac:dyDescent="0.25"/>
  <cols>
    <col min="1" max="1" width="73.5703125" style="72" customWidth="1"/>
    <col min="2" max="2" width="23.5703125" style="74" customWidth="1"/>
    <col min="3" max="3" width="1.85546875" style="74" customWidth="1"/>
    <col min="4" max="4" width="24.5703125" style="74" customWidth="1"/>
    <col min="5" max="6" width="9.140625" style="19"/>
    <col min="7" max="7" width="11.7109375" style="19" bestFit="1" customWidth="1"/>
    <col min="8" max="16384" width="9.140625" style="19"/>
  </cols>
  <sheetData>
    <row r="1" spans="1:6" ht="18.75" x14ac:dyDescent="0.25">
      <c r="A1" s="146" t="s">
        <v>43</v>
      </c>
      <c r="B1" s="146"/>
      <c r="C1" s="146"/>
      <c r="D1" s="146"/>
    </row>
    <row r="2" spans="1:6" ht="18.75" x14ac:dyDescent="0.25">
      <c r="A2" s="143" t="s">
        <v>126</v>
      </c>
      <c r="B2" s="143"/>
      <c r="C2" s="143"/>
      <c r="D2" s="143"/>
    </row>
    <row r="3" spans="1:6" x14ac:dyDescent="0.25">
      <c r="A3" s="71"/>
      <c r="B3" s="71"/>
      <c r="C3" s="71"/>
      <c r="D3" s="71"/>
    </row>
    <row r="4" spans="1:6" x14ac:dyDescent="0.25">
      <c r="B4" s="73" t="s">
        <v>84</v>
      </c>
      <c r="D4" s="73" t="s">
        <v>84</v>
      </c>
    </row>
    <row r="5" spans="1:6" ht="50.25" customHeight="1" x14ac:dyDescent="0.25">
      <c r="A5" s="147"/>
      <c r="B5" s="73" t="s">
        <v>142</v>
      </c>
      <c r="C5" s="73"/>
      <c r="D5" s="73" t="s">
        <v>143</v>
      </c>
    </row>
    <row r="6" spans="1:6" ht="18.75" customHeight="1" x14ac:dyDescent="0.25">
      <c r="A6" s="147"/>
      <c r="B6" s="75" t="s">
        <v>0</v>
      </c>
      <c r="C6" s="73"/>
      <c r="D6" s="75" t="s">
        <v>0</v>
      </c>
    </row>
    <row r="7" spans="1:6" ht="31.5" x14ac:dyDescent="0.25">
      <c r="A7" s="76" t="s">
        <v>44</v>
      </c>
      <c r="B7" s="77"/>
      <c r="C7" s="77"/>
      <c r="D7" s="77"/>
    </row>
    <row r="8" spans="1:6" x14ac:dyDescent="0.25">
      <c r="A8" s="78" t="s">
        <v>45</v>
      </c>
      <c r="B8" s="79">
        <v>174309046</v>
      </c>
      <c r="C8" s="80"/>
      <c r="D8" s="79">
        <v>131539523</v>
      </c>
      <c r="F8" s="104"/>
    </row>
    <row r="9" spans="1:6" x14ac:dyDescent="0.25">
      <c r="A9" s="78" t="s">
        <v>46</v>
      </c>
      <c r="B9" s="81">
        <v>-94385381</v>
      </c>
      <c r="C9" s="80"/>
      <c r="D9" s="81">
        <v>-80512571</v>
      </c>
    </row>
    <row r="10" spans="1:6" x14ac:dyDescent="0.25">
      <c r="A10" s="78" t="s">
        <v>47</v>
      </c>
      <c r="B10" s="79">
        <v>118442</v>
      </c>
      <c r="C10" s="80"/>
      <c r="D10" s="79">
        <v>718511</v>
      </c>
    </row>
    <row r="11" spans="1:6" x14ac:dyDescent="0.25">
      <c r="A11" s="78" t="s">
        <v>48</v>
      </c>
      <c r="B11" s="81">
        <v>-575455</v>
      </c>
      <c r="C11" s="80"/>
      <c r="D11" s="81">
        <v>-570978</v>
      </c>
    </row>
    <row r="12" spans="1:6" x14ac:dyDescent="0.25">
      <c r="A12" s="78" t="s">
        <v>118</v>
      </c>
      <c r="B12" s="81">
        <v>-2467166</v>
      </c>
      <c r="C12" s="80"/>
      <c r="D12" s="81">
        <v>-545106</v>
      </c>
    </row>
    <row r="13" spans="1:6" x14ac:dyDescent="0.25">
      <c r="A13" s="78" t="s">
        <v>66</v>
      </c>
      <c r="B13" s="101">
        <v>159537</v>
      </c>
      <c r="C13" s="82"/>
      <c r="D13" s="79">
        <v>397808</v>
      </c>
    </row>
    <row r="14" spans="1:6" x14ac:dyDescent="0.25">
      <c r="A14" s="78" t="s">
        <v>49</v>
      </c>
      <c r="B14" s="81">
        <v>-4887245</v>
      </c>
      <c r="C14" s="80"/>
      <c r="D14" s="81">
        <v>-4497382</v>
      </c>
    </row>
    <row r="15" spans="1:6" x14ac:dyDescent="0.25">
      <c r="A15" s="78"/>
      <c r="B15" s="83">
        <f>SUM(B8:B14)</f>
        <v>72271778</v>
      </c>
      <c r="C15" s="84"/>
      <c r="D15" s="83">
        <f>SUM(D8:D14)</f>
        <v>46529805</v>
      </c>
    </row>
    <row r="16" spans="1:6" x14ac:dyDescent="0.25">
      <c r="A16" s="76" t="s">
        <v>50</v>
      </c>
      <c r="B16" s="85"/>
      <c r="C16" s="86"/>
      <c r="D16" s="87"/>
    </row>
    <row r="17" spans="1:6" x14ac:dyDescent="0.25">
      <c r="A17" s="78" t="s">
        <v>90</v>
      </c>
      <c r="B17" s="81">
        <v>-57586807</v>
      </c>
      <c r="C17" s="81"/>
      <c r="D17" s="101">
        <v>2688562</v>
      </c>
    </row>
    <row r="18" spans="1:6" x14ac:dyDescent="0.25">
      <c r="A18" s="78" t="s">
        <v>11</v>
      </c>
      <c r="B18" s="81">
        <v>-90431359</v>
      </c>
      <c r="C18" s="81"/>
      <c r="D18" s="79">
        <v>10326635</v>
      </c>
    </row>
    <row r="19" spans="1:6" x14ac:dyDescent="0.25">
      <c r="A19" s="78" t="s">
        <v>12</v>
      </c>
      <c r="B19" s="79">
        <v>85504659</v>
      </c>
      <c r="C19" s="81"/>
      <c r="D19" s="101">
        <v>115126404</v>
      </c>
      <c r="F19" s="120"/>
    </row>
    <row r="20" spans="1:6" x14ac:dyDescent="0.25">
      <c r="A20" s="78" t="s">
        <v>28</v>
      </c>
      <c r="B20" s="79">
        <v>36526675</v>
      </c>
      <c r="C20" s="81"/>
      <c r="D20" s="79">
        <v>21727360</v>
      </c>
    </row>
    <row r="21" spans="1:6" x14ac:dyDescent="0.25">
      <c r="A21" s="78" t="s">
        <v>40</v>
      </c>
      <c r="B21" s="81">
        <v>-160055850</v>
      </c>
      <c r="C21" s="81"/>
      <c r="D21" s="81">
        <v>-93155708</v>
      </c>
    </row>
    <row r="22" spans="1:6" x14ac:dyDescent="0.25">
      <c r="A22" s="78" t="s">
        <v>133</v>
      </c>
      <c r="B22" s="81">
        <v>0</v>
      </c>
      <c r="C22" s="81"/>
      <c r="D22" s="81">
        <v>-70289</v>
      </c>
    </row>
    <row r="23" spans="1:6" x14ac:dyDescent="0.25">
      <c r="A23" s="78" t="s">
        <v>51</v>
      </c>
      <c r="B23" s="81">
        <v>-2250919</v>
      </c>
      <c r="C23" s="72"/>
      <c r="D23" s="79">
        <v>17834536</v>
      </c>
    </row>
    <row r="24" spans="1:6" x14ac:dyDescent="0.25">
      <c r="A24" s="76" t="s">
        <v>52</v>
      </c>
      <c r="B24" s="81"/>
      <c r="C24" s="81"/>
      <c r="D24" s="72"/>
    </row>
    <row r="25" spans="1:6" x14ac:dyDescent="0.25">
      <c r="A25" s="78" t="s">
        <v>140</v>
      </c>
      <c r="B25" s="79">
        <v>60074564</v>
      </c>
      <c r="C25" s="101"/>
      <c r="D25" s="81">
        <v>-6571881</v>
      </c>
    </row>
    <row r="26" spans="1:6" x14ac:dyDescent="0.25">
      <c r="A26" s="6" t="s">
        <v>95</v>
      </c>
      <c r="B26" s="81">
        <v>-10080664</v>
      </c>
      <c r="C26" s="101"/>
      <c r="D26" s="81">
        <v>-18174481</v>
      </c>
    </row>
    <row r="27" spans="1:6" x14ac:dyDescent="0.25">
      <c r="A27" s="78" t="s">
        <v>18</v>
      </c>
      <c r="B27" s="79">
        <v>84819749</v>
      </c>
      <c r="C27" s="79"/>
      <c r="D27" s="79">
        <v>108930769</v>
      </c>
    </row>
    <row r="28" spans="1:6" x14ac:dyDescent="0.25">
      <c r="A28" s="78" t="s">
        <v>105</v>
      </c>
      <c r="B28" s="79">
        <v>41673288</v>
      </c>
      <c r="C28" s="81"/>
      <c r="D28" s="81">
        <v>-45739362</v>
      </c>
    </row>
    <row r="29" spans="1:6" x14ac:dyDescent="0.25">
      <c r="A29" s="6" t="s">
        <v>103</v>
      </c>
      <c r="B29" s="81">
        <v>-43090147</v>
      </c>
      <c r="C29" s="81"/>
      <c r="D29" s="81">
        <v>0</v>
      </c>
    </row>
    <row r="30" spans="1:6" x14ac:dyDescent="0.25">
      <c r="A30" s="78" t="s">
        <v>21</v>
      </c>
      <c r="B30" s="79">
        <f>130000000+22491487</f>
        <v>152491487</v>
      </c>
      <c r="C30" s="79"/>
      <c r="D30" s="79">
        <v>1466313</v>
      </c>
    </row>
    <row r="31" spans="1:6" ht="31.5" x14ac:dyDescent="0.25">
      <c r="A31" s="76" t="s">
        <v>119</v>
      </c>
      <c r="B31" s="83">
        <f>SUM(B15:B30)</f>
        <v>169866454</v>
      </c>
      <c r="C31" s="88"/>
      <c r="D31" s="83">
        <f>SUM(D15:D30)</f>
        <v>160918663</v>
      </c>
    </row>
    <row r="32" spans="1:6" x14ac:dyDescent="0.25">
      <c r="A32" s="78" t="s">
        <v>53</v>
      </c>
      <c r="B32" s="81">
        <v>-5031937</v>
      </c>
      <c r="C32" s="80"/>
      <c r="D32" s="81">
        <v>-4043958</v>
      </c>
    </row>
    <row r="33" spans="1:6" x14ac:dyDescent="0.25">
      <c r="A33" s="76" t="s">
        <v>120</v>
      </c>
      <c r="B33" s="83">
        <f>SUM(B31:B32)</f>
        <v>164834517</v>
      </c>
      <c r="C33" s="88"/>
      <c r="D33" s="83">
        <f>SUM(D31:D32)</f>
        <v>156874705</v>
      </c>
    </row>
    <row r="34" spans="1:6" x14ac:dyDescent="0.25">
      <c r="A34" s="76"/>
      <c r="B34" s="84"/>
      <c r="C34" s="84"/>
      <c r="D34" s="84"/>
    </row>
    <row r="35" spans="1:6" ht="31.5" x14ac:dyDescent="0.25">
      <c r="A35" s="76" t="s">
        <v>54</v>
      </c>
      <c r="B35" s="85"/>
      <c r="C35" s="86"/>
      <c r="D35" s="85"/>
    </row>
    <row r="36" spans="1:6" ht="31.5" x14ac:dyDescent="0.25">
      <c r="A36" s="90" t="s">
        <v>67</v>
      </c>
      <c r="B36" s="81">
        <v>-51125</v>
      </c>
      <c r="C36" s="80"/>
      <c r="D36" s="81">
        <v>-76485</v>
      </c>
    </row>
    <row r="37" spans="1:6" hidden="1" x14ac:dyDescent="0.25">
      <c r="A37" s="78" t="s">
        <v>55</v>
      </c>
      <c r="B37" s="81">
        <v>0</v>
      </c>
      <c r="C37" s="80"/>
      <c r="D37" s="81">
        <v>0</v>
      </c>
    </row>
    <row r="38" spans="1:6" x14ac:dyDescent="0.25">
      <c r="A38" s="78" t="s">
        <v>72</v>
      </c>
      <c r="B38" s="79">
        <v>46267</v>
      </c>
      <c r="C38" s="81"/>
      <c r="D38" s="91">
        <v>-13294276</v>
      </c>
    </row>
    <row r="39" spans="1:6" x14ac:dyDescent="0.25">
      <c r="A39" s="90" t="s">
        <v>68</v>
      </c>
      <c r="B39" s="91">
        <v>-632095045</v>
      </c>
      <c r="C39" s="80"/>
      <c r="D39" s="91">
        <v>-337979965</v>
      </c>
    </row>
    <row r="40" spans="1:6" x14ac:dyDescent="0.25">
      <c r="A40" s="90" t="s">
        <v>69</v>
      </c>
      <c r="B40" s="79">
        <v>509358112</v>
      </c>
      <c r="C40" s="80"/>
      <c r="D40" s="79">
        <v>13259570</v>
      </c>
      <c r="F40" s="79"/>
    </row>
    <row r="41" spans="1:6" hidden="1" x14ac:dyDescent="0.25">
      <c r="A41" s="90" t="s">
        <v>86</v>
      </c>
      <c r="B41" s="81">
        <v>0</v>
      </c>
      <c r="C41" s="80"/>
      <c r="D41" s="81">
        <v>0</v>
      </c>
    </row>
    <row r="42" spans="1:6" ht="31.5" x14ac:dyDescent="0.25">
      <c r="A42" s="76" t="s">
        <v>121</v>
      </c>
      <c r="B42" s="89">
        <f>SUM(B36:B41)</f>
        <v>-122741791</v>
      </c>
      <c r="C42" s="88"/>
      <c r="D42" s="89">
        <f>SUM(D36:D41)</f>
        <v>-338091156</v>
      </c>
    </row>
    <row r="43" spans="1:6" x14ac:dyDescent="0.25">
      <c r="A43" s="76"/>
      <c r="B43" s="103"/>
      <c r="C43" s="84"/>
      <c r="D43" s="103"/>
    </row>
    <row r="44" spans="1:6" ht="31.5" x14ac:dyDescent="0.25">
      <c r="A44" s="76" t="s">
        <v>56</v>
      </c>
      <c r="B44" s="103"/>
      <c r="C44" s="84"/>
      <c r="D44" s="103"/>
    </row>
    <row r="45" spans="1:6" x14ac:dyDescent="0.25">
      <c r="A45" s="78" t="s">
        <v>71</v>
      </c>
      <c r="B45" s="79">
        <v>50000000</v>
      </c>
      <c r="C45" s="79"/>
      <c r="D45" s="79">
        <v>12286000</v>
      </c>
    </row>
    <row r="46" spans="1:6" ht="18.95" customHeight="1" x14ac:dyDescent="0.25">
      <c r="A46" s="78" t="s">
        <v>57</v>
      </c>
      <c r="B46" s="81">
        <v>0</v>
      </c>
      <c r="C46" s="79"/>
      <c r="D46" s="79">
        <v>363425000</v>
      </c>
    </row>
    <row r="47" spans="1:6" x14ac:dyDescent="0.25">
      <c r="A47" s="78" t="s">
        <v>58</v>
      </c>
      <c r="B47" s="81">
        <v>-130459074</v>
      </c>
      <c r="C47" s="80"/>
      <c r="D47" s="102">
        <v>-9460946</v>
      </c>
    </row>
    <row r="48" spans="1:6" hidden="1" x14ac:dyDescent="0.25">
      <c r="A48" s="78" t="s">
        <v>59</v>
      </c>
      <c r="B48" s="81">
        <v>0</v>
      </c>
      <c r="C48" s="80"/>
      <c r="D48" s="81">
        <v>0</v>
      </c>
    </row>
    <row r="49" spans="1:4" ht="31.5" x14ac:dyDescent="0.25">
      <c r="A49" s="76" t="s">
        <v>122</v>
      </c>
      <c r="B49" s="89">
        <f>SUM(B45:B48)</f>
        <v>-80459074</v>
      </c>
      <c r="C49" s="84"/>
      <c r="D49" s="83">
        <f>SUM(D45:D48)</f>
        <v>366250054</v>
      </c>
    </row>
    <row r="50" spans="1:4" x14ac:dyDescent="0.25">
      <c r="A50" s="76"/>
      <c r="B50" s="87"/>
      <c r="C50" s="84"/>
      <c r="D50" s="87"/>
    </row>
    <row r="51" spans="1:4" ht="31.5" x14ac:dyDescent="0.25">
      <c r="A51" s="76" t="s">
        <v>141</v>
      </c>
      <c r="B51" s="89">
        <f>SUM(B49,B42,B33)</f>
        <v>-38366348</v>
      </c>
      <c r="C51" s="105"/>
      <c r="D51" s="83">
        <f>SUM(D49,D42,D33)</f>
        <v>185033603</v>
      </c>
    </row>
    <row r="52" spans="1:4" ht="31.5" x14ac:dyDescent="0.25">
      <c r="A52" s="78" t="s">
        <v>60</v>
      </c>
      <c r="B52" s="79">
        <v>3003807</v>
      </c>
      <c r="C52" s="80"/>
      <c r="D52" s="79">
        <v>348322</v>
      </c>
    </row>
    <row r="53" spans="1:4" ht="31.5" x14ac:dyDescent="0.25">
      <c r="A53" s="78" t="s">
        <v>70</v>
      </c>
      <c r="B53" s="79">
        <v>6527</v>
      </c>
      <c r="C53" s="80"/>
      <c r="D53" s="79">
        <v>5706</v>
      </c>
    </row>
    <row r="54" spans="1:4" x14ac:dyDescent="0.25">
      <c r="A54" s="78" t="s">
        <v>91</v>
      </c>
      <c r="B54" s="92">
        <v>471287361</v>
      </c>
      <c r="C54" s="86"/>
      <c r="D54" s="92">
        <v>306829152</v>
      </c>
    </row>
    <row r="55" spans="1:4" ht="16.5" thickBot="1" x14ac:dyDescent="0.3">
      <c r="A55" s="76" t="s">
        <v>92</v>
      </c>
      <c r="B55" s="93">
        <f>SUM(B51:B54)</f>
        <v>435931347</v>
      </c>
      <c r="C55" s="84"/>
      <c r="D55" s="93">
        <f>SUM(D51:D54)</f>
        <v>492216783</v>
      </c>
    </row>
    <row r="56" spans="1:4" ht="16.5" thickTop="1" x14ac:dyDescent="0.25"/>
    <row r="57" spans="1:4" ht="49.5" customHeight="1" x14ac:dyDescent="0.25">
      <c r="A57" s="148" t="s">
        <v>148</v>
      </c>
      <c r="B57" s="149"/>
      <c r="C57" s="149"/>
      <c r="D57" s="149"/>
    </row>
    <row r="59" spans="1:4" s="37" customFormat="1" ht="18.75" x14ac:dyDescent="0.3">
      <c r="A59" s="122" t="s">
        <v>144</v>
      </c>
      <c r="B59" s="94"/>
      <c r="C59" s="95"/>
      <c r="D59" s="123" t="s">
        <v>145</v>
      </c>
    </row>
    <row r="60" spans="1:4" s="37" customFormat="1" ht="21" customHeight="1" x14ac:dyDescent="0.3">
      <c r="A60" s="96"/>
      <c r="B60" s="97"/>
      <c r="C60" s="98"/>
      <c r="D60" s="99"/>
    </row>
    <row r="61" spans="1:4" s="37" customFormat="1" ht="18.75" x14ac:dyDescent="0.3">
      <c r="A61" s="127" t="s">
        <v>41</v>
      </c>
      <c r="B61" s="94"/>
      <c r="C61" s="95"/>
      <c r="D61" s="95" t="s">
        <v>42</v>
      </c>
    </row>
  </sheetData>
  <mergeCells count="4">
    <mergeCell ref="A1:D1"/>
    <mergeCell ref="A2:D2"/>
    <mergeCell ref="A5:A6"/>
    <mergeCell ref="A57:D57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0"/>
  <sheetViews>
    <sheetView zoomScale="85" zoomScaleNormal="85" zoomScaleSheetLayoutView="85" workbookViewId="0">
      <selection activeCell="A22" sqref="A22"/>
    </sheetView>
  </sheetViews>
  <sheetFormatPr defaultColWidth="9.140625" defaultRowHeight="15.75" outlineLevelRow="1" x14ac:dyDescent="0.25"/>
  <cols>
    <col min="1" max="1" width="75.140625" style="20" customWidth="1"/>
    <col min="2" max="2" width="16.7109375" style="21" customWidth="1"/>
    <col min="3" max="3" width="23.85546875" style="21" customWidth="1"/>
    <col min="4" max="4" width="17.42578125" style="21" customWidth="1"/>
    <col min="5" max="5" width="17.85546875" style="21" customWidth="1"/>
    <col min="6" max="6" width="17.28515625" style="21" customWidth="1"/>
    <col min="7" max="7" width="16" style="117" customWidth="1"/>
    <col min="8" max="8" width="9.140625" style="107" customWidth="1"/>
    <col min="9" max="9" width="10.5703125" style="108" bestFit="1" customWidth="1"/>
    <col min="10" max="10" width="9.140625" style="20"/>
    <col min="11" max="11" width="11.85546875" style="20" bestFit="1" customWidth="1"/>
    <col min="12" max="16384" width="9.140625" style="20"/>
  </cols>
  <sheetData>
    <row r="1" spans="1:9" ht="18.75" x14ac:dyDescent="0.25">
      <c r="A1" s="152" t="s">
        <v>61</v>
      </c>
      <c r="B1" s="152"/>
      <c r="C1" s="152"/>
      <c r="D1" s="152"/>
      <c r="E1" s="152"/>
      <c r="F1" s="152"/>
      <c r="G1" s="152"/>
    </row>
    <row r="2" spans="1:9" ht="18.75" x14ac:dyDescent="0.25">
      <c r="A2" s="153" t="s">
        <v>134</v>
      </c>
      <c r="B2" s="153"/>
      <c r="C2" s="153"/>
      <c r="D2" s="153"/>
      <c r="E2" s="153"/>
      <c r="F2" s="153"/>
      <c r="G2" s="153"/>
    </row>
    <row r="3" spans="1:9" x14ac:dyDescent="0.25">
      <c r="G3" s="109"/>
    </row>
    <row r="4" spans="1:9" ht="15.75" customHeight="1" x14ac:dyDescent="0.25">
      <c r="A4" s="154"/>
      <c r="B4" s="150" t="s">
        <v>23</v>
      </c>
      <c r="C4" s="150" t="s">
        <v>77</v>
      </c>
      <c r="D4" s="150" t="s">
        <v>62</v>
      </c>
      <c r="E4" s="150" t="s">
        <v>104</v>
      </c>
      <c r="F4" s="150" t="s">
        <v>63</v>
      </c>
      <c r="G4" s="107"/>
      <c r="H4" s="108"/>
    </row>
    <row r="5" spans="1:9" s="22" customFormat="1" ht="66" customHeight="1" x14ac:dyDescent="0.25">
      <c r="A5" s="154"/>
      <c r="B5" s="150"/>
      <c r="C5" s="150"/>
      <c r="D5" s="150"/>
      <c r="E5" s="150"/>
      <c r="F5" s="150"/>
      <c r="G5" s="107"/>
      <c r="H5" s="108"/>
      <c r="I5" s="108"/>
    </row>
    <row r="6" spans="1:9" s="22" customFormat="1" x14ac:dyDescent="0.25">
      <c r="A6" s="23"/>
      <c r="B6" s="24" t="s">
        <v>0</v>
      </c>
      <c r="C6" s="24" t="s">
        <v>0</v>
      </c>
      <c r="D6" s="24" t="s">
        <v>0</v>
      </c>
      <c r="E6" s="24" t="s">
        <v>0</v>
      </c>
      <c r="F6" s="24" t="s">
        <v>0</v>
      </c>
      <c r="G6" s="107"/>
      <c r="H6" s="108"/>
      <c r="I6" s="108"/>
    </row>
    <row r="7" spans="1:9" x14ac:dyDescent="0.25">
      <c r="A7" s="25" t="s">
        <v>93</v>
      </c>
      <c r="B7" s="41">
        <v>503667511</v>
      </c>
      <c r="C7" s="42">
        <v>-1380134</v>
      </c>
      <c r="D7" s="41">
        <v>34239190</v>
      </c>
      <c r="E7" s="42">
        <v>-24493517</v>
      </c>
      <c r="F7" s="41">
        <f>SUM(B7:E7)</f>
        <v>512033050</v>
      </c>
      <c r="G7" s="107"/>
      <c r="H7" s="108"/>
    </row>
    <row r="8" spans="1:9" outlineLevel="1" x14ac:dyDescent="0.25">
      <c r="A8" s="26" t="s">
        <v>99</v>
      </c>
      <c r="B8" s="43"/>
      <c r="C8" s="43"/>
      <c r="D8" s="43"/>
      <c r="E8" s="47">
        <f>'ф. 2 конс'!E27</f>
        <v>25676765</v>
      </c>
      <c r="F8" s="47">
        <f>SUM(B8:E8)</f>
        <v>25676765</v>
      </c>
      <c r="G8" s="107"/>
      <c r="H8" s="108"/>
    </row>
    <row r="9" spans="1:9" outlineLevel="1" x14ac:dyDescent="0.25">
      <c r="A9" s="25" t="s">
        <v>65</v>
      </c>
      <c r="B9" s="43"/>
      <c r="C9" s="43"/>
      <c r="D9" s="43"/>
      <c r="E9" s="44"/>
      <c r="F9" s="44"/>
      <c r="G9" s="107"/>
      <c r="H9" s="108"/>
    </row>
    <row r="10" spans="1:9" ht="31.5" outlineLevel="1" x14ac:dyDescent="0.25">
      <c r="A10" s="34" t="s">
        <v>7</v>
      </c>
      <c r="B10" s="43"/>
      <c r="C10" s="43"/>
      <c r="D10" s="43"/>
      <c r="E10" s="44"/>
      <c r="F10" s="44"/>
      <c r="G10" s="107"/>
      <c r="H10" s="108"/>
    </row>
    <row r="11" spans="1:9" ht="31.5" outlineLevel="1" x14ac:dyDescent="0.25">
      <c r="A11" s="26" t="s">
        <v>83</v>
      </c>
      <c r="B11" s="43"/>
      <c r="C11" s="40">
        <f>'ф. 2 конс'!E32</f>
        <v>-10128438</v>
      </c>
      <c r="D11" s="40"/>
      <c r="E11" s="40"/>
      <c r="F11" s="40">
        <f>SUM(B11:E11)</f>
        <v>-10128438</v>
      </c>
      <c r="G11" s="107"/>
      <c r="H11" s="108"/>
    </row>
    <row r="12" spans="1:9" ht="31.5" outlineLevel="1" x14ac:dyDescent="0.25">
      <c r="A12" s="26" t="s">
        <v>82</v>
      </c>
      <c r="B12" s="43"/>
      <c r="C12" s="40">
        <f>'ф. 2 конс'!E33</f>
        <v>-49046</v>
      </c>
      <c r="D12" s="40"/>
      <c r="E12" s="40"/>
      <c r="F12" s="40">
        <f>SUM(B12:E12)</f>
        <v>-49046</v>
      </c>
      <c r="G12" s="107"/>
      <c r="H12" s="108"/>
    </row>
    <row r="13" spans="1:9" ht="31.5" outlineLevel="1" x14ac:dyDescent="0.25">
      <c r="A13" s="34" t="s">
        <v>135</v>
      </c>
      <c r="B13" s="43"/>
      <c r="C13" s="40"/>
      <c r="D13" s="40"/>
      <c r="E13" s="40"/>
      <c r="F13" s="40"/>
      <c r="G13" s="107"/>
      <c r="H13" s="108"/>
    </row>
    <row r="14" spans="1:9" ht="31.5" outlineLevel="1" x14ac:dyDescent="0.25">
      <c r="A14" s="26" t="s">
        <v>136</v>
      </c>
      <c r="B14" s="43"/>
      <c r="C14" s="40">
        <f>'ф. 2 конс'!E35</f>
        <v>-311370</v>
      </c>
      <c r="D14" s="40"/>
      <c r="E14" s="40"/>
      <c r="F14" s="40">
        <f>SUM(B14:E14)</f>
        <v>-311370</v>
      </c>
      <c r="G14" s="107"/>
      <c r="H14" s="108"/>
    </row>
    <row r="15" spans="1:9" outlineLevel="1" x14ac:dyDescent="0.25">
      <c r="A15" s="25" t="s">
        <v>98</v>
      </c>
      <c r="B15" s="45">
        <f t="shared" ref="B15:E15" si="0">SUM(B10:B12)</f>
        <v>0</v>
      </c>
      <c r="C15" s="70">
        <f>SUM(C10:C14)</f>
        <v>-10488854</v>
      </c>
      <c r="D15" s="70">
        <f t="shared" si="0"/>
        <v>0</v>
      </c>
      <c r="E15" s="70">
        <f t="shared" si="0"/>
        <v>0</v>
      </c>
      <c r="F15" s="70">
        <f>SUM(B15:E15)</f>
        <v>-10488854</v>
      </c>
      <c r="G15" s="107"/>
      <c r="H15" s="108"/>
    </row>
    <row r="16" spans="1:9" outlineLevel="1" x14ac:dyDescent="0.25">
      <c r="A16" s="25" t="s">
        <v>113</v>
      </c>
      <c r="B16" s="42">
        <f>SUM(B8:B14)</f>
        <v>0</v>
      </c>
      <c r="C16" s="42">
        <f>SUM(C8:C14)</f>
        <v>-10488854</v>
      </c>
      <c r="D16" s="42">
        <f t="shared" ref="D16:F16" si="1">SUM(D8:D14)</f>
        <v>0</v>
      </c>
      <c r="E16" s="106">
        <f t="shared" si="1"/>
        <v>25676765</v>
      </c>
      <c r="F16" s="106">
        <f t="shared" si="1"/>
        <v>15187911</v>
      </c>
      <c r="G16" s="107"/>
      <c r="H16" s="108"/>
    </row>
    <row r="17" spans="1:10" ht="31.5" outlineLevel="1" x14ac:dyDescent="0.25">
      <c r="A17" s="25" t="s">
        <v>64</v>
      </c>
      <c r="B17" s="45"/>
      <c r="C17" s="46"/>
      <c r="D17" s="45"/>
      <c r="E17" s="46"/>
      <c r="F17" s="46"/>
      <c r="G17" s="107"/>
      <c r="H17" s="108"/>
    </row>
    <row r="18" spans="1:10" outlineLevel="1" x14ac:dyDescent="0.25">
      <c r="A18" s="26" t="s">
        <v>74</v>
      </c>
      <c r="B18" s="47">
        <v>12286000</v>
      </c>
      <c r="C18" s="45"/>
      <c r="D18" s="47"/>
      <c r="E18" s="20"/>
      <c r="F18" s="47">
        <f>SUM(B18:E18)</f>
        <v>12286000</v>
      </c>
      <c r="G18" s="107"/>
      <c r="H18" s="108"/>
      <c r="J18" s="38"/>
    </row>
    <row r="19" spans="1:10" ht="31.5" outlineLevel="1" x14ac:dyDescent="0.25">
      <c r="A19" s="26" t="s">
        <v>106</v>
      </c>
      <c r="B19" s="48"/>
      <c r="C19" s="45"/>
      <c r="D19" s="119">
        <v>2511299</v>
      </c>
      <c r="E19" s="40"/>
      <c r="F19" s="47">
        <f>SUM(B19:E19)</f>
        <v>2511299</v>
      </c>
      <c r="G19" s="118"/>
      <c r="H19" s="108"/>
    </row>
    <row r="20" spans="1:10" ht="49.5" customHeight="1" outlineLevel="1" x14ac:dyDescent="0.25">
      <c r="A20" s="26" t="s">
        <v>123</v>
      </c>
      <c r="B20" s="48"/>
      <c r="C20" s="45"/>
      <c r="D20" s="119"/>
      <c r="E20" s="47">
        <v>2946770</v>
      </c>
      <c r="F20" s="47">
        <f>SUM(B20:E20)</f>
        <v>2946770</v>
      </c>
      <c r="G20" s="118"/>
      <c r="H20" s="108"/>
    </row>
    <row r="21" spans="1:10" ht="31.5" outlineLevel="1" x14ac:dyDescent="0.25">
      <c r="A21" s="25" t="s">
        <v>78</v>
      </c>
      <c r="B21" s="106">
        <f>SUM(B18:B20)</f>
        <v>12286000</v>
      </c>
      <c r="C21" s="42">
        <f>SUM(C18:C20)</f>
        <v>0</v>
      </c>
      <c r="D21" s="42">
        <f>SUM(D18:D20)</f>
        <v>2511299</v>
      </c>
      <c r="E21" s="42">
        <f>SUM(E18:E20)</f>
        <v>2946770</v>
      </c>
      <c r="F21" s="106">
        <f>SUM(F18:F20)</f>
        <v>17744069</v>
      </c>
      <c r="G21" s="107"/>
      <c r="H21" s="108"/>
    </row>
    <row r="22" spans="1:10" ht="21" customHeight="1" outlineLevel="1" thickBot="1" x14ac:dyDescent="0.3">
      <c r="A22" s="25" t="s">
        <v>137</v>
      </c>
      <c r="B22" s="49">
        <f>B7+B16+B21</f>
        <v>515953511</v>
      </c>
      <c r="C22" s="39">
        <f>C7+C16+C21</f>
        <v>-11868988</v>
      </c>
      <c r="D22" s="49">
        <f>D7+D16+D21</f>
        <v>36750489</v>
      </c>
      <c r="E22" s="39">
        <f>E7+E16+E21</f>
        <v>4130018</v>
      </c>
      <c r="F22" s="49">
        <f>F7+F16+F21</f>
        <v>544965030</v>
      </c>
      <c r="G22" s="107"/>
      <c r="H22" s="108"/>
    </row>
    <row r="23" spans="1:10" ht="24.75" customHeight="1" outlineLevel="1" thickTop="1" x14ac:dyDescent="0.25">
      <c r="A23" s="25"/>
      <c r="B23" s="46"/>
      <c r="C23" s="45"/>
      <c r="D23" s="46"/>
      <c r="E23" s="45"/>
      <c r="F23" s="46"/>
      <c r="G23" s="107"/>
      <c r="H23" s="108"/>
    </row>
    <row r="24" spans="1:10" x14ac:dyDescent="0.25">
      <c r="A24" s="25" t="s">
        <v>111</v>
      </c>
      <c r="B24" s="41">
        <v>515953511</v>
      </c>
      <c r="C24" s="42">
        <v>-5828643</v>
      </c>
      <c r="D24" s="41">
        <v>36750489</v>
      </c>
      <c r="E24" s="41">
        <v>9952924</v>
      </c>
      <c r="F24" s="41">
        <f>SUM(B24:E24)</f>
        <v>556828281</v>
      </c>
      <c r="G24" s="107"/>
      <c r="H24" s="108"/>
    </row>
    <row r="25" spans="1:10" x14ac:dyDescent="0.25">
      <c r="A25" s="26" t="s">
        <v>94</v>
      </c>
      <c r="B25" s="43"/>
      <c r="C25" s="43"/>
      <c r="D25" s="43"/>
      <c r="E25" s="47">
        <f>'ф. 2 конс'!C27</f>
        <v>47650516</v>
      </c>
      <c r="F25" s="47">
        <f>SUM(B25:E25)</f>
        <v>47650516</v>
      </c>
      <c r="G25" s="107">
        <f>F25-'ф. 2 конс'!C27</f>
        <v>0</v>
      </c>
      <c r="H25" s="108"/>
    </row>
    <row r="26" spans="1:10" x14ac:dyDescent="0.25">
      <c r="A26" s="25" t="s">
        <v>65</v>
      </c>
      <c r="B26" s="43"/>
      <c r="C26" s="43"/>
      <c r="D26" s="43"/>
      <c r="E26" s="40"/>
      <c r="F26" s="40"/>
      <c r="G26" s="107"/>
      <c r="H26" s="108"/>
    </row>
    <row r="27" spans="1:10" ht="31.5" x14ac:dyDescent="0.25">
      <c r="A27" s="34" t="s">
        <v>7</v>
      </c>
      <c r="B27" s="43"/>
      <c r="C27" s="43"/>
      <c r="D27" s="43"/>
      <c r="E27" s="40"/>
      <c r="F27" s="40"/>
      <c r="G27" s="107"/>
      <c r="H27" s="108"/>
    </row>
    <row r="28" spans="1:10" ht="31.5" x14ac:dyDescent="0.25">
      <c r="A28" s="26" t="s">
        <v>80</v>
      </c>
      <c r="B28" s="43"/>
      <c r="C28" s="40">
        <f>'ф. 2 конс'!C32</f>
        <v>-76136013</v>
      </c>
      <c r="D28" s="40"/>
      <c r="E28" s="43"/>
      <c r="F28" s="40">
        <f>SUM(B28:E28)</f>
        <v>-76136013</v>
      </c>
      <c r="G28" s="107">
        <f>F28-'ф. 2 конс'!C32</f>
        <v>0</v>
      </c>
      <c r="H28" s="108"/>
    </row>
    <row r="29" spans="1:10" ht="17.45" customHeight="1" x14ac:dyDescent="0.25">
      <c r="A29" s="26" t="s">
        <v>81</v>
      </c>
      <c r="B29" s="43"/>
      <c r="C29" s="4">
        <f>'ф. 2 конс'!C33</f>
        <v>-1162</v>
      </c>
      <c r="D29" s="43"/>
      <c r="E29" s="43"/>
      <c r="F29" s="40">
        <f>SUM(B29:E29)</f>
        <v>-1162</v>
      </c>
      <c r="G29" s="107">
        <f>F29-'ф. 2 конс'!C33</f>
        <v>0</v>
      </c>
      <c r="H29" s="108"/>
    </row>
    <row r="30" spans="1:10" ht="31.5" x14ac:dyDescent="0.25">
      <c r="A30" s="34" t="s">
        <v>135</v>
      </c>
      <c r="B30" s="43"/>
      <c r="C30" s="4"/>
      <c r="D30" s="43"/>
      <c r="E30" s="43"/>
      <c r="F30" s="40"/>
      <c r="G30" s="107"/>
      <c r="H30" s="108"/>
    </row>
    <row r="31" spans="1:10" ht="31.5" x14ac:dyDescent="0.25">
      <c r="A31" s="26" t="s">
        <v>136</v>
      </c>
      <c r="B31" s="50"/>
      <c r="C31" s="4">
        <f>'ф. 2 конс'!C35</f>
        <v>-3781039</v>
      </c>
      <c r="D31" s="51"/>
      <c r="E31" s="51"/>
      <c r="F31" s="40">
        <f t="shared" ref="F31" si="2">SUM(B31:E31)</f>
        <v>-3781039</v>
      </c>
      <c r="G31" s="107"/>
      <c r="H31" s="108"/>
    </row>
    <row r="32" spans="1:10" x14ac:dyDescent="0.25">
      <c r="A32" s="25" t="s">
        <v>97</v>
      </c>
      <c r="B32" s="70">
        <f t="shared" ref="B32:G32" si="3">SUM(B28:B29)</f>
        <v>0</v>
      </c>
      <c r="C32" s="42">
        <f>SUM(C28:C31)</f>
        <v>-79918214</v>
      </c>
      <c r="D32" s="42">
        <f t="shared" ref="D32:F32" si="4">SUM(D28:D31)</f>
        <v>0</v>
      </c>
      <c r="E32" s="42">
        <f t="shared" si="4"/>
        <v>0</v>
      </c>
      <c r="F32" s="42">
        <f t="shared" si="4"/>
        <v>-79918214</v>
      </c>
      <c r="G32" s="107">
        <f t="shared" si="3"/>
        <v>0</v>
      </c>
      <c r="H32" s="108"/>
    </row>
    <row r="33" spans="1:9" x14ac:dyDescent="0.25">
      <c r="A33" s="25" t="s">
        <v>114</v>
      </c>
      <c r="B33" s="70">
        <f t="shared" ref="B33:G33" si="5">SUM(B25:B29)</f>
        <v>0</v>
      </c>
      <c r="C33" s="42">
        <f>SUM(C25:C31)</f>
        <v>-79918214</v>
      </c>
      <c r="D33" s="42">
        <f t="shared" ref="D33:F33" si="6">SUM(D25:D31)</f>
        <v>0</v>
      </c>
      <c r="E33" s="41">
        <f t="shared" si="6"/>
        <v>47650516</v>
      </c>
      <c r="F33" s="42">
        <f t="shared" si="6"/>
        <v>-32267698</v>
      </c>
      <c r="G33" s="107">
        <f t="shared" si="5"/>
        <v>0</v>
      </c>
      <c r="H33" s="108"/>
    </row>
    <row r="34" spans="1:9" ht="31.5" x14ac:dyDescent="0.25">
      <c r="A34" s="25" t="s">
        <v>64</v>
      </c>
      <c r="B34" s="45"/>
      <c r="C34" s="45"/>
      <c r="D34" s="45"/>
      <c r="E34" s="45"/>
      <c r="F34" s="45"/>
      <c r="G34" s="107"/>
      <c r="H34" s="108"/>
    </row>
    <row r="35" spans="1:9" x14ac:dyDescent="0.25">
      <c r="A35" s="26" t="s">
        <v>87</v>
      </c>
      <c r="B35" s="47">
        <v>50000000</v>
      </c>
      <c r="C35" s="45"/>
      <c r="D35" s="45"/>
      <c r="E35" s="45"/>
      <c r="F35" s="47">
        <f>SUM(B35:E35)</f>
        <v>50000000</v>
      </c>
      <c r="G35" s="107"/>
      <c r="H35" s="108"/>
    </row>
    <row r="36" spans="1:9" ht="31.5" x14ac:dyDescent="0.25">
      <c r="A36" s="26" t="s">
        <v>138</v>
      </c>
      <c r="B36" s="47"/>
      <c r="C36" s="45"/>
      <c r="D36" s="45"/>
      <c r="E36" s="40">
        <v>-3454781</v>
      </c>
      <c r="F36" s="40">
        <f>SUM(B36:E36)</f>
        <v>-3454781</v>
      </c>
      <c r="G36" s="107"/>
      <c r="H36" s="108"/>
    </row>
    <row r="37" spans="1:9" ht="31.5" x14ac:dyDescent="0.25">
      <c r="A37" s="25" t="s">
        <v>88</v>
      </c>
      <c r="B37" s="41">
        <f>SUM(B35:B36)</f>
        <v>50000000</v>
      </c>
      <c r="C37" s="42">
        <f>SUM(C35:C35)</f>
        <v>0</v>
      </c>
      <c r="D37" s="42">
        <f>SUM(D35:D35)</f>
        <v>0</v>
      </c>
      <c r="E37" s="42">
        <f>SUM(E35:E36)</f>
        <v>-3454781</v>
      </c>
      <c r="F37" s="41">
        <f>SUM(F35:F36)</f>
        <v>46545219</v>
      </c>
      <c r="G37" s="118"/>
      <c r="H37" s="108"/>
    </row>
    <row r="38" spans="1:9" ht="21" customHeight="1" thickBot="1" x14ac:dyDescent="0.3">
      <c r="A38" s="25" t="s">
        <v>139</v>
      </c>
      <c r="B38" s="49">
        <f>B24+B33+B37</f>
        <v>565953511</v>
      </c>
      <c r="C38" s="39">
        <f>C24+C33+C37</f>
        <v>-85746857</v>
      </c>
      <c r="D38" s="49">
        <f>D24+D33+D37</f>
        <v>36750489</v>
      </c>
      <c r="E38" s="49">
        <f>E24+E33+E37</f>
        <v>54148659</v>
      </c>
      <c r="F38" s="49">
        <f>F24+F33+F37</f>
        <v>571105802</v>
      </c>
      <c r="G38" s="107"/>
      <c r="H38" s="108"/>
    </row>
    <row r="39" spans="1:9" ht="16.5" hidden="1" thickTop="1" x14ac:dyDescent="0.25">
      <c r="B39" s="52">
        <f>B38-'ф. 1 конс'!C40</f>
        <v>0</v>
      </c>
      <c r="C39" s="20"/>
      <c r="D39" s="52">
        <f>C38-'ф. 1 конс'!C41</f>
        <v>0</v>
      </c>
      <c r="E39" s="20"/>
      <c r="F39" s="52">
        <f>E38-'ф. 1 конс'!C43</f>
        <v>0</v>
      </c>
      <c r="G39" s="110">
        <f>F38-'ф. 1 конс'!C44</f>
        <v>0</v>
      </c>
    </row>
    <row r="40" spans="1:9" hidden="1" x14ac:dyDescent="0.25">
      <c r="B40" s="52">
        <f>B38-'ф. 1 конс'!C40</f>
        <v>0</v>
      </c>
      <c r="C40" s="52"/>
      <c r="D40" s="52">
        <f>C38-'ф. 1 конс'!C41</f>
        <v>0</v>
      </c>
      <c r="E40" s="52"/>
      <c r="F40" s="52">
        <f>E38-'ф. 1 конс'!C43</f>
        <v>0</v>
      </c>
      <c r="G40" s="111">
        <f>F38-'ф. 1 конс'!C44</f>
        <v>0</v>
      </c>
    </row>
    <row r="41" spans="1:9" ht="16.5" thickTop="1" x14ac:dyDescent="0.25">
      <c r="B41" s="27"/>
      <c r="C41" s="27"/>
      <c r="D41" s="27"/>
      <c r="E41" s="27"/>
      <c r="F41" s="28"/>
      <c r="G41" s="112"/>
    </row>
    <row r="42" spans="1:9" x14ac:dyDescent="0.25">
      <c r="B42" s="27"/>
      <c r="C42" s="27"/>
      <c r="D42" s="27"/>
      <c r="E42" s="27"/>
      <c r="F42" s="28"/>
      <c r="G42" s="113"/>
    </row>
    <row r="43" spans="1:9" x14ac:dyDescent="0.25">
      <c r="B43" s="27"/>
      <c r="C43" s="27"/>
      <c r="D43" s="27"/>
      <c r="E43" s="27"/>
      <c r="F43" s="28"/>
      <c r="G43" s="112"/>
    </row>
    <row r="44" spans="1:9" s="32" customFormat="1" ht="18.75" x14ac:dyDescent="0.3">
      <c r="A44" s="122" t="s">
        <v>144</v>
      </c>
      <c r="B44" s="21"/>
      <c r="C44" s="123" t="s">
        <v>145</v>
      </c>
      <c r="D44" s="30"/>
      <c r="E44" s="30"/>
      <c r="F44" s="31"/>
      <c r="G44" s="114"/>
      <c r="H44" s="107"/>
      <c r="I44" s="115"/>
    </row>
    <row r="45" spans="1:9" s="32" customFormat="1" ht="28.5" customHeight="1" x14ac:dyDescent="0.3">
      <c r="A45" s="124"/>
      <c r="B45" s="21"/>
      <c r="C45" s="125"/>
      <c r="D45" s="30"/>
      <c r="E45" s="30"/>
      <c r="G45" s="114"/>
      <c r="H45" s="107"/>
      <c r="I45" s="115"/>
    </row>
    <row r="46" spans="1:9" s="32" customFormat="1" ht="18.75" x14ac:dyDescent="0.3">
      <c r="A46" s="124" t="s">
        <v>41</v>
      </c>
      <c r="B46" s="21"/>
      <c r="C46" s="123" t="s">
        <v>42</v>
      </c>
      <c r="D46" s="151"/>
      <c r="E46" s="151"/>
      <c r="F46" s="8"/>
      <c r="G46" s="115"/>
      <c r="H46" s="107"/>
      <c r="I46" s="115"/>
    </row>
    <row r="47" spans="1:9" s="32" customFormat="1" ht="18.75" x14ac:dyDescent="0.3">
      <c r="A47" s="126"/>
      <c r="B47" s="21"/>
      <c r="C47" s="21"/>
      <c r="D47" s="29"/>
      <c r="E47" s="29"/>
      <c r="F47" s="4"/>
      <c r="G47" s="116"/>
      <c r="H47" s="107"/>
      <c r="I47" s="115"/>
    </row>
    <row r="48" spans="1:9" x14ac:dyDescent="0.25">
      <c r="F48" s="4"/>
    </row>
    <row r="49" spans="6:6" x14ac:dyDescent="0.25">
      <c r="F49" s="4"/>
    </row>
    <row r="50" spans="6:6" x14ac:dyDescent="0.25">
      <c r="F50" s="4"/>
    </row>
  </sheetData>
  <mergeCells count="9">
    <mergeCell ref="E4:E5"/>
    <mergeCell ref="F4:F5"/>
    <mergeCell ref="D46:E46"/>
    <mergeCell ref="A1:G1"/>
    <mergeCell ref="A2:G2"/>
    <mergeCell ref="A4:A5"/>
    <mergeCell ref="B4:B5"/>
    <mergeCell ref="D4:D5"/>
    <mergeCell ref="C4:C5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ф. 1 конс</vt:lpstr>
      <vt:lpstr>ф. 2 конс</vt:lpstr>
      <vt:lpstr>Ф 3 конс</vt:lpstr>
      <vt:lpstr>ф 4 конс</vt:lpstr>
      <vt:lpstr>'ф. 2 конс'!_Hlk223318201</vt:lpstr>
      <vt:lpstr>'ф 4 конс'!Заголовки_для_печати</vt:lpstr>
      <vt:lpstr>'ф 4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Nurseitova Dina</cp:lastModifiedBy>
  <cp:lastPrinted>2022-11-11T12:22:35Z</cp:lastPrinted>
  <dcterms:created xsi:type="dcterms:W3CDTF">2017-02-27T03:37:51Z</dcterms:created>
  <dcterms:modified xsi:type="dcterms:W3CDTF">2022-11-11T14:26:54Z</dcterms:modified>
</cp:coreProperties>
</file>