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9 KASE\01 Отчеты\Как лист комп\2024\"/>
    </mc:Choice>
  </mc:AlternateContent>
  <bookViews>
    <workbookView xWindow="0" yWindow="0" windowWidth="19200" windowHeight="6420"/>
  </bookViews>
  <sheets>
    <sheet name="ф. 1 конс" sheetId="2" r:id="rId1"/>
    <sheet name="ф. 2 конс" sheetId="1" r:id="rId2"/>
    <sheet name="Ф 3 конс" sheetId="3" r:id="rId3"/>
    <sheet name="ф 4 кон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'ф. 2 конс'!$A$7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'ф 4 конс'!$4:$6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'ф 4 конс'!$A$1:$H$47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F20" i="4"/>
  <c r="G19" i="4"/>
  <c r="D50" i="3" l="1"/>
  <c r="B50" i="3"/>
  <c r="C29" i="4" l="1"/>
  <c r="G18" i="4"/>
  <c r="C20" i="4"/>
  <c r="D20" i="4"/>
  <c r="D21" i="4" s="1"/>
  <c r="E20" i="4"/>
  <c r="B20" i="4"/>
  <c r="C12" i="4" l="1"/>
  <c r="G12" i="4" s="1"/>
  <c r="G29" i="4"/>
  <c r="D35" i="1"/>
  <c r="B35" i="1"/>
  <c r="B40" i="1" s="1"/>
  <c r="B39" i="1"/>
  <c r="D36" i="2"/>
  <c r="B36" i="2"/>
  <c r="G37" i="4" l="1"/>
  <c r="B38" i="4"/>
  <c r="C38" i="4"/>
  <c r="D38" i="4"/>
  <c r="E38" i="4"/>
  <c r="F38" i="4"/>
  <c r="E33" i="4" l="1"/>
  <c r="F33" i="4"/>
  <c r="E34" i="4"/>
  <c r="D32" i="4"/>
  <c r="G32" i="4" s="1"/>
  <c r="D33" i="4" l="1"/>
  <c r="D34" i="4"/>
  <c r="D39" i="4" s="1"/>
  <c r="G36" i="4" l="1"/>
  <c r="G38" i="4" s="1"/>
  <c r="C14" i="4" l="1"/>
  <c r="G14" i="4" s="1"/>
  <c r="C11" i="4"/>
  <c r="E39" i="4"/>
  <c r="C31" i="4"/>
  <c r="C28" i="4"/>
  <c r="C15" i="4" l="1"/>
  <c r="C16" i="4" s="1"/>
  <c r="C21" i="4" s="1"/>
  <c r="G11" i="4"/>
  <c r="B16" i="4" l="1"/>
  <c r="B21" i="4" s="1"/>
  <c r="B15" i="4"/>
  <c r="D10" i="1"/>
  <c r="D39" i="1"/>
  <c r="D40" i="1" s="1"/>
  <c r="C33" i="4" l="1"/>
  <c r="C34" i="4"/>
  <c r="C39" i="4" s="1"/>
  <c r="D14" i="1"/>
  <c r="D21" i="1" s="1"/>
  <c r="B14" i="1"/>
  <c r="B21" i="1" s="1"/>
  <c r="C10" i="1"/>
  <c r="B10" i="1"/>
  <c r="B26" i="1" l="1"/>
  <c r="B28" i="1" s="1"/>
  <c r="F25" i="4" s="1"/>
  <c r="F34" i="4" s="1"/>
  <c r="F39" i="4" s="1"/>
  <c r="D26" i="1"/>
  <c r="D28" i="1" s="1"/>
  <c r="G31" i="4"/>
  <c r="E16" i="4"/>
  <c r="E21" i="4" s="1"/>
  <c r="F8" i="4" l="1"/>
  <c r="G8" i="4" s="1"/>
  <c r="G16" i="4" s="1"/>
  <c r="G21" i="4" s="1"/>
  <c r="D23" i="2"/>
  <c r="B23" i="2"/>
  <c r="B15" i="3" l="1"/>
  <c r="B32" i="3" s="1"/>
  <c r="D43" i="3" l="1"/>
  <c r="B43" i="3" l="1"/>
  <c r="D15" i="3" l="1"/>
  <c r="B34" i="3"/>
  <c r="D32" i="3" l="1"/>
  <c r="D34" i="3" s="1"/>
  <c r="D52" i="3" s="1"/>
  <c r="D56" i="3" s="1"/>
  <c r="B52" i="3"/>
  <c r="B56" i="3" s="1"/>
  <c r="B33" i="4"/>
  <c r="B34" i="4"/>
  <c r="B39" i="4" s="1"/>
  <c r="B41" i="4" l="1"/>
  <c r="G15" i="4" l="1"/>
  <c r="B40" i="4"/>
  <c r="G28" i="4"/>
  <c r="G33" i="4" s="1"/>
  <c r="H28" i="4" l="1"/>
  <c r="E40" i="4" l="1"/>
  <c r="E41" i="4"/>
  <c r="D43" i="2" l="1"/>
  <c r="D44" i="2" s="1"/>
  <c r="B43" i="2" l="1"/>
  <c r="B44" i="2" s="1"/>
  <c r="B41" i="1" l="1"/>
  <c r="G25" i="4" l="1"/>
  <c r="G34" i="4" s="1"/>
  <c r="G39" i="4" s="1"/>
  <c r="H25" i="4" l="1"/>
  <c r="G40" i="4"/>
  <c r="G41" i="4"/>
  <c r="D41" i="1" l="1"/>
  <c r="F16" i="4" l="1"/>
  <c r="F21" i="4" s="1"/>
  <c r="H40" i="4"/>
  <c r="H41" i="4"/>
</calcChain>
</file>

<file path=xl/sharedStrings.xml><?xml version="1.0" encoding="utf-8"?>
<sst xmlns="http://schemas.openxmlformats.org/spreadsheetml/2006/main" count="263" uniqueCount="153">
  <si>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</si>
  <si>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</si>
  <si>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</si>
  <si>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</si>
  <si>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 xml:space="preserve">Комиссионные расходы </t>
  </si>
  <si>
    <t>Операционная прибыль</t>
  </si>
  <si>
    <t xml:space="preserve">Общие административные расходы 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</si>
  <si>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</si>
  <si>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</si>
  <si>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 xml:space="preserve">Денежные средства и их эквиваленты </t>
  </si>
  <si>
    <t xml:space="preserve">            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</si>
  <si>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</si>
  <si>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</si>
  <si>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</si>
  <si>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</si>
  <si>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>Итого активов</t>
  </si>
  <si>
    <t>ОБЯЗАТЕЛЬСТВА</t>
  </si>
  <si>
    <t>Займы от Материнской компании</t>
  </si>
  <si>
    <t>Государственные субсидии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</si>
  <si>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</si>
  <si>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</si>
  <si>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</si>
  <si>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</si>
  <si>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 xml:space="preserve">Дополнительный оплаченный капитал </t>
  </si>
  <si>
    <t>Долговые ценные бумаги</t>
  </si>
  <si>
    <t>Неаудированный консолидированный отчет о финансовом положении</t>
  </si>
  <si>
    <t>Неаудированный консолидированный отчет о прибыли или убытке и прочем совокупном доходе</t>
  </si>
  <si>
    <t>Дебиторская задолженность по договорам финансовой аренды</t>
  </si>
  <si>
    <t>Активы, подлежащие передаче по договорам финансовой аренды</t>
  </si>
  <si>
    <t>Долговые ценные бумаги выпущенные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</si>
  <si>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</si>
  <si>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</si>
  <si>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</si>
  <si>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Инвестиционное имущество</t>
  </si>
  <si>
    <t>-    Чистое изменение справедливой стоимости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</si>
  <si>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</si>
  <si>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</si>
  <si>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Авансы по договорам финансовой аренды</t>
  </si>
  <si>
    <t>Главный бухгалтер</t>
  </si>
  <si>
    <t>Мамекова С.М.</t>
  </si>
  <si>
    <t xml:space="preserve">Неаудированный консолидированный отчет о движении денежных средств  </t>
  </si>
  <si>
    <t>ДВИЖЕНИЕ ДЕНЕЖНЫХ СРЕДСТВ ОТ ОПЕРАЦИОННОЙ ДЕЯТЕЛЬНОСТИ</t>
  </si>
  <si>
    <t>Вознаграждение полученное</t>
  </si>
  <si>
    <t>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</si>
  <si>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</si>
  <si>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</si>
  <si>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Общие административные платежи</t>
  </si>
  <si>
    <t>(Увеличение)/уменьшение операционных активов</t>
  </si>
  <si>
    <t xml:space="preserve">Прочие активы 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</si>
  <si>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</si>
  <si>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</si>
  <si>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</si>
  <si>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ДВИЖЕНИЕ ДЕНЕЖНЫХ СРЕДСТВ ОТ ФИНАНСОВОЙ ДЕЯТЕЛЬНОСТИ</t>
  </si>
  <si>
    <t>Поступление от выпуска долговых ценных бумаг</t>
  </si>
  <si>
    <t xml:space="preserve">Влияние изменений валютных курсов на денежные средства и их эквиваленты </t>
  </si>
  <si>
    <t>Неаудированный консолидированный отчет об изменениях в капитале</t>
  </si>
  <si>
    <t>Всего собственного капитала</t>
  </si>
  <si>
    <t>Выбытие и погашение долговых ценных бумаг</t>
  </si>
  <si>
    <t xml:space="preserve">Долевые инвестиции </t>
  </si>
  <si>
    <t>Резервы</t>
  </si>
  <si>
    <t>Резерв изменений справедливой стоимости:</t>
  </si>
  <si>
    <t>Резерв изменений справедливой стоимости</t>
  </si>
  <si>
    <t xml:space="preserve">Чистое изменение справедливой стоимости долговых инструментов (не аудировано) </t>
  </si>
  <si>
    <t>Не аудировано</t>
  </si>
  <si>
    <t>Отложенные налоговые активы</t>
  </si>
  <si>
    <t>-</t>
  </si>
  <si>
    <t>Счета и вклады в банках и прочих финансовых институтах</t>
  </si>
  <si>
    <t>Займы от АО «ФНБ «Самрук-Казына»</t>
  </si>
  <si>
    <t xml:space="preserve">Расход по подоходному налогу </t>
  </si>
  <si>
    <t>Прибыль до налогообложения</t>
  </si>
  <si>
    <t>Кредиторская задолженность по сделкам РЕПО</t>
  </si>
  <si>
    <t>Нераспределенная прибыль</t>
  </si>
  <si>
    <t>Статьи, которые не могут быть впоследствии реклассифицированы в состав прибыли или убытка:</t>
  </si>
  <si>
    <t>Резерв изменений справедливой стоимости долевых инструментов</t>
  </si>
  <si>
    <t>Статьи, которые не могут быть впоследствии реклассифицированы в состав прибыли или убытка</t>
  </si>
  <si>
    <t>Чистое изменение справедливой стоимости долевых инструментов (не аудировано)</t>
  </si>
  <si>
    <t>Текущие счета и вклады</t>
  </si>
  <si>
    <t>Государственные субсидии, полученные в виде дисконта по долговым ценным бумагам, выпущенным по ставке ниже рыночной</t>
  </si>
  <si>
    <t>Всего статей, которые реклассифицированы или могут быть впоследствии реклассифицированы в состав прибыли или убытка</t>
  </si>
  <si>
    <t>Всего статей, которые не могут быть впоследствии реклассифицированы в состав прибыли или убытка</t>
  </si>
  <si>
    <t xml:space="preserve">Приобретение основных средств и нематериальных активов, инвестиционного имущества </t>
  </si>
  <si>
    <t>Влияние изменений оценочного резерва под ожидаемые кредитные убытки на денежные средства и их эквиваленты</t>
  </si>
  <si>
    <t>Налог на добавленную стоимость к возмещению</t>
  </si>
  <si>
    <t>Остаток на 1 января 2023 года</t>
  </si>
  <si>
    <t>Операции с собственниками, отраженные непосредственно в составе собственного капитала</t>
  </si>
  <si>
    <t>Всего операций с собственниками, отраженных в составе собственного капитала (не аудировано)</t>
  </si>
  <si>
    <t>Начисление дивидендов Материнской компании (неаудировано)</t>
  </si>
  <si>
    <t>31 декабря 2023 г.</t>
  </si>
  <si>
    <t>Текущий налоговый актив</t>
  </si>
  <si>
    <t xml:space="preserve">Займы и средства от банков и прочих финансовых институтов </t>
  </si>
  <si>
    <t>Резерв хеджирования</t>
  </si>
  <si>
    <t>Прочий совокупный доход</t>
  </si>
  <si>
    <t>Денежные средства и их эквиваленты на начало года</t>
  </si>
  <si>
    <t>Председатель Правления</t>
  </si>
  <si>
    <t>Денежные средства и их эквиваленты на конец периода</t>
  </si>
  <si>
    <t>Чистое (использование)/поступление денежных средств от операционной деятельности до уплаты подоходного налога</t>
  </si>
  <si>
    <t xml:space="preserve">(Использование)/поступление денежных средств в операционной деятельности </t>
  </si>
  <si>
    <t>(Приобретение)/прирост долевых инвестиций</t>
  </si>
  <si>
    <t>Поступление денежных средств от финансовой деятельности</t>
  </si>
  <si>
    <t>Дивиденды полученные</t>
  </si>
  <si>
    <t>Восстановление убытков от обесценения долговых финансовых активов</t>
  </si>
  <si>
    <t>(Формирование)/восстановление убытков от обесценения в отношении обязательств по предоставлению займов и договоров финансовой гарантии</t>
  </si>
  <si>
    <t>Остаток на 1 января 2024 года</t>
  </si>
  <si>
    <t xml:space="preserve">Чистое изменение справедливой стоимости финансовых активов  (не аудировано) </t>
  </si>
  <si>
    <t xml:space="preserve">Чистое изменение справедливой стоимости долевых инструментов  (не аудировано) </t>
  </si>
  <si>
    <t>Прибыль за период (не аудировано)</t>
  </si>
  <si>
    <t>Всего совокупного дохода за период</t>
  </si>
  <si>
    <t xml:space="preserve">Всего совокупного дохода за период  (не аудировано) </t>
  </si>
  <si>
    <t xml:space="preserve">Всего совокупного дохода за период (не аудировано) </t>
  </si>
  <si>
    <t>Прибыль за период</t>
  </si>
  <si>
    <t>Приобретение долговых ценных бумаг</t>
  </si>
  <si>
    <t>Елибаев М.Т.</t>
  </si>
  <si>
    <t>Дополнительный оплаченный капитал</t>
  </si>
  <si>
    <t xml:space="preserve">Резервы </t>
  </si>
  <si>
    <t xml:space="preserve">Чистая прибыль от операций с иностранной валютой  </t>
  </si>
  <si>
    <t>Доход от выкупа выпущенных долговых ценных бумаг</t>
  </si>
  <si>
    <t>Доход по дивидендам</t>
  </si>
  <si>
    <t>Прочие (расходы)/доходы, нетто</t>
  </si>
  <si>
    <t>-    Нетто-величина, перенесенная в состав прибыли или убытка</t>
  </si>
  <si>
    <t>Чистый нереализованный убыток от операций с инструментами хеджирования, за вычетом налога</t>
  </si>
  <si>
    <t>Чистое изменение стоимости долговых ценных бумаг, оцениваемых по справедливой стоимости через прочий совокупный доход, перенесенное в состав в прибыли или убытка</t>
  </si>
  <si>
    <t>Дисконт по облигациям от АО НУХ Байтерек, за вычетом налогов в размере 4 438 688 тыс. тенге</t>
  </si>
  <si>
    <t>Акции выпущенные (не аудировано)</t>
  </si>
  <si>
    <t>Прочие поступления, нетто</t>
  </si>
  <si>
    <t>Выбытие основных средств и нематериальных активов, инвестиционного имущества и прочих внеоборотных активов</t>
  </si>
  <si>
    <t>Поступление от выпуска акций</t>
  </si>
  <si>
    <t>Выкуп, погашение выпущенных долговых ценных бумаг</t>
  </si>
  <si>
    <t>Дивиденды выплаченные</t>
  </si>
  <si>
    <t>Чистый нереализованный доход от операций с инструментами хеджирования, за вычетом налога 1,246,823 тыс.тенге (не аудировано)</t>
  </si>
  <si>
    <t>Чистый комиссионный доход/(расход)</t>
  </si>
  <si>
    <t>Авансы, выданные по договорам финансовой аренды</t>
  </si>
  <si>
    <t>Чистые (выбытия)/поступления от операций с иностранной валютой</t>
  </si>
  <si>
    <t xml:space="preserve"> АО «Банк Развития Казахстана» по состоянию на 30 сентября 2024 года</t>
  </si>
  <si>
    <t>30 сентября 2024 г.</t>
  </si>
  <si>
    <t xml:space="preserve"> АО «Банк Развития Казахстана» за девять месяцев, закончившихся 30 сентября 2024 года</t>
  </si>
  <si>
    <t>За девять месяцев, закончившихся
30 сентября 2024 года</t>
  </si>
  <si>
    <t>За девять месяцев, закончившихся
30 сентября 2023 года</t>
  </si>
  <si>
    <t>Использование денежных средств от инвестиционной деятельности</t>
  </si>
  <si>
    <t xml:space="preserve"> АО «Банк Развития Казахстана» девять месяцев, закончившихся 30 сентября  2024 года</t>
  </si>
  <si>
    <t>Чистая прибыль/(убыток) от операций с финансовыми инструментами, оцениваемыми по справедливой стоимости через прибыль или убыток</t>
  </si>
  <si>
    <t xml:space="preserve">Формирование убытков от обесценения прочих нефинансовых активов </t>
  </si>
  <si>
    <t>Прочий совокупный доход/(расход) за период</t>
  </si>
  <si>
    <t xml:space="preserve">Чистое (уменьшение)/увеличение денежных средств и их эквивалентов </t>
  </si>
  <si>
    <t xml:space="preserve"> АО «Банк Развития Казахстана»  за девять месяцев, закончившихся 30 сентября 2024 года</t>
  </si>
  <si>
    <t>Дивиденды акционерам материнской организации</t>
  </si>
  <si>
    <t xml:space="preserve">Остаток на 30 сентября 2023 года  (не аудировано) </t>
  </si>
  <si>
    <t>Остаток на 30 сентября 2024 года (не аудировано)</t>
  </si>
  <si>
    <t xml:space="preserve">Всего прочего совокупного убытка  (не аудировано) </t>
  </si>
  <si>
    <t xml:space="preserve">Всего прочего совокупного дохода (не аудировано) </t>
  </si>
  <si>
    <t>Прочие обязательства*</t>
  </si>
  <si>
    <t>*В течение девяти месяцев, закончившихся 30 сентября 2024 года, был произведен взаимозачет кредиторской задолженности по поставщикам предметов лизинга, включенных в состав прочих обязательств и авансов, уплаченных по договорам финансовой аренды, на сумму 233,712,042 тыс. тенге (не аудировано) (в течение девяти месяцев 2023 года 143,027,292 тыс .тенге).</t>
  </si>
  <si>
    <t>**В течение девяти месяцев, закончившихся 30 сентября 2024 года, был произведен взаимозачет авансов, полученных по договорам финансовой аренды, включенных в состав прочих обязательств с дебиторской задолженностью по финансовой аренде на сумму 31,867,035 тыс. тенге (не аудировано) (в течение девяти месяцев 2023 года 23,601,422 тыс. тенге).</t>
  </si>
  <si>
    <t>Базовая и разводненная прибыль на акцию, в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</si>
</sst>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* #,##0_);* \(#,##0\);&quot;-&quot;??_);@"/>
    <numFmt numFmtId="165" formatCode="_-* #,##0\ _₽_-;\-* #,##0\ _₽_-;_-* &quot;-&quot;??\ _₽_-;_-@_-"/>
    <numFmt numFmtId="166" formatCode="#,###;\(#,###\)"/>
  </numFmts>
  <fonts count="3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15" fillId="0" borderId="0" applyFill="0" applyBorder="0" applyProtection="0"/>
    <xf numFmtId="43" fontId="17" fillId="0" borderId="0" applyFont="0" applyFill="0" applyBorder="0" applyAlignment="0" applyProtection="0"/>
    <xf numFmtId="0" fontId="21" fillId="0" borderId="0"/>
    <xf numFmtId="0" fontId="5" fillId="0" borderId="0"/>
    <xf numFmtId="43" fontId="17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1" applyFont="1"/>
    <xf numFmtId="0" fontId="1" fillId="0" borderId="0" xfId="1" applyFont="1" applyAlignment="1">
      <alignment horizontal="right"/>
    </xf>
    <xf numFmtId="3" fontId="3" fillId="0" borderId="0" xfId="4" applyNumberFormat="1" applyFont="1" applyAlignment="1">
      <alignment horizontal="right"/>
    </xf>
    <xf numFmtId="164" fontId="7" fillId="0" borderId="0" xfId="4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3" fontId="9" fillId="0" borderId="0" xfId="0" applyNumberFormat="1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4" fillId="0" borderId="0" xfId="0" applyFont="1"/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10" fillId="0" borderId="0" xfId="0" applyNumberFormat="1" applyFont="1"/>
    <xf numFmtId="3" fontId="10" fillId="0" borderId="0" xfId="0" applyNumberFormat="1" applyFont="1"/>
    <xf numFmtId="0" fontId="14" fillId="0" borderId="0" xfId="0" applyFont="1"/>
    <xf numFmtId="3" fontId="12" fillId="0" borderId="0" xfId="1" applyNumberFormat="1" applyFont="1"/>
    <xf numFmtId="0" fontId="16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3" fillId="0" borderId="0" xfId="2" applyFont="1"/>
    <xf numFmtId="0" fontId="3" fillId="0" borderId="0" xfId="2" applyFont="1" applyAlignment="1">
      <alignment horizontal="right"/>
    </xf>
    <xf numFmtId="0" fontId="20" fillId="0" borderId="0" xfId="2" applyFont="1"/>
    <xf numFmtId="0" fontId="3" fillId="0" borderId="0" xfId="2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164" fontId="3" fillId="0" borderId="0" xfId="2" applyNumberFormat="1" applyFont="1" applyAlignment="1">
      <alignment horizontal="right"/>
    </xf>
    <xf numFmtId="165" fontId="3" fillId="0" borderId="0" xfId="6" applyNumberFormat="1" applyFont="1" applyFill="1" applyAlignment="1">
      <alignment horizontal="right"/>
    </xf>
    <xf numFmtId="0" fontId="13" fillId="0" borderId="0" xfId="2" applyFont="1" applyAlignment="1">
      <alignment horizontal="right"/>
    </xf>
    <xf numFmtId="0" fontId="13" fillId="0" borderId="0" xfId="2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2" fillId="0" borderId="0" xfId="0" applyFont="1"/>
    <xf numFmtId="164" fontId="7" fillId="0" borderId="0" xfId="4" applyNumberFormat="1" applyFont="1"/>
    <xf numFmtId="3" fontId="1" fillId="0" borderId="3" xfId="4" applyNumberFormat="1" applyFont="1" applyBorder="1" applyAlignment="1">
      <alignment wrapText="1"/>
    </xf>
    <xf numFmtId="164" fontId="6" fillId="0" borderId="3" xfId="4" applyNumberFormat="1" applyFont="1" applyBorder="1"/>
    <xf numFmtId="3" fontId="3" fillId="0" borderId="0" xfId="4" applyNumberFormat="1" applyFont="1"/>
    <xf numFmtId="164" fontId="6" fillId="0" borderId="0" xfId="4" applyNumberFormat="1" applyFont="1"/>
    <xf numFmtId="3" fontId="7" fillId="0" borderId="0" xfId="4" applyNumberFormat="1" applyFont="1"/>
    <xf numFmtId="164" fontId="3" fillId="0" borderId="0" xfId="2" applyNumberFormat="1" applyFont="1"/>
    <xf numFmtId="166" fontId="9" fillId="0" borderId="0" xfId="0" applyNumberFormat="1" applyFont="1" applyAlignment="1">
      <alignment wrapText="1"/>
    </xf>
    <xf numFmtId="166" fontId="7" fillId="0" borderId="2" xfId="4" applyNumberFormat="1" applyFont="1" applyBorder="1" applyAlignment="1">
      <alignment horizontal="right"/>
    </xf>
    <xf numFmtId="166" fontId="7" fillId="0" borderId="0" xfId="4" applyNumberFormat="1" applyFont="1" applyAlignment="1">
      <alignment horizontal="right"/>
    </xf>
    <xf numFmtId="166" fontId="8" fillId="0" borderId="3" xfId="0" applyNumberFormat="1" applyFont="1" applyBorder="1" applyAlignment="1">
      <alignment wrapText="1"/>
    </xf>
    <xf numFmtId="166" fontId="8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66" fontId="3" fillId="0" borderId="2" xfId="4" applyNumberFormat="1" applyFont="1" applyBorder="1" applyAlignment="1">
      <alignment horizontal="right"/>
    </xf>
    <xf numFmtId="166" fontId="6" fillId="0" borderId="2" xfId="4" applyNumberFormat="1" applyFont="1" applyBorder="1" applyAlignment="1">
      <alignment horizontal="right"/>
    </xf>
    <xf numFmtId="166" fontId="1" fillId="0" borderId="2" xfId="4" applyNumberFormat="1" applyFont="1" applyBorder="1" applyAlignment="1">
      <alignment horizontal="right"/>
    </xf>
    <xf numFmtId="166" fontId="3" fillId="0" borderId="0" xfId="4" applyNumberFormat="1" applyFont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6" fontId="1" fillId="0" borderId="0" xfId="0" applyNumberFormat="1" applyFont="1" applyAlignment="1">
      <alignment wrapText="1"/>
    </xf>
    <xf numFmtId="166" fontId="10" fillId="0" borderId="0" xfId="0" applyNumberFormat="1" applyFont="1"/>
    <xf numFmtId="166" fontId="1" fillId="0" borderId="2" xfId="0" applyNumberFormat="1" applyFont="1" applyBorder="1" applyAlignment="1">
      <alignment wrapText="1"/>
    </xf>
    <xf numFmtId="166" fontId="6" fillId="0" borderId="0" xfId="4" applyNumberFormat="1" applyFont="1" applyAlignment="1">
      <alignment horizontal="right"/>
    </xf>
    <xf numFmtId="166" fontId="14" fillId="0" borderId="0" xfId="0" applyNumberFormat="1" applyFont="1"/>
    <xf numFmtId="164" fontId="6" fillId="0" borderId="2" xfId="4" applyNumberFormat="1" applyFont="1" applyBorder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3" fontId="9" fillId="0" borderId="0" xfId="4" applyNumberFormat="1" applyFont="1" applyAlignment="1">
      <alignment horizontal="right" vertical="top"/>
    </xf>
    <xf numFmtId="164" fontId="7" fillId="0" borderId="0" xfId="4" applyNumberFormat="1" applyFont="1" applyAlignment="1">
      <alignment horizontal="right" vertical="top"/>
    </xf>
    <xf numFmtId="164" fontId="9" fillId="0" borderId="0" xfId="4" applyNumberFormat="1" applyFont="1" applyAlignment="1">
      <alignment horizontal="right" vertical="top"/>
    </xf>
    <xf numFmtId="165" fontId="8" fillId="0" borderId="3" xfId="6" applyNumberFormat="1" applyFont="1" applyBorder="1" applyAlignment="1">
      <alignment horizontal="right" vertical="top" wrapText="1"/>
    </xf>
    <xf numFmtId="165" fontId="8" fillId="0" borderId="0" xfId="6" applyNumberFormat="1" applyFont="1" applyBorder="1" applyAlignment="1">
      <alignment horizontal="right" vertical="top" wrapText="1"/>
    </xf>
    <xf numFmtId="165" fontId="9" fillId="0" borderId="0" xfId="6" applyNumberFormat="1" applyFont="1" applyAlignment="1">
      <alignment horizontal="right" vertical="top" wrapText="1"/>
    </xf>
    <xf numFmtId="165" fontId="9" fillId="0" borderId="0" xfId="6" applyNumberFormat="1" applyFont="1" applyBorder="1" applyAlignment="1">
      <alignment horizontal="right" vertical="top" wrapText="1"/>
    </xf>
    <xf numFmtId="165" fontId="8" fillId="0" borderId="0" xfId="6" applyNumberFormat="1" applyFont="1" applyAlignment="1">
      <alignment horizontal="right" vertical="top" wrapText="1"/>
    </xf>
    <xf numFmtId="164" fontId="6" fillId="0" borderId="0" xfId="4" applyNumberFormat="1" applyFont="1" applyAlignment="1">
      <alignment horizontal="right" vertical="top"/>
    </xf>
    <xf numFmtId="0" fontId="3" fillId="0" borderId="0" xfId="0" applyFont="1" applyAlignment="1">
      <alignment vertical="top" wrapText="1"/>
    </xf>
    <xf numFmtId="165" fontId="9" fillId="0" borderId="3" xfId="6" applyNumberFormat="1" applyFont="1" applyBorder="1" applyAlignment="1">
      <alignment horizontal="right" vertical="top" wrapText="1"/>
    </xf>
    <xf numFmtId="165" fontId="8" fillId="0" borderId="1" xfId="6" applyNumberFormat="1" applyFont="1" applyBorder="1" applyAlignment="1">
      <alignment horizontal="right" vertical="top" wrapText="1"/>
    </xf>
    <xf numFmtId="3" fontId="8" fillId="0" borderId="0" xfId="1" applyNumberFormat="1" applyFont="1" applyAlignment="1">
      <alignment vertical="top"/>
    </xf>
    <xf numFmtId="3" fontId="1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3" fontId="9" fillId="0" borderId="0" xfId="0" applyNumberFormat="1" applyFont="1" applyAlignment="1">
      <alignment wrapText="1"/>
    </xf>
    <xf numFmtId="165" fontId="8" fillId="0" borderId="0" xfId="6" applyNumberFormat="1" applyFont="1" applyBorder="1" applyAlignment="1">
      <alignment vertical="top" wrapText="1"/>
    </xf>
    <xf numFmtId="3" fontId="9" fillId="0" borderId="0" xfId="0" applyNumberFormat="1" applyFont="1"/>
    <xf numFmtId="3" fontId="8" fillId="0" borderId="0" xfId="6" applyNumberFormat="1" applyFont="1" applyBorder="1" applyAlignment="1">
      <alignment horizontal="right" vertical="top" wrapText="1"/>
    </xf>
    <xf numFmtId="0" fontId="23" fillId="0" borderId="0" xfId="0" applyFont="1"/>
    <xf numFmtId="0" fontId="24" fillId="0" borderId="0" xfId="2" applyFont="1"/>
    <xf numFmtId="0" fontId="25" fillId="0" borderId="0" xfId="3" applyFont="1" applyAlignment="1">
      <alignment horizontal="right"/>
    </xf>
    <xf numFmtId="3" fontId="24" fillId="0" borderId="0" xfId="2" applyNumberFormat="1" applyFont="1"/>
    <xf numFmtId="164" fontId="24" fillId="0" borderId="0" xfId="2" applyNumberFormat="1" applyFont="1"/>
    <xf numFmtId="164" fontId="24" fillId="0" borderId="0" xfId="2" applyNumberFormat="1" applyFont="1" applyAlignment="1">
      <alignment horizontal="right"/>
    </xf>
    <xf numFmtId="3" fontId="24" fillId="0" borderId="0" xfId="2" applyNumberFormat="1" applyFont="1" applyAlignment="1">
      <alignment horizontal="right"/>
    </xf>
    <xf numFmtId="0" fontId="26" fillId="0" borderId="0" xfId="2" applyFont="1"/>
    <xf numFmtId="0" fontId="26" fillId="0" borderId="0" xfId="2" applyFont="1" applyAlignment="1">
      <alignment horizontal="right"/>
    </xf>
    <xf numFmtId="0" fontId="24" fillId="0" borderId="0" xfId="2" applyFont="1" applyAlignment="1">
      <alignment horizontal="right"/>
    </xf>
    <xf numFmtId="164" fontId="9" fillId="0" borderId="0" xfId="0" applyNumberFormat="1" applyFont="1"/>
    <xf numFmtId="0" fontId="27" fillId="0" borderId="0" xfId="0" applyFont="1" applyAlignment="1">
      <alignment wrapText="1"/>
    </xf>
    <xf numFmtId="0" fontId="1" fillId="0" borderId="0" xfId="0" applyFont="1"/>
    <xf numFmtId="3" fontId="1" fillId="0" borderId="0" xfId="1" applyNumberFormat="1" applyFont="1"/>
    <xf numFmtId="0" fontId="4" fillId="0" borderId="0" xfId="4" applyFont="1"/>
    <xf numFmtId="0" fontId="1" fillId="0" borderId="0" xfId="0" applyFont="1" applyAlignment="1">
      <alignment vertical="top"/>
    </xf>
    <xf numFmtId="165" fontId="9" fillId="0" borderId="0" xfId="0" applyNumberFormat="1" applyFont="1"/>
    <xf numFmtId="166" fontId="28" fillId="0" borderId="2" xfId="4" applyNumberFormat="1" applyFont="1" applyBorder="1" applyAlignment="1">
      <alignment horizontal="right"/>
    </xf>
    <xf numFmtId="37" fontId="3" fillId="0" borderId="0" xfId="2" applyNumberFormat="1" applyFont="1" applyAlignment="1">
      <alignment horizontal="center"/>
    </xf>
    <xf numFmtId="3" fontId="3" fillId="0" borderId="0" xfId="4" applyNumberFormat="1" applyFont="1" applyAlignment="1">
      <alignment horizontal="center"/>
    </xf>
    <xf numFmtId="164" fontId="7" fillId="0" borderId="0" xfId="4" applyNumberFormat="1" applyFont="1" applyAlignment="1">
      <alignment horizontal="center"/>
    </xf>
    <xf numFmtId="164" fontId="8" fillId="0" borderId="3" xfId="4" applyNumberFormat="1" applyFont="1" applyBorder="1" applyAlignment="1">
      <alignment horizontal="right" vertical="top"/>
    </xf>
    <xf numFmtId="164" fontId="6" fillId="0" borderId="4" xfId="4" applyNumberFormat="1" applyFont="1" applyBorder="1"/>
    <xf numFmtId="0" fontId="8" fillId="0" borderId="0" xfId="0" applyFont="1" applyAlignment="1">
      <alignment horizontal="center" wrapText="1"/>
    </xf>
    <xf numFmtId="3" fontId="6" fillId="0" borderId="4" xfId="4" applyNumberFormat="1" applyFont="1" applyBorder="1"/>
    <xf numFmtId="164" fontId="6" fillId="0" borderId="1" xfId="4" applyNumberFormat="1" applyFont="1" applyBorder="1"/>
    <xf numFmtId="165" fontId="9" fillId="0" borderId="0" xfId="0" applyNumberFormat="1" applyFont="1" applyAlignment="1">
      <alignment horizontal="right" vertical="top"/>
    </xf>
    <xf numFmtId="0" fontId="1" fillId="0" borderId="0" xfId="2" applyFont="1" applyAlignment="1">
      <alignment horizontal="center" wrapText="1"/>
    </xf>
    <xf numFmtId="0" fontId="12" fillId="0" borderId="0" xfId="2" applyFont="1" applyAlignment="1">
      <alignment horizontal="center" vertical="justify"/>
    </xf>
    <xf numFmtId="164" fontId="6" fillId="0" borderId="3" xfId="4" applyNumberFormat="1" applyFont="1" applyBorder="1" applyAlignment="1">
      <alignment horizontal="right"/>
    </xf>
    <xf numFmtId="37" fontId="3" fillId="0" borderId="0" xfId="2" applyNumberFormat="1" applyFont="1" applyAlignment="1">
      <alignment horizontal="right"/>
    </xf>
    <xf numFmtId="164" fontId="6" fillId="0" borderId="2" xfId="4" applyNumberFormat="1" applyFont="1" applyBorder="1" applyAlignment="1">
      <alignment horizontal="right"/>
    </xf>
    <xf numFmtId="164" fontId="6" fillId="0" borderId="4" xfId="4" applyNumberFormat="1" applyFont="1" applyBorder="1" applyAlignment="1">
      <alignment horizontal="right"/>
    </xf>
    <xf numFmtId="3" fontId="7" fillId="0" borderId="0" xfId="4" applyNumberFormat="1" applyFont="1" applyAlignment="1">
      <alignment horizontal="right"/>
    </xf>
    <xf numFmtId="164" fontId="8" fillId="0" borderId="2" xfId="4" applyNumberFormat="1" applyFont="1" applyBorder="1" applyAlignment="1">
      <alignment horizontal="right" vertical="top"/>
    </xf>
    <xf numFmtId="164" fontId="9" fillId="0" borderId="3" xfId="4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wrapText="1"/>
    </xf>
    <xf numFmtId="164" fontId="1" fillId="0" borderId="3" xfId="4" applyNumberFormat="1" applyFont="1" applyBorder="1" applyAlignment="1">
      <alignment horizontal="right" wrapText="1"/>
    </xf>
    <xf numFmtId="164" fontId="6" fillId="0" borderId="0" xfId="4" applyNumberFormat="1" applyFont="1" applyAlignment="1">
      <alignment horizontal="right"/>
    </xf>
    <xf numFmtId="3" fontId="6" fillId="0" borderId="0" xfId="4" applyNumberFormat="1" applyFont="1"/>
    <xf numFmtId="3" fontId="9" fillId="0" borderId="2" xfId="4" applyNumberFormat="1" applyFont="1" applyBorder="1" applyAlignment="1">
      <alignment horizontal="right" vertical="top"/>
    </xf>
    <xf numFmtId="164" fontId="29" fillId="0" borderId="0" xfId="0" applyNumberFormat="1" applyFont="1"/>
    <xf numFmtId="164" fontId="7" fillId="0" borderId="2" xfId="4" applyNumberFormat="1" applyFont="1" applyBorder="1" applyAlignment="1">
      <alignment horizontal="right"/>
    </xf>
    <xf numFmtId="3" fontId="6" fillId="0" borderId="2" xfId="4" applyNumberFormat="1" applyFont="1" applyBorder="1" applyAlignment="1">
      <alignment horizontal="right"/>
    </xf>
    <xf numFmtId="3" fontId="6" fillId="0" borderId="2" xfId="4" applyNumberFormat="1" applyFont="1" applyBorder="1"/>
    <xf numFmtId="3" fontId="6" fillId="0" borderId="1" xfId="4" applyNumberFormat="1" applyFont="1" applyBorder="1"/>
    <xf numFmtId="3" fontId="6" fillId="0" borderId="3" xfId="4" applyNumberFormat="1" applyFont="1" applyBorder="1"/>
    <xf numFmtId="3" fontId="6" fillId="0" borderId="3" xfId="9" applyNumberFormat="1" applyFont="1" applyFill="1" applyBorder="1" applyAlignment="1" applyProtection="1">
      <alignment horizontal="right"/>
    </xf>
    <xf numFmtId="0" fontId="30" fillId="0" borderId="0" xfId="0" applyFont="1" applyAlignment="1">
      <alignment horizontal="justify"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justify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" vertical="justify"/>
    </xf>
    <xf numFmtId="0" fontId="1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30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" fillId="0" borderId="0" xfId="2" applyFont="1" applyAlignment="1">
      <alignment horizontal="center" wrapText="1"/>
    </xf>
    <xf numFmtId="0" fontId="12" fillId="0" borderId="0" xfId="2" applyFont="1" applyAlignment="1">
      <alignment horizontal="center" vertical="justify" wrapText="1"/>
    </xf>
    <xf numFmtId="0" fontId="12" fillId="0" borderId="0" xfId="2" applyFont="1" applyAlignment="1">
      <alignment horizontal="center" vertical="justify"/>
    </xf>
    <xf numFmtId="0" fontId="3" fillId="0" borderId="0" xfId="2" applyFont="1" applyAlignment="1">
      <alignment horizontal="center" wrapText="1"/>
    </xf>
  </cellXfs>
  <cellStyles count="10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Финансовый" xfId="6" builtinId="3"/>
    <cellStyle name="Финансовый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Бюджет(помесячн.разбивка)"/>
      <sheetName val="Overall Cost Report"/>
      <sheetName val="ÅäÈçì"/>
      <sheetName val="Ïðåäïð"/>
      <sheetName val="Служеб Актау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  <sheetName val="UNITPRICES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view="pageBreakPreview" topLeftCell="A8" zoomScaleNormal="100" zoomScaleSheetLayoutView="100" workbookViewId="0">
      <selection activeCell="A17" sqref="A17"/>
    </sheetView>
  </sheetViews>
  <sheetFormatPr defaultColWidth="9.19921875" defaultRowHeight="15.75"/>
  <cols>
    <col min="1" max="1" width="81" style="7" customWidth="1"/>
    <col min="2" max="2" width="21.53125" style="7" customWidth="1"/>
    <col min="3" max="3" width="1.796875" style="7" customWidth="1"/>
    <col min="4" max="4" width="21.796875" style="7" customWidth="1"/>
    <col min="5" max="5" width="14.796875" style="7" customWidth="1"/>
    <col min="6" max="6" width="12.796875" style="7" bestFit="1" customWidth="1"/>
    <col min="7" max="16384" width="9.19921875" style="7"/>
  </cols>
  <sheetData>
    <row r="1" spans="1:4" ht="17.649999999999999">
      <c r="A1" s="139" t="s">
        <v>25</v>
      </c>
      <c r="B1" s="139"/>
      <c r="C1" s="139"/>
      <c r="D1" s="139"/>
    </row>
    <row r="2" spans="1:4" ht="17.649999999999999">
      <c r="A2" s="140" t="s">
        <v>132</v>
      </c>
      <c r="B2" s="140"/>
      <c r="C2" s="140"/>
      <c r="D2" s="140"/>
    </row>
    <row r="4" spans="1:4" ht="15.75" customHeight="1">
      <c r="B4" s="13" t="s">
        <v>63</v>
      </c>
      <c r="D4" s="13"/>
    </row>
    <row r="5" spans="1:4">
      <c r="A5" s="138"/>
      <c r="B5" s="13" t="s">
        <v>133</v>
      </c>
      <c r="C5" s="141"/>
      <c r="D5" s="13" t="s">
        <v>87</v>
      </c>
    </row>
    <row r="6" spans="1:4">
      <c r="A6" s="138"/>
      <c r="B6" s="11" t="s">
        <v>0</v>
      </c>
      <c r="C6" s="141"/>
      <c r="D6" s="11" t="s">
        <v>0</v>
      </c>
    </row>
    <row r="7" spans="1:4">
      <c r="A7" s="5" t="s">
        <v>8</v>
      </c>
      <c r="B7" s="6"/>
      <c r="C7" s="6"/>
      <c r="D7" s="6"/>
    </row>
    <row r="8" spans="1:4">
      <c r="A8" s="6" t="s">
        <v>9</v>
      </c>
      <c r="B8" s="3">
        <v>884138019</v>
      </c>
      <c r="C8" s="3" t="s">
        <v>10</v>
      </c>
      <c r="D8" s="3">
        <v>889221270</v>
      </c>
    </row>
    <row r="9" spans="1:4">
      <c r="A9" s="6" t="s">
        <v>66</v>
      </c>
      <c r="B9" s="3">
        <v>80151111</v>
      </c>
      <c r="C9" s="3"/>
      <c r="D9" s="3">
        <v>80045589</v>
      </c>
    </row>
    <row r="10" spans="1:4">
      <c r="A10" s="6" t="s">
        <v>11</v>
      </c>
      <c r="B10" s="3">
        <v>151939281</v>
      </c>
      <c r="C10" s="3"/>
      <c r="D10" s="3">
        <v>120043694</v>
      </c>
    </row>
    <row r="11" spans="1:4">
      <c r="A11" s="6" t="s">
        <v>12</v>
      </c>
      <c r="B11" s="3">
        <v>2065565122</v>
      </c>
      <c r="C11" s="3"/>
      <c r="D11" s="3">
        <v>1749653864</v>
      </c>
    </row>
    <row r="12" spans="1:4">
      <c r="A12" s="6" t="s">
        <v>27</v>
      </c>
      <c r="B12" s="3">
        <v>794197376</v>
      </c>
      <c r="C12" s="3"/>
      <c r="D12" s="3">
        <v>615895386</v>
      </c>
    </row>
    <row r="13" spans="1:4">
      <c r="A13" s="6" t="s">
        <v>24</v>
      </c>
      <c r="B13" s="3">
        <v>648368162</v>
      </c>
      <c r="C13" s="3"/>
      <c r="D13" s="3">
        <v>416460273</v>
      </c>
    </row>
    <row r="14" spans="1:4">
      <c r="A14" s="6" t="s">
        <v>130</v>
      </c>
      <c r="B14" s="3">
        <v>440730674</v>
      </c>
      <c r="C14" s="3"/>
      <c r="D14" s="3">
        <v>342673733</v>
      </c>
    </row>
    <row r="15" spans="1:4">
      <c r="A15" s="6" t="s">
        <v>28</v>
      </c>
      <c r="B15" s="3">
        <v>43302154</v>
      </c>
      <c r="C15" s="3"/>
      <c r="D15" s="3">
        <v>26335102</v>
      </c>
    </row>
    <row r="16" spans="1:4">
      <c r="A16" s="6" t="s">
        <v>58</v>
      </c>
      <c r="B16" s="3">
        <v>15094105</v>
      </c>
      <c r="C16" s="3"/>
      <c r="D16" s="3">
        <v>15167890</v>
      </c>
    </row>
    <row r="17" spans="1:4">
      <c r="A17" s="6" t="s">
        <v>33</v>
      </c>
      <c r="B17" s="3" t="s">
        <v>65</v>
      </c>
      <c r="C17" s="3"/>
      <c r="D17" s="3">
        <v>58743</v>
      </c>
    </row>
    <row r="18" spans="1:4" ht="14.25" customHeight="1">
      <c r="A18" s="6" t="s">
        <v>13</v>
      </c>
      <c r="B18" s="3">
        <v>5652186</v>
      </c>
      <c r="C18" s="3"/>
      <c r="D18" s="3">
        <v>6016429</v>
      </c>
    </row>
    <row r="19" spans="1:4">
      <c r="A19" s="6" t="s">
        <v>14</v>
      </c>
      <c r="B19" s="3">
        <v>9397897</v>
      </c>
      <c r="C19" s="3"/>
      <c r="D19" s="3">
        <v>7486654</v>
      </c>
    </row>
    <row r="20" spans="1:4">
      <c r="A20" s="6" t="s">
        <v>82</v>
      </c>
      <c r="B20" s="3">
        <v>38520415</v>
      </c>
      <c r="C20" s="3"/>
      <c r="D20" s="3">
        <v>30068580</v>
      </c>
    </row>
    <row r="21" spans="1:4">
      <c r="A21" s="6" t="s">
        <v>88</v>
      </c>
      <c r="B21" s="3">
        <v>11311880</v>
      </c>
      <c r="C21" s="3"/>
      <c r="D21" s="3">
        <v>4579467</v>
      </c>
    </row>
    <row r="22" spans="1:4">
      <c r="A22" s="6" t="s">
        <v>64</v>
      </c>
      <c r="B22" s="3">
        <v>6193004</v>
      </c>
      <c r="C22" s="3"/>
      <c r="D22" s="3">
        <v>6978166</v>
      </c>
    </row>
    <row r="23" spans="1:4">
      <c r="A23" s="5" t="s">
        <v>15</v>
      </c>
      <c r="B23" s="12">
        <f>SUM(B8:B22)</f>
        <v>5194561386</v>
      </c>
      <c r="C23" s="5"/>
      <c r="D23" s="12">
        <f>SUM(D8:D22)</f>
        <v>4310684840</v>
      </c>
    </row>
    <row r="24" spans="1:4">
      <c r="A24" s="5"/>
      <c r="B24" s="138"/>
      <c r="C24" s="138"/>
      <c r="D24" s="138"/>
    </row>
    <row r="25" spans="1:4">
      <c r="A25" s="5" t="s">
        <v>16</v>
      </c>
      <c r="B25" s="138"/>
      <c r="C25" s="138"/>
      <c r="D25" s="138"/>
    </row>
    <row r="26" spans="1:4">
      <c r="A26" s="6" t="s">
        <v>76</v>
      </c>
      <c r="B26" s="3">
        <v>160816750</v>
      </c>
      <c r="C26" s="3"/>
      <c r="D26" s="3">
        <v>136022198</v>
      </c>
    </row>
    <row r="27" spans="1:4">
      <c r="A27" s="6" t="s">
        <v>67</v>
      </c>
      <c r="B27" s="3">
        <v>1343374</v>
      </c>
      <c r="C27" s="3"/>
      <c r="D27" s="3">
        <v>1595524</v>
      </c>
    </row>
    <row r="28" spans="1:4">
      <c r="A28" s="6" t="s">
        <v>89</v>
      </c>
      <c r="B28" s="3">
        <v>796443623</v>
      </c>
      <c r="C28" s="3"/>
      <c r="D28" s="3">
        <v>710511650</v>
      </c>
    </row>
    <row r="29" spans="1:4">
      <c r="A29" s="6" t="s">
        <v>17</v>
      </c>
      <c r="B29" s="3">
        <v>392620849</v>
      </c>
      <c r="C29" s="3"/>
      <c r="D29" s="3">
        <v>402549011</v>
      </c>
    </row>
    <row r="30" spans="1:4">
      <c r="A30" s="6" t="s">
        <v>70</v>
      </c>
      <c r="B30" s="3">
        <v>190560790</v>
      </c>
      <c r="C30" s="3"/>
      <c r="D30" s="3">
        <v>27362351</v>
      </c>
    </row>
    <row r="31" spans="1:4">
      <c r="A31" s="6" t="s">
        <v>18</v>
      </c>
      <c r="B31" s="3">
        <v>591200198</v>
      </c>
      <c r="C31" s="3"/>
      <c r="D31" s="3">
        <v>591470760</v>
      </c>
    </row>
    <row r="32" spans="1:4">
      <c r="A32" s="6" t="s">
        <v>29</v>
      </c>
      <c r="B32" s="3">
        <v>1809803877</v>
      </c>
      <c r="C32" s="3"/>
      <c r="D32" s="3">
        <v>1278258121</v>
      </c>
    </row>
    <row r="33" spans="1:6">
      <c r="A33" s="6" t="s">
        <v>19</v>
      </c>
      <c r="B33" s="3">
        <v>140139862</v>
      </c>
      <c r="C33" s="3"/>
      <c r="D33" s="3">
        <v>133777729</v>
      </c>
    </row>
    <row r="34" spans="1:6">
      <c r="A34" s="6" t="s">
        <v>20</v>
      </c>
      <c r="B34" s="3">
        <v>113397465</v>
      </c>
      <c r="C34" s="3"/>
      <c r="D34" s="3">
        <v>106553791</v>
      </c>
    </row>
    <row r="35" spans="1:6">
      <c r="A35" s="6" t="s">
        <v>59</v>
      </c>
      <c r="B35" s="3">
        <v>40276283</v>
      </c>
      <c r="C35" s="3"/>
      <c r="D35" s="3">
        <v>36128147</v>
      </c>
    </row>
    <row r="36" spans="1:6">
      <c r="A36" s="5" t="s">
        <v>21</v>
      </c>
      <c r="B36" s="12">
        <f>SUM(B26:B35)</f>
        <v>4236603071</v>
      </c>
      <c r="C36" s="5"/>
      <c r="D36" s="12">
        <f>SUM(D26:D35)</f>
        <v>3424229282</v>
      </c>
    </row>
    <row r="37" spans="1:6">
      <c r="A37" s="5"/>
      <c r="B37" s="6"/>
      <c r="C37" s="138"/>
      <c r="D37" s="6"/>
    </row>
    <row r="38" spans="1:6">
      <c r="A38" s="5" t="s">
        <v>30</v>
      </c>
      <c r="B38" s="6"/>
      <c r="C38" s="138"/>
      <c r="D38" s="6"/>
    </row>
    <row r="39" spans="1:6">
      <c r="A39" s="6" t="s">
        <v>22</v>
      </c>
      <c r="B39" s="8">
        <v>715953511</v>
      </c>
      <c r="C39" s="6"/>
      <c r="D39" s="8">
        <v>715953511</v>
      </c>
    </row>
    <row r="40" spans="1:6">
      <c r="A40" s="6" t="s">
        <v>113</v>
      </c>
      <c r="B40" s="4">
        <v>-34242096</v>
      </c>
      <c r="C40" s="4"/>
      <c r="D40" s="4">
        <v>-57531954</v>
      </c>
      <c r="E40" s="14"/>
      <c r="F40" s="14"/>
    </row>
    <row r="41" spans="1:6">
      <c r="A41" s="6" t="s">
        <v>23</v>
      </c>
      <c r="B41" s="8">
        <v>54505243</v>
      </c>
      <c r="C41" s="3"/>
      <c r="D41" s="8">
        <v>36750489</v>
      </c>
      <c r="F41" s="14"/>
    </row>
    <row r="42" spans="1:6">
      <c r="A42" s="6" t="s">
        <v>71</v>
      </c>
      <c r="B42" s="8">
        <v>221741657</v>
      </c>
      <c r="C42" s="4"/>
      <c r="D42" s="8">
        <v>191283512</v>
      </c>
      <c r="E42" s="14"/>
    </row>
    <row r="43" spans="1:6">
      <c r="A43" s="5" t="s">
        <v>31</v>
      </c>
      <c r="B43" s="12">
        <f>SUM(B39:B42)</f>
        <v>957958315</v>
      </c>
      <c r="C43" s="5"/>
      <c r="D43" s="12">
        <f>SUM(D39:D42)</f>
        <v>886455558</v>
      </c>
    </row>
    <row r="44" spans="1:6" ht="16.149999999999999" thickBot="1">
      <c r="A44" s="5" t="s">
        <v>32</v>
      </c>
      <c r="B44" s="9">
        <f>B36+B43</f>
        <v>5194561386</v>
      </c>
      <c r="C44" s="5"/>
      <c r="D44" s="9">
        <f>D36+D43</f>
        <v>4310684840</v>
      </c>
    </row>
    <row r="45" spans="1:6" ht="16.149999999999999" thickTop="1">
      <c r="B45" s="15"/>
      <c r="D45" s="15"/>
    </row>
    <row r="46" spans="1:6">
      <c r="B46" s="15"/>
      <c r="C46" s="15"/>
      <c r="D46" s="15"/>
    </row>
    <row r="48" spans="1:6" s="18" customFormat="1" ht="18">
      <c r="A48" s="101" t="s">
        <v>93</v>
      </c>
      <c r="B48" s="102"/>
      <c r="C48" s="102"/>
      <c r="D48" s="102" t="s">
        <v>111</v>
      </c>
      <c r="E48" s="17"/>
    </row>
    <row r="49" spans="1:5" s="18" customFormat="1" ht="18">
      <c r="A49" s="1"/>
      <c r="B49" s="2"/>
      <c r="C49" s="10"/>
      <c r="D49" s="7"/>
    </row>
    <row r="50" spans="1:5" s="18" customFormat="1" ht="18">
      <c r="A50" s="101" t="s">
        <v>38</v>
      </c>
      <c r="B50" s="102"/>
      <c r="C50" s="102"/>
      <c r="D50" s="102" t="s">
        <v>39</v>
      </c>
      <c r="E50" s="17"/>
    </row>
  </sheetData>
  <mergeCells count="8">
    <mergeCell ref="C37:C38"/>
    <mergeCell ref="A1:D1"/>
    <mergeCell ref="A2:D2"/>
    <mergeCell ref="A5:A6"/>
    <mergeCell ref="C5:C6"/>
    <mergeCell ref="B24:B25"/>
    <mergeCell ref="C24:C25"/>
    <mergeCell ref="D24:D25"/>
  </mergeCells>
  <pageMargins left="0.98425196850393704" right="0.4" top="0.59055118110236204" bottom="0.59055118110236204" header="0.31496062992126" footer="0.31496062992126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="59" zoomScaleNormal="59" zoomScaleSheetLayoutView="100" workbookViewId="0">
      <selection activeCell="F43" sqref="F43"/>
    </sheetView>
  </sheetViews>
  <sheetFormatPr defaultColWidth="9.19921875" defaultRowHeight="15.75"/>
  <cols>
    <col min="1" max="1" width="66.53125" style="7" customWidth="1"/>
    <col min="2" max="2" width="22" style="7" customWidth="1"/>
    <col min="3" max="3" width="2.796875" style="7" customWidth="1"/>
    <col min="4" max="4" width="20.796875" style="16" customWidth="1"/>
    <col min="5" max="16384" width="9.19921875" style="7"/>
  </cols>
  <sheetData>
    <row r="1" spans="1:7" ht="17.25">
      <c r="A1" s="142" t="s">
        <v>26</v>
      </c>
      <c r="B1" s="142"/>
      <c r="C1" s="142"/>
      <c r="D1" s="142"/>
    </row>
    <row r="2" spans="1:7" ht="18.75" customHeight="1">
      <c r="A2" s="144" t="s">
        <v>138</v>
      </c>
      <c r="B2" s="144"/>
      <c r="C2" s="144"/>
      <c r="D2" s="144"/>
      <c r="E2" s="117"/>
      <c r="F2" s="117"/>
      <c r="G2" s="117"/>
    </row>
    <row r="4" spans="1:7">
      <c r="B4" s="112" t="s">
        <v>63</v>
      </c>
      <c r="D4" s="112" t="s">
        <v>63</v>
      </c>
    </row>
    <row r="5" spans="1:7" ht="60">
      <c r="A5" s="143"/>
      <c r="B5" s="61" t="s">
        <v>135</v>
      </c>
      <c r="C5" s="141"/>
      <c r="D5" s="61" t="s">
        <v>136</v>
      </c>
    </row>
    <row r="6" spans="1:7">
      <c r="A6" s="143"/>
      <c r="B6" s="125" t="s">
        <v>0</v>
      </c>
      <c r="C6" s="141"/>
      <c r="D6" s="125" t="s">
        <v>0</v>
      </c>
    </row>
    <row r="7" spans="1:7" ht="31.15">
      <c r="A7" s="32" t="s">
        <v>36</v>
      </c>
      <c r="B7" s="85">
        <v>250627366</v>
      </c>
      <c r="C7" s="42"/>
      <c r="D7" s="85">
        <v>240350555</v>
      </c>
    </row>
    <row r="8" spans="1:7">
      <c r="A8" s="32" t="s">
        <v>35</v>
      </c>
      <c r="B8" s="85">
        <v>95095253</v>
      </c>
      <c r="C8" s="42"/>
      <c r="D8" s="85">
        <v>68697853</v>
      </c>
    </row>
    <row r="9" spans="1:7">
      <c r="A9" s="32" t="s">
        <v>1</v>
      </c>
      <c r="B9" s="43">
        <v>-206821778</v>
      </c>
      <c r="C9" s="44"/>
      <c r="D9" s="43">
        <v>-170000026</v>
      </c>
    </row>
    <row r="10" spans="1:7">
      <c r="A10" s="19" t="s">
        <v>2</v>
      </c>
      <c r="B10" s="45">
        <f>SUM(B7:B9)</f>
        <v>138900841</v>
      </c>
      <c r="C10" s="45">
        <f t="shared" ref="C10" si="0">SUM(C7:C9)</f>
        <v>0</v>
      </c>
      <c r="D10" s="45">
        <f>SUM(D7:D9)</f>
        <v>139048382</v>
      </c>
    </row>
    <row r="11" spans="1:7">
      <c r="A11" s="32"/>
      <c r="B11" s="42"/>
      <c r="C11" s="42"/>
      <c r="D11" s="47"/>
    </row>
    <row r="12" spans="1:7">
      <c r="A12" s="32" t="s">
        <v>3</v>
      </c>
      <c r="B12" s="85">
        <v>4566993</v>
      </c>
      <c r="C12" s="42"/>
      <c r="D12" s="85">
        <v>378949</v>
      </c>
    </row>
    <row r="13" spans="1:7">
      <c r="A13" s="32" t="s">
        <v>4</v>
      </c>
      <c r="B13" s="43">
        <v>-534426</v>
      </c>
      <c r="C13" s="42"/>
      <c r="D13" s="43">
        <v>-514749</v>
      </c>
    </row>
    <row r="14" spans="1:7">
      <c r="A14" s="19" t="s">
        <v>129</v>
      </c>
      <c r="B14" s="49">
        <f>SUM(B12:B13)</f>
        <v>4032567</v>
      </c>
      <c r="C14" s="46"/>
      <c r="D14" s="50">
        <f>SUM(D12:D13)</f>
        <v>-135800</v>
      </c>
    </row>
    <row r="15" spans="1:7">
      <c r="A15" s="32"/>
      <c r="B15" s="42"/>
      <c r="C15" s="42"/>
      <c r="D15" s="47"/>
    </row>
    <row r="16" spans="1:7">
      <c r="A16" s="32" t="s">
        <v>114</v>
      </c>
      <c r="B16" s="44">
        <v>1565214</v>
      </c>
      <c r="C16" s="44"/>
      <c r="D16" s="44">
        <v>5918836</v>
      </c>
    </row>
    <row r="17" spans="1:4" ht="31.15">
      <c r="A17" s="32" t="s">
        <v>139</v>
      </c>
      <c r="B17" s="44">
        <v>1769241</v>
      </c>
      <c r="C17" s="44"/>
      <c r="D17" s="44">
        <v>-683605</v>
      </c>
    </row>
    <row r="18" spans="1:4">
      <c r="A18" s="32" t="s">
        <v>115</v>
      </c>
      <c r="B18" s="44">
        <v>89146</v>
      </c>
      <c r="C18" s="44"/>
      <c r="D18" s="44" t="s">
        <v>65</v>
      </c>
    </row>
    <row r="19" spans="1:4">
      <c r="A19" s="32" t="s">
        <v>116</v>
      </c>
      <c r="B19" s="44" t="s">
        <v>65</v>
      </c>
      <c r="C19" s="44"/>
      <c r="D19" s="44">
        <v>1040444</v>
      </c>
    </row>
    <row r="20" spans="1:4">
      <c r="A20" s="32" t="s">
        <v>117</v>
      </c>
      <c r="B20" s="52">
        <v>-9196428</v>
      </c>
      <c r="C20" s="44"/>
      <c r="D20" s="52">
        <v>2859340</v>
      </c>
    </row>
    <row r="21" spans="1:4">
      <c r="A21" s="19" t="s">
        <v>5</v>
      </c>
      <c r="B21" s="53">
        <f>SUM(B16:B20,B14,B10)</f>
        <v>137160581</v>
      </c>
      <c r="C21" s="46"/>
      <c r="D21" s="53">
        <f>SUM(D16:D20,D10,D14)</f>
        <v>148047597</v>
      </c>
    </row>
    <row r="22" spans="1:4" ht="31.15">
      <c r="A22" s="32" t="s">
        <v>100</v>
      </c>
      <c r="B22" s="51">
        <v>18802289</v>
      </c>
      <c r="C22" s="42"/>
      <c r="D22" s="51">
        <v>33718470</v>
      </c>
    </row>
    <row r="23" spans="1:4" ht="46.5">
      <c r="A23" s="32" t="s">
        <v>101</v>
      </c>
      <c r="B23" s="51">
        <v>-3821670</v>
      </c>
      <c r="C23" s="54"/>
      <c r="D23" s="51">
        <v>447759</v>
      </c>
    </row>
    <row r="24" spans="1:4">
      <c r="A24" s="32" t="s">
        <v>140</v>
      </c>
      <c r="B24" s="51">
        <v>-46941</v>
      </c>
      <c r="C24" s="54"/>
      <c r="D24" s="51">
        <v>-71222</v>
      </c>
    </row>
    <row r="25" spans="1:4">
      <c r="A25" s="32" t="s">
        <v>6</v>
      </c>
      <c r="B25" s="48">
        <v>-9438563</v>
      </c>
      <c r="C25" s="42"/>
      <c r="D25" s="48">
        <v>-6695441</v>
      </c>
    </row>
    <row r="26" spans="1:4" ht="17.55" customHeight="1">
      <c r="A26" s="19" t="s">
        <v>69</v>
      </c>
      <c r="B26" s="53">
        <f>SUM(B21:B25)</f>
        <v>142655696</v>
      </c>
      <c r="C26" s="46"/>
      <c r="D26" s="53">
        <f>SUM(D21:D25)</f>
        <v>175447163</v>
      </c>
    </row>
    <row r="27" spans="1:4">
      <c r="A27" s="32" t="s">
        <v>68</v>
      </c>
      <c r="B27" s="48">
        <v>-22188561</v>
      </c>
      <c r="C27" s="42"/>
      <c r="D27" s="43">
        <v>-31540905</v>
      </c>
    </row>
    <row r="28" spans="1:4">
      <c r="A28" s="19" t="s">
        <v>109</v>
      </c>
      <c r="B28" s="55">
        <f>SUM(B26:B27)</f>
        <v>120467135</v>
      </c>
      <c r="C28" s="46"/>
      <c r="D28" s="55">
        <f>SUM(D26:D27)</f>
        <v>143906258</v>
      </c>
    </row>
    <row r="29" spans="1:4">
      <c r="A29" s="19"/>
      <c r="B29" s="46"/>
      <c r="C29" s="46"/>
      <c r="D29" s="53"/>
    </row>
    <row r="30" spans="1:4">
      <c r="A30" s="19" t="s">
        <v>91</v>
      </c>
      <c r="B30" s="46"/>
      <c r="C30" s="46"/>
      <c r="D30" s="53"/>
    </row>
    <row r="31" spans="1:4" ht="31.15">
      <c r="A31" s="33" t="s">
        <v>7</v>
      </c>
      <c r="B31" s="46"/>
      <c r="C31" s="46"/>
      <c r="D31" s="53"/>
    </row>
    <row r="32" spans="1:4">
      <c r="A32" s="32" t="s">
        <v>60</v>
      </c>
      <c r="B32" s="46"/>
      <c r="C32" s="46"/>
      <c r="D32" s="53"/>
    </row>
    <row r="33" spans="1:5">
      <c r="A33" s="32" t="s">
        <v>34</v>
      </c>
      <c r="B33" s="44">
        <v>11469284</v>
      </c>
      <c r="C33" s="46"/>
      <c r="D33" s="44">
        <v>-3324935</v>
      </c>
    </row>
    <row r="34" spans="1:5">
      <c r="A34" s="32" t="s">
        <v>118</v>
      </c>
      <c r="B34" s="44">
        <v>1142</v>
      </c>
      <c r="C34" s="46"/>
      <c r="D34" s="44">
        <v>127887</v>
      </c>
    </row>
    <row r="35" spans="1:5" ht="31.15">
      <c r="A35" s="33" t="s">
        <v>78</v>
      </c>
      <c r="B35" s="44">
        <f>SUM(B33:B34)</f>
        <v>11470426</v>
      </c>
      <c r="C35" s="46"/>
      <c r="D35" s="44">
        <f>SUM(D33:D34)</f>
        <v>-3197048</v>
      </c>
    </row>
    <row r="36" spans="1:5" ht="34.5" customHeight="1">
      <c r="A36" s="33" t="s">
        <v>72</v>
      </c>
      <c r="B36" s="44"/>
      <c r="C36" s="46"/>
      <c r="D36" s="44"/>
    </row>
    <row r="37" spans="1:5" ht="17.25" customHeight="1">
      <c r="A37" s="100" t="s">
        <v>73</v>
      </c>
      <c r="B37" s="44">
        <v>-367569</v>
      </c>
      <c r="C37" s="46"/>
      <c r="D37" s="44">
        <v>-1009298</v>
      </c>
    </row>
    <row r="38" spans="1:5" ht="29.25" customHeight="1">
      <c r="A38" s="100" t="s">
        <v>119</v>
      </c>
      <c r="B38" s="44">
        <v>12187001</v>
      </c>
      <c r="C38" s="46"/>
      <c r="D38" s="44" t="s">
        <v>65</v>
      </c>
    </row>
    <row r="39" spans="1:5" ht="31.15">
      <c r="A39" s="33" t="s">
        <v>79</v>
      </c>
      <c r="B39" s="106">
        <f>SUM(B37:B38)</f>
        <v>11819432</v>
      </c>
      <c r="C39" s="46"/>
      <c r="D39" s="106">
        <f>SUM(D37)</f>
        <v>-1009298</v>
      </c>
    </row>
    <row r="40" spans="1:5">
      <c r="A40" s="19" t="s">
        <v>141</v>
      </c>
      <c r="B40" s="49">
        <f>SUM(B35,B39)</f>
        <v>23289858</v>
      </c>
      <c r="C40" s="56"/>
      <c r="D40" s="49">
        <f>SUM(D35,D39)</f>
        <v>-4206346</v>
      </c>
    </row>
    <row r="41" spans="1:5">
      <c r="A41" s="19" t="s">
        <v>106</v>
      </c>
      <c r="B41" s="49">
        <f>B40+B28</f>
        <v>143756993</v>
      </c>
      <c r="C41" s="46"/>
      <c r="D41" s="49">
        <f>D40+D28</f>
        <v>139699912</v>
      </c>
    </row>
    <row r="42" spans="1:5">
      <c r="A42" s="32" t="s">
        <v>152</v>
      </c>
      <c r="B42" s="44">
        <v>56969</v>
      </c>
      <c r="C42" s="54"/>
      <c r="D42" s="44">
        <v>68101</v>
      </c>
    </row>
    <row r="43" spans="1:5">
      <c r="B43" s="54"/>
      <c r="C43" s="54"/>
      <c r="D43" s="57"/>
    </row>
    <row r="45" spans="1:5" s="18" customFormat="1" ht="18">
      <c r="A45" s="101" t="s">
        <v>93</v>
      </c>
      <c r="B45" s="102"/>
      <c r="C45" s="102"/>
      <c r="D45" s="102" t="s">
        <v>111</v>
      </c>
      <c r="E45" s="17"/>
    </row>
    <row r="46" spans="1:5" s="18" customFormat="1" ht="18">
      <c r="A46" s="1"/>
      <c r="B46" s="2"/>
      <c r="C46" s="10"/>
      <c r="D46" s="7"/>
    </row>
    <row r="47" spans="1:5" s="18" customFormat="1" ht="18">
      <c r="A47" s="101" t="s">
        <v>38</v>
      </c>
      <c r="B47" s="102"/>
      <c r="C47" s="102"/>
      <c r="D47" s="102" t="s">
        <v>39</v>
      </c>
      <c r="E47" s="17"/>
    </row>
  </sheetData>
  <mergeCells count="4">
    <mergeCell ref="A1:D1"/>
    <mergeCell ref="A5:A6"/>
    <mergeCell ref="C5:C6"/>
    <mergeCell ref="A2:D2"/>
  </mergeCells>
  <pageMargins left="0.98425196850393704" right="0.39" top="0.59055118110236204" bottom="0.59055118110236204" header="0.31496062992126" footer="0.31496062992126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42" zoomScale="50" zoomScaleNormal="50" workbookViewId="0">
      <selection sqref="A1:D63"/>
    </sheetView>
  </sheetViews>
  <sheetFormatPr defaultColWidth="9.19921875" defaultRowHeight="15.4"/>
  <cols>
    <col min="1" max="1" width="73.53125" style="60" customWidth="1"/>
    <col min="2" max="2" width="22.46484375" style="62" customWidth="1"/>
    <col min="3" max="3" width="1.796875" style="62" customWidth="1"/>
    <col min="4" max="4" width="22.53125" style="62" customWidth="1"/>
    <col min="5" max="5" width="9.19921875" style="20"/>
    <col min="6" max="6" width="14.796875" style="20" bestFit="1" customWidth="1"/>
    <col min="7" max="7" width="13.796875" style="20" bestFit="1" customWidth="1"/>
    <col min="8" max="16384" width="9.19921875" style="20"/>
  </cols>
  <sheetData>
    <row r="1" spans="1:6" ht="17.25">
      <c r="A1" s="145" t="s">
        <v>40</v>
      </c>
      <c r="B1" s="145"/>
      <c r="C1" s="145"/>
      <c r="D1" s="145"/>
    </row>
    <row r="2" spans="1:6" ht="17.55" customHeight="1">
      <c r="A2" s="144" t="s">
        <v>134</v>
      </c>
      <c r="B2" s="144"/>
      <c r="C2" s="144"/>
      <c r="D2" s="144"/>
    </row>
    <row r="3" spans="1:6">
      <c r="A3" s="59"/>
      <c r="B3" s="59"/>
      <c r="C3" s="59"/>
      <c r="D3" s="59"/>
    </row>
    <row r="4" spans="1:6">
      <c r="B4" s="61" t="s">
        <v>63</v>
      </c>
      <c r="D4" s="61" t="s">
        <v>63</v>
      </c>
    </row>
    <row r="5" spans="1:6" ht="50.25" customHeight="1">
      <c r="A5" s="146"/>
      <c r="B5" s="61" t="s">
        <v>135</v>
      </c>
      <c r="C5" s="61"/>
      <c r="D5" s="61" t="s">
        <v>136</v>
      </c>
    </row>
    <row r="6" spans="1:6" ht="18.75" customHeight="1">
      <c r="A6" s="146"/>
      <c r="B6" s="63" t="s">
        <v>0</v>
      </c>
      <c r="C6" s="61"/>
      <c r="D6" s="63" t="s">
        <v>0</v>
      </c>
    </row>
    <row r="7" spans="1:6" ht="30">
      <c r="A7" s="64" t="s">
        <v>41</v>
      </c>
      <c r="B7" s="65"/>
      <c r="C7" s="65"/>
      <c r="D7" s="65"/>
    </row>
    <row r="8" spans="1:6">
      <c r="A8" s="66" t="s">
        <v>42</v>
      </c>
      <c r="B8" s="67">
        <v>254861332</v>
      </c>
      <c r="C8" s="67"/>
      <c r="D8" s="67">
        <v>248789468</v>
      </c>
      <c r="F8" s="87"/>
    </row>
    <row r="9" spans="1:6">
      <c r="A9" s="66" t="s">
        <v>43</v>
      </c>
      <c r="B9" s="69">
        <v>-113017903</v>
      </c>
      <c r="C9" s="69"/>
      <c r="D9" s="69">
        <v>-106363751</v>
      </c>
    </row>
    <row r="10" spans="1:6">
      <c r="A10" s="66" t="s">
        <v>44</v>
      </c>
      <c r="B10" s="67">
        <v>2088238</v>
      </c>
      <c r="C10" s="67"/>
      <c r="D10" s="67">
        <v>127610</v>
      </c>
    </row>
    <row r="11" spans="1:6">
      <c r="A11" s="66" t="s">
        <v>45</v>
      </c>
      <c r="B11" s="69">
        <v>-646372</v>
      </c>
      <c r="C11" s="69"/>
      <c r="D11" s="69">
        <v>-475983</v>
      </c>
    </row>
    <row r="12" spans="1:6">
      <c r="A12" s="66" t="s">
        <v>131</v>
      </c>
      <c r="B12" s="69">
        <v>-419979</v>
      </c>
      <c r="C12" s="67"/>
      <c r="D12" s="67">
        <v>1832418</v>
      </c>
    </row>
    <row r="13" spans="1:6">
      <c r="A13" s="66" t="s">
        <v>123</v>
      </c>
      <c r="B13" s="67">
        <v>769635</v>
      </c>
      <c r="C13" s="67"/>
      <c r="D13" s="67">
        <v>584630</v>
      </c>
    </row>
    <row r="14" spans="1:6">
      <c r="A14" s="66" t="s">
        <v>46</v>
      </c>
      <c r="B14" s="69">
        <v>-8460233</v>
      </c>
      <c r="C14" s="67"/>
      <c r="D14" s="69">
        <v>-5801800</v>
      </c>
    </row>
    <row r="15" spans="1:6">
      <c r="A15" s="66"/>
      <c r="B15" s="70">
        <f>SUM(B8:B14)</f>
        <v>135174718</v>
      </c>
      <c r="C15" s="71"/>
      <c r="D15" s="70">
        <f>SUM(D8:D14)</f>
        <v>138692592</v>
      </c>
    </row>
    <row r="16" spans="1:6">
      <c r="A16" s="64" t="s">
        <v>47</v>
      </c>
      <c r="B16" s="72"/>
      <c r="C16" s="73"/>
      <c r="D16" s="74"/>
    </row>
    <row r="17" spans="1:6">
      <c r="A17" s="66" t="s">
        <v>66</v>
      </c>
      <c r="B17" s="72">
        <v>2867</v>
      </c>
      <c r="C17" s="73"/>
      <c r="D17" s="67">
        <v>1356</v>
      </c>
    </row>
    <row r="18" spans="1:6">
      <c r="A18" s="66" t="s">
        <v>11</v>
      </c>
      <c r="B18" s="67">
        <v>7159583</v>
      </c>
      <c r="C18" s="67"/>
      <c r="D18" s="67">
        <v>6314339</v>
      </c>
    </row>
    <row r="19" spans="1:6">
      <c r="A19" s="66" t="s">
        <v>12</v>
      </c>
      <c r="B19" s="69">
        <v>-260927405</v>
      </c>
      <c r="C19" s="67"/>
      <c r="D19" s="67">
        <v>183337574</v>
      </c>
      <c r="F19" s="99"/>
    </row>
    <row r="20" spans="1:6">
      <c r="A20" s="66" t="s">
        <v>27</v>
      </c>
      <c r="B20" s="67">
        <v>52457960</v>
      </c>
      <c r="C20" s="67"/>
      <c r="D20" s="67">
        <v>56755769</v>
      </c>
    </row>
    <row r="21" spans="1:6">
      <c r="A21" s="66" t="s">
        <v>82</v>
      </c>
      <c r="B21" s="69">
        <v>-28390</v>
      </c>
      <c r="C21" s="67"/>
      <c r="D21" s="69">
        <v>-88799</v>
      </c>
    </row>
    <row r="22" spans="1:6">
      <c r="A22" s="66" t="s">
        <v>37</v>
      </c>
      <c r="B22" s="69">
        <v>-222906274</v>
      </c>
      <c r="C22" s="69"/>
      <c r="D22" s="69">
        <v>-351753736</v>
      </c>
    </row>
    <row r="23" spans="1:6">
      <c r="A23" s="66" t="s">
        <v>48</v>
      </c>
      <c r="B23" s="67">
        <v>2305577</v>
      </c>
      <c r="C23" s="69"/>
      <c r="D23" s="67">
        <v>5892495</v>
      </c>
    </row>
    <row r="24" spans="1:6">
      <c r="A24" s="64" t="s">
        <v>49</v>
      </c>
      <c r="B24" s="67"/>
      <c r="C24" s="67"/>
      <c r="D24" s="67"/>
    </row>
    <row r="25" spans="1:6">
      <c r="A25" s="66" t="s">
        <v>76</v>
      </c>
      <c r="B25" s="67">
        <v>20466508</v>
      </c>
      <c r="C25" s="67"/>
      <c r="D25" s="67">
        <v>22788031</v>
      </c>
    </row>
    <row r="26" spans="1:6">
      <c r="A26" s="66" t="s">
        <v>67</v>
      </c>
      <c r="B26" s="69">
        <v>-333333</v>
      </c>
      <c r="C26" s="67"/>
      <c r="D26" s="69">
        <v>-333333</v>
      </c>
    </row>
    <row r="27" spans="1:6">
      <c r="A27" s="66" t="s">
        <v>17</v>
      </c>
      <c r="B27" s="69">
        <v>-45800011</v>
      </c>
      <c r="C27" s="67"/>
      <c r="D27" s="67">
        <v>4178088</v>
      </c>
    </row>
    <row r="28" spans="1:6" ht="30.75">
      <c r="A28" s="66" t="s">
        <v>77</v>
      </c>
      <c r="B28" s="67">
        <v>19767450</v>
      </c>
      <c r="C28" s="67"/>
      <c r="D28" s="67">
        <v>11033025</v>
      </c>
    </row>
    <row r="29" spans="1:6">
      <c r="A29" s="66" t="s">
        <v>89</v>
      </c>
      <c r="B29" s="67">
        <v>40298380</v>
      </c>
      <c r="C29" s="67"/>
      <c r="D29" s="69">
        <v>-49512646</v>
      </c>
    </row>
    <row r="30" spans="1:6">
      <c r="A30" s="6" t="s">
        <v>70</v>
      </c>
      <c r="B30" s="67">
        <v>152543404</v>
      </c>
      <c r="C30" s="67"/>
      <c r="D30" s="67">
        <v>780439</v>
      </c>
    </row>
    <row r="31" spans="1:6">
      <c r="A31" s="66" t="s">
        <v>149</v>
      </c>
      <c r="B31" s="69">
        <v>-90800670</v>
      </c>
      <c r="C31" s="67"/>
      <c r="D31" s="67">
        <v>88977378</v>
      </c>
    </row>
    <row r="32" spans="1:6" ht="30">
      <c r="A32" s="64" t="s">
        <v>95</v>
      </c>
      <c r="B32" s="110">
        <f>SUM(B15:B31)</f>
        <v>-190619636</v>
      </c>
      <c r="C32" s="75"/>
      <c r="D32" s="70">
        <f>SUM(D15:D31)</f>
        <v>117062572</v>
      </c>
    </row>
    <row r="33" spans="1:6">
      <c r="A33" s="66" t="s">
        <v>50</v>
      </c>
      <c r="B33" s="124">
        <v>-35621385</v>
      </c>
      <c r="C33" s="68"/>
      <c r="D33" s="69">
        <v>-16699711</v>
      </c>
    </row>
    <row r="34" spans="1:6" ht="30">
      <c r="A34" s="64" t="s">
        <v>96</v>
      </c>
      <c r="B34" s="123">
        <f>SUM(B32:B33)</f>
        <v>-226241021</v>
      </c>
      <c r="C34" s="75"/>
      <c r="D34" s="70">
        <f>SUM(D32:D33)</f>
        <v>100362861</v>
      </c>
    </row>
    <row r="35" spans="1:6">
      <c r="A35" s="64"/>
      <c r="B35" s="71"/>
      <c r="C35" s="71"/>
      <c r="D35" s="71"/>
    </row>
    <row r="36" spans="1:6" ht="30">
      <c r="A36" s="64" t="s">
        <v>51</v>
      </c>
      <c r="B36" s="72"/>
      <c r="C36" s="73"/>
      <c r="D36" s="72"/>
    </row>
    <row r="37" spans="1:6" ht="30.75">
      <c r="A37" s="76" t="s">
        <v>80</v>
      </c>
      <c r="B37" s="69">
        <v>-108458</v>
      </c>
      <c r="C37" s="67"/>
      <c r="D37" s="69">
        <v>-86013</v>
      </c>
    </row>
    <row r="38" spans="1:6" ht="30.75">
      <c r="A38" s="76" t="s">
        <v>124</v>
      </c>
      <c r="B38" s="69" t="s">
        <v>65</v>
      </c>
      <c r="C38" s="67"/>
      <c r="D38" s="67">
        <v>24357</v>
      </c>
    </row>
    <row r="39" spans="1:6">
      <c r="A39" s="66" t="s">
        <v>97</v>
      </c>
      <c r="B39" s="69">
        <v>-293784</v>
      </c>
      <c r="C39" s="67"/>
      <c r="D39" s="67">
        <v>2054672</v>
      </c>
    </row>
    <row r="40" spans="1:6">
      <c r="A40" s="76" t="s">
        <v>110</v>
      </c>
      <c r="B40" s="69">
        <v>-1311704492</v>
      </c>
      <c r="C40" s="67"/>
      <c r="D40" s="69">
        <v>-18395555</v>
      </c>
    </row>
    <row r="41" spans="1:6">
      <c r="A41" s="76" t="s">
        <v>57</v>
      </c>
      <c r="B41" s="67">
        <v>1117565300</v>
      </c>
      <c r="C41" s="67"/>
      <c r="D41" s="67">
        <v>4097531</v>
      </c>
      <c r="F41" s="67"/>
    </row>
    <row r="42" spans="1:6">
      <c r="A42" s="76" t="s">
        <v>99</v>
      </c>
      <c r="B42" s="129">
        <v>93963</v>
      </c>
      <c r="C42" s="67"/>
      <c r="D42" s="129">
        <v>1040444</v>
      </c>
      <c r="F42" s="67"/>
    </row>
    <row r="43" spans="1:6">
      <c r="A43" s="64" t="s">
        <v>137</v>
      </c>
      <c r="B43" s="123">
        <f>SUM(B37:B42)</f>
        <v>-194447471</v>
      </c>
      <c r="C43" s="75"/>
      <c r="D43" s="123">
        <f>SUM(D37:D42)</f>
        <v>-11264564</v>
      </c>
    </row>
    <row r="44" spans="1:6">
      <c r="A44" s="64"/>
      <c r="B44" s="86"/>
      <c r="C44" s="71"/>
      <c r="D44" s="86"/>
    </row>
    <row r="45" spans="1:6" ht="30">
      <c r="A45" s="64" t="s">
        <v>52</v>
      </c>
      <c r="B45" s="86"/>
      <c r="C45" s="71"/>
      <c r="D45" s="86"/>
    </row>
    <row r="46" spans="1:6">
      <c r="A46" s="76" t="s">
        <v>125</v>
      </c>
      <c r="B46" s="86">
        <v>0</v>
      </c>
      <c r="C46" s="71"/>
      <c r="D46" s="67">
        <v>100000000</v>
      </c>
    </row>
    <row r="47" spans="1:6" ht="19.05" customHeight="1">
      <c r="A47" s="76" t="s">
        <v>53</v>
      </c>
      <c r="B47" s="67">
        <v>689015998</v>
      </c>
      <c r="C47" s="67"/>
      <c r="D47" s="67">
        <v>63952209</v>
      </c>
    </row>
    <row r="48" spans="1:6" ht="19.05" customHeight="1">
      <c r="A48" s="76" t="s">
        <v>126</v>
      </c>
      <c r="B48" s="69">
        <v>-214858844</v>
      </c>
      <c r="C48" s="67"/>
      <c r="D48" s="69">
        <v>-100000000</v>
      </c>
    </row>
    <row r="49" spans="1:7" ht="19.05" customHeight="1">
      <c r="A49" s="76" t="s">
        <v>127</v>
      </c>
      <c r="B49" s="69">
        <v>-90008990</v>
      </c>
      <c r="C49" s="67"/>
      <c r="D49" s="69">
        <v>-17062443</v>
      </c>
    </row>
    <row r="50" spans="1:7">
      <c r="A50" s="64" t="s">
        <v>98</v>
      </c>
      <c r="B50" s="70">
        <f>SUM(B46:B49)</f>
        <v>384148164</v>
      </c>
      <c r="C50" s="71"/>
      <c r="D50" s="70">
        <f>SUM(D46:D49)</f>
        <v>46889766</v>
      </c>
    </row>
    <row r="51" spans="1:7">
      <c r="A51" s="64"/>
      <c r="B51" s="70"/>
      <c r="C51" s="71"/>
      <c r="D51" s="74"/>
    </row>
    <row r="52" spans="1:7">
      <c r="A52" s="64" t="s">
        <v>142</v>
      </c>
      <c r="B52" s="123">
        <f>SUM(B50,B43,B34)</f>
        <v>-36540328</v>
      </c>
      <c r="C52" s="88"/>
      <c r="D52" s="70">
        <f>SUM(D50,D43,D34)</f>
        <v>135988063</v>
      </c>
    </row>
    <row r="53" spans="1:7">
      <c r="A53" s="66" t="s">
        <v>54</v>
      </c>
      <c r="B53" s="67">
        <v>31433324</v>
      </c>
      <c r="C53" s="68"/>
      <c r="D53" s="69">
        <v>-2491030</v>
      </c>
    </row>
    <row r="54" spans="1:7" ht="30.75">
      <c r="A54" s="66" t="s">
        <v>81</v>
      </c>
      <c r="B54" s="67">
        <v>23753</v>
      </c>
      <c r="C54" s="68"/>
      <c r="D54" s="67">
        <v>12719</v>
      </c>
    </row>
    <row r="55" spans="1:7">
      <c r="A55" s="66" t="s">
        <v>92</v>
      </c>
      <c r="B55" s="77">
        <v>889221270</v>
      </c>
      <c r="C55" s="73"/>
      <c r="D55" s="77">
        <v>816469903</v>
      </c>
      <c r="G55" s="105"/>
    </row>
    <row r="56" spans="1:7" ht="15.75" thickBot="1">
      <c r="A56" s="64" t="s">
        <v>94</v>
      </c>
      <c r="B56" s="78">
        <f>SUM(B52:B55)</f>
        <v>884138019</v>
      </c>
      <c r="C56" s="71"/>
      <c r="D56" s="78">
        <f>SUM(D52:D55)</f>
        <v>949979655</v>
      </c>
    </row>
    <row r="57" spans="1:7" ht="15.75" thickTop="1">
      <c r="F57" s="105"/>
    </row>
    <row r="58" spans="1:7" ht="48" customHeight="1">
      <c r="A58" s="147" t="s">
        <v>150</v>
      </c>
      <c r="B58" s="148"/>
      <c r="C58" s="148"/>
      <c r="D58" s="148"/>
      <c r="F58" s="105"/>
    </row>
    <row r="59" spans="1:7" ht="66" customHeight="1">
      <c r="A59" s="147" t="s">
        <v>151</v>
      </c>
      <c r="B59" s="148"/>
      <c r="C59" s="148"/>
      <c r="D59" s="148"/>
    </row>
    <row r="60" spans="1:7">
      <c r="A60" s="137"/>
      <c r="B60" s="115"/>
    </row>
    <row r="61" spans="1:7" s="34" customFormat="1" ht="17.649999999999999">
      <c r="A61" s="101" t="s">
        <v>93</v>
      </c>
      <c r="B61" s="79"/>
      <c r="C61" s="80"/>
      <c r="D61" s="102" t="s">
        <v>111</v>
      </c>
    </row>
    <row r="62" spans="1:7" s="34" customFormat="1" ht="21" customHeight="1">
      <c r="A62" s="81"/>
      <c r="B62" s="82"/>
      <c r="C62" s="83"/>
      <c r="D62" s="84"/>
    </row>
    <row r="63" spans="1:7" s="34" customFormat="1" ht="17.649999999999999">
      <c r="A63" s="104" t="s">
        <v>38</v>
      </c>
      <c r="B63" s="79"/>
      <c r="C63" s="80"/>
      <c r="D63" s="80" t="s">
        <v>39</v>
      </c>
    </row>
  </sheetData>
  <mergeCells count="5">
    <mergeCell ref="A1:D1"/>
    <mergeCell ref="A2:D2"/>
    <mergeCell ref="A5:A6"/>
    <mergeCell ref="A58:D58"/>
    <mergeCell ref="A59:D59"/>
  </mergeCells>
  <pageMargins left="0.98425196850393704" right="0.39370078740157483" top="0.78740157480314965" bottom="0.78740157480314965" header="0.31496062992125984" footer="0.31496062992125984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3" zoomScale="58" zoomScaleNormal="58" zoomScaleSheetLayoutView="85" workbookViewId="0">
      <selection activeCell="A34" sqref="A34"/>
    </sheetView>
  </sheetViews>
  <sheetFormatPr defaultColWidth="9.19921875" defaultRowHeight="15.4" outlineLevelRow="1"/>
  <cols>
    <col min="1" max="1" width="75.19921875" style="21" customWidth="1"/>
    <col min="2" max="2" width="16.53125" style="22" customWidth="1"/>
    <col min="3" max="4" width="23.796875" style="22" customWidth="1"/>
    <col min="5" max="5" width="20.19921875" style="22" customWidth="1"/>
    <col min="6" max="6" width="21.46484375" style="22" customWidth="1"/>
    <col min="7" max="7" width="19.53125" style="22" customWidth="1"/>
    <col min="8" max="8" width="16" style="98" customWidth="1"/>
    <col min="9" max="9" width="9.19921875" style="89" customWidth="1"/>
    <col min="10" max="10" width="10.53125" style="90" bestFit="1" customWidth="1"/>
    <col min="11" max="11" width="9.19921875" style="21"/>
    <col min="12" max="12" width="11.796875" style="21" bestFit="1" customWidth="1"/>
    <col min="13" max="16384" width="9.19921875" style="21"/>
  </cols>
  <sheetData>
    <row r="1" spans="1:10" ht="17.25">
      <c r="A1" s="150" t="s">
        <v>55</v>
      </c>
      <c r="B1" s="150"/>
      <c r="C1" s="150"/>
      <c r="D1" s="150"/>
      <c r="E1" s="150"/>
      <c r="F1" s="150"/>
      <c r="G1" s="150"/>
      <c r="H1" s="150"/>
    </row>
    <row r="2" spans="1:10" ht="18.75" customHeight="1">
      <c r="A2" s="151" t="s">
        <v>143</v>
      </c>
      <c r="B2" s="151"/>
      <c r="C2" s="151"/>
      <c r="D2" s="151"/>
      <c r="E2" s="151"/>
      <c r="F2" s="151"/>
      <c r="G2" s="151"/>
      <c r="H2" s="151"/>
    </row>
    <row r="3" spans="1:10">
      <c r="H3" s="91"/>
    </row>
    <row r="4" spans="1:10" ht="15.75" customHeight="1">
      <c r="A4" s="152"/>
      <c r="B4" s="149" t="s">
        <v>22</v>
      </c>
      <c r="C4" s="149" t="s">
        <v>61</v>
      </c>
      <c r="D4" s="116"/>
      <c r="E4" s="149" t="s">
        <v>112</v>
      </c>
      <c r="F4" s="149" t="s">
        <v>71</v>
      </c>
      <c r="G4" s="149" t="s">
        <v>56</v>
      </c>
      <c r="H4" s="89"/>
      <c r="I4" s="90"/>
    </row>
    <row r="5" spans="1:10" s="23" customFormat="1" ht="66" customHeight="1">
      <c r="A5" s="152"/>
      <c r="B5" s="149"/>
      <c r="C5" s="149"/>
      <c r="D5" s="116" t="s">
        <v>90</v>
      </c>
      <c r="E5" s="149"/>
      <c r="F5" s="149"/>
      <c r="G5" s="149"/>
      <c r="H5" s="89"/>
      <c r="I5" s="90"/>
      <c r="J5" s="90"/>
    </row>
    <row r="6" spans="1:10" s="23" customFormat="1">
      <c r="A6" s="24"/>
      <c r="B6" s="25" t="s">
        <v>0</v>
      </c>
      <c r="C6" s="25" t="s">
        <v>0</v>
      </c>
      <c r="D6" s="25" t="s">
        <v>0</v>
      </c>
      <c r="E6" s="25" t="s">
        <v>0</v>
      </c>
      <c r="F6" s="25" t="s">
        <v>0</v>
      </c>
      <c r="G6" s="25" t="s">
        <v>0</v>
      </c>
      <c r="H6" s="89"/>
      <c r="I6" s="90"/>
      <c r="J6" s="90"/>
    </row>
    <row r="7" spans="1:10">
      <c r="A7" s="26" t="s">
        <v>83</v>
      </c>
      <c r="B7" s="36">
        <v>615953511</v>
      </c>
      <c r="C7" s="37">
        <v>-66566067</v>
      </c>
      <c r="D7" s="118" t="s">
        <v>65</v>
      </c>
      <c r="E7" s="126">
        <v>36750489</v>
      </c>
      <c r="F7" s="136">
        <v>28327975</v>
      </c>
      <c r="G7" s="126">
        <v>614465908</v>
      </c>
      <c r="H7" s="89"/>
      <c r="I7" s="90"/>
    </row>
    <row r="8" spans="1:10" outlineLevel="1">
      <c r="A8" s="27" t="s">
        <v>105</v>
      </c>
      <c r="B8" s="119" t="s">
        <v>65</v>
      </c>
      <c r="C8" s="119" t="s">
        <v>65</v>
      </c>
      <c r="D8" s="119" t="s">
        <v>65</v>
      </c>
      <c r="E8" s="119" t="s">
        <v>65</v>
      </c>
      <c r="F8" s="40">
        <f>'ф. 2 конс'!D28</f>
        <v>143906258</v>
      </c>
      <c r="G8" s="40">
        <f>SUM(B8:F8)</f>
        <v>143906258</v>
      </c>
      <c r="H8" s="89"/>
      <c r="I8" s="90"/>
    </row>
    <row r="9" spans="1:10" outlineLevel="1">
      <c r="A9" s="26" t="s">
        <v>91</v>
      </c>
      <c r="B9" s="119"/>
      <c r="C9" s="107"/>
      <c r="D9" s="107"/>
      <c r="E9" s="119"/>
      <c r="F9" s="38"/>
      <c r="G9" s="38"/>
      <c r="H9" s="89"/>
      <c r="I9" s="90"/>
    </row>
    <row r="10" spans="1:10" ht="30.75" outlineLevel="1">
      <c r="A10" s="33" t="s">
        <v>7</v>
      </c>
      <c r="B10" s="119"/>
      <c r="C10" s="107"/>
      <c r="D10" s="107"/>
      <c r="E10" s="119"/>
      <c r="F10" s="108"/>
      <c r="G10" s="108"/>
      <c r="H10" s="89"/>
      <c r="I10" s="90"/>
    </row>
    <row r="11" spans="1:10" ht="30.75" outlineLevel="1">
      <c r="A11" s="27" t="s">
        <v>103</v>
      </c>
      <c r="B11" s="119" t="s">
        <v>65</v>
      </c>
      <c r="C11" s="35">
        <f>'ф. 2 конс'!D33</f>
        <v>-3324935</v>
      </c>
      <c r="D11" s="4" t="s">
        <v>65</v>
      </c>
      <c r="E11" s="4" t="s">
        <v>65</v>
      </c>
      <c r="F11" s="4" t="s">
        <v>65</v>
      </c>
      <c r="G11" s="35">
        <f>SUM(B11:F11)</f>
        <v>-3324935</v>
      </c>
      <c r="H11" s="89"/>
      <c r="I11" s="90"/>
    </row>
    <row r="12" spans="1:10" ht="46.15" outlineLevel="1">
      <c r="A12" s="27" t="s">
        <v>120</v>
      </c>
      <c r="B12" s="119" t="s">
        <v>65</v>
      </c>
      <c r="C12" s="40">
        <f>'ф. 2 конс'!D34</f>
        <v>127887</v>
      </c>
      <c r="D12" s="4" t="s">
        <v>65</v>
      </c>
      <c r="E12" s="4" t="s">
        <v>65</v>
      </c>
      <c r="F12" s="4" t="s">
        <v>65</v>
      </c>
      <c r="G12" s="40">
        <f>SUM(B12:F12)</f>
        <v>127887</v>
      </c>
      <c r="H12" s="89"/>
      <c r="I12" s="90"/>
    </row>
    <row r="13" spans="1:10" ht="30.75" outlineLevel="1">
      <c r="A13" s="33" t="s">
        <v>74</v>
      </c>
      <c r="B13" s="119"/>
      <c r="C13" s="109"/>
      <c r="D13" s="109"/>
      <c r="E13" s="4"/>
      <c r="F13" s="109"/>
      <c r="G13" s="35"/>
      <c r="H13" s="89"/>
      <c r="I13" s="90"/>
    </row>
    <row r="14" spans="1:10" ht="30.75" outlineLevel="1">
      <c r="A14" s="27" t="s">
        <v>104</v>
      </c>
      <c r="B14" s="119" t="s">
        <v>65</v>
      </c>
      <c r="C14" s="109">
        <f>'ф. 2 конс'!D37</f>
        <v>-1009298</v>
      </c>
      <c r="D14" s="4" t="s">
        <v>65</v>
      </c>
      <c r="E14" s="4" t="s">
        <v>65</v>
      </c>
      <c r="F14" s="4" t="s">
        <v>65</v>
      </c>
      <c r="G14" s="35">
        <f t="shared" ref="G14" si="0">SUM(B14:F14)</f>
        <v>-1009298</v>
      </c>
      <c r="H14" s="89"/>
      <c r="I14" s="90"/>
    </row>
    <row r="15" spans="1:10" outlineLevel="1">
      <c r="A15" s="26" t="s">
        <v>147</v>
      </c>
      <c r="B15" s="120">
        <f>SUM(B10:B11)</f>
        <v>0</v>
      </c>
      <c r="C15" s="58">
        <f>SUM(C10:C14)</f>
        <v>-4206346</v>
      </c>
      <c r="D15" s="4" t="s">
        <v>65</v>
      </c>
      <c r="E15" s="4" t="s">
        <v>65</v>
      </c>
      <c r="F15" s="4" t="s">
        <v>65</v>
      </c>
      <c r="G15" s="58">
        <f>SUM(B15:F15)</f>
        <v>-4206346</v>
      </c>
      <c r="H15" s="89"/>
      <c r="I15" s="90"/>
    </row>
    <row r="16" spans="1:10" outlineLevel="1">
      <c r="A16" s="26" t="s">
        <v>107</v>
      </c>
      <c r="B16" s="111">
        <f>SUM(B8:B11)</f>
        <v>0</v>
      </c>
      <c r="C16" s="111">
        <f>C15</f>
        <v>-4206346</v>
      </c>
      <c r="D16" s="121" t="s">
        <v>65</v>
      </c>
      <c r="E16" s="121">
        <f>SUM(E8:E11)</f>
        <v>0</v>
      </c>
      <c r="F16" s="113">
        <f>SUM(F8:F11)</f>
        <v>143906258</v>
      </c>
      <c r="G16" s="128">
        <f>SUM(G8:G14)</f>
        <v>139699912</v>
      </c>
      <c r="H16" s="89"/>
      <c r="I16" s="90"/>
    </row>
    <row r="17" spans="1:9" ht="30.4" outlineLevel="1">
      <c r="A17" s="26" t="s">
        <v>84</v>
      </c>
      <c r="B17" s="39"/>
      <c r="C17" s="39"/>
      <c r="D17" s="127"/>
      <c r="E17" s="127"/>
      <c r="F17" s="128"/>
      <c r="G17" s="39"/>
      <c r="H17" s="89"/>
      <c r="I17" s="90"/>
    </row>
    <row r="18" spans="1:9" outlineLevel="1">
      <c r="A18" s="27" t="s">
        <v>122</v>
      </c>
      <c r="B18" s="40">
        <v>100000000</v>
      </c>
      <c r="C18" s="4" t="s">
        <v>65</v>
      </c>
      <c r="D18" s="4" t="s">
        <v>65</v>
      </c>
      <c r="E18" s="4" t="s">
        <v>65</v>
      </c>
      <c r="F18" s="4" t="s">
        <v>65</v>
      </c>
      <c r="G18" s="128">
        <f>SUM(B18:F18)</f>
        <v>100000000</v>
      </c>
      <c r="H18" s="89"/>
      <c r="I18" s="90"/>
    </row>
    <row r="19" spans="1:9" outlineLevel="1">
      <c r="A19" s="27" t="s">
        <v>144</v>
      </c>
      <c r="B19" s="35">
        <v>0</v>
      </c>
      <c r="C19" s="4" t="s">
        <v>65</v>
      </c>
      <c r="D19" s="4" t="s">
        <v>65</v>
      </c>
      <c r="E19" s="4" t="s">
        <v>65</v>
      </c>
      <c r="F19" s="4">
        <v>-17062443</v>
      </c>
      <c r="G19" s="39">
        <f>SUM(B19:F19)</f>
        <v>-17062443</v>
      </c>
      <c r="H19" s="89"/>
      <c r="I19" s="90"/>
    </row>
    <row r="20" spans="1:9" ht="30.4" outlineLevel="1">
      <c r="A20" s="26" t="s">
        <v>85</v>
      </c>
      <c r="B20" s="132">
        <f>SUM(B18)</f>
        <v>100000000</v>
      </c>
      <c r="C20" s="131">
        <f t="shared" ref="C20:E20" si="1">SUM(C18)</f>
        <v>0</v>
      </c>
      <c r="D20" s="131">
        <f t="shared" si="1"/>
        <v>0</v>
      </c>
      <c r="E20" s="131">
        <f t="shared" si="1"/>
        <v>0</v>
      </c>
      <c r="F20" s="120">
        <f>SUM(F18:F19)</f>
        <v>-17062443</v>
      </c>
      <c r="G20" s="133">
        <f>SUM(G18:G19)</f>
        <v>82937557</v>
      </c>
      <c r="H20" s="89"/>
      <c r="I20" s="90"/>
    </row>
    <row r="21" spans="1:9" ht="21" customHeight="1" outlineLevel="1" thickBot="1">
      <c r="A21" s="26" t="s">
        <v>145</v>
      </c>
      <c r="B21" s="134">
        <f>SUM(B7,B16,B20)</f>
        <v>715953511</v>
      </c>
      <c r="C21" s="114">
        <f t="shared" ref="C21:G21" si="2">SUM(C7,C16,C20)</f>
        <v>-70772413</v>
      </c>
      <c r="D21" s="114">
        <f t="shared" si="2"/>
        <v>0</v>
      </c>
      <c r="E21" s="134">
        <f t="shared" si="2"/>
        <v>36750489</v>
      </c>
      <c r="F21" s="134">
        <f t="shared" si="2"/>
        <v>155171790</v>
      </c>
      <c r="G21" s="134">
        <f t="shared" si="2"/>
        <v>837103377</v>
      </c>
      <c r="H21" s="89"/>
      <c r="I21" s="90"/>
    </row>
    <row r="22" spans="1:9" ht="15.75" thickTop="1"/>
    <row r="23" spans="1:9" ht="16.05" customHeight="1" outlineLevel="1">
      <c r="A23" s="26"/>
      <c r="B23" s="39"/>
      <c r="C23" s="39"/>
      <c r="D23" s="39"/>
      <c r="E23" s="39"/>
      <c r="F23" s="39"/>
      <c r="G23" s="39"/>
      <c r="H23" s="89"/>
      <c r="I23" s="90"/>
    </row>
    <row r="24" spans="1:9">
      <c r="A24" s="26" t="s">
        <v>102</v>
      </c>
      <c r="B24" s="36">
        <v>715953511</v>
      </c>
      <c r="C24" s="37">
        <v>-56538790</v>
      </c>
      <c r="D24" s="37">
        <v>-993164</v>
      </c>
      <c r="E24" s="36">
        <v>36750489</v>
      </c>
      <c r="F24" s="36">
        <v>191283512</v>
      </c>
      <c r="G24" s="36">
        <v>886455558</v>
      </c>
      <c r="H24" s="89"/>
      <c r="I24" s="90"/>
    </row>
    <row r="25" spans="1:9">
      <c r="A25" s="27" t="s">
        <v>105</v>
      </c>
      <c r="B25" s="119" t="s">
        <v>65</v>
      </c>
      <c r="C25" s="119" t="s">
        <v>65</v>
      </c>
      <c r="D25" s="119" t="s">
        <v>65</v>
      </c>
      <c r="E25" s="119" t="s">
        <v>65</v>
      </c>
      <c r="F25" s="122">
        <f>'ф. 2 конс'!B28</f>
        <v>120467135</v>
      </c>
      <c r="G25" s="40">
        <f>SUM(B25:F25)</f>
        <v>120467135</v>
      </c>
      <c r="H25" s="89">
        <f>G25-'ф. 2 конс'!B28</f>
        <v>0</v>
      </c>
      <c r="I25" s="90"/>
    </row>
    <row r="26" spans="1:9">
      <c r="A26" s="26" t="s">
        <v>91</v>
      </c>
      <c r="B26" s="119"/>
      <c r="C26" s="119"/>
      <c r="D26" s="119"/>
      <c r="E26" s="119"/>
      <c r="F26" s="4"/>
      <c r="G26" s="109"/>
      <c r="H26" s="89"/>
      <c r="I26" s="90"/>
    </row>
    <row r="27" spans="1:9" ht="30.75">
      <c r="A27" s="33" t="s">
        <v>7</v>
      </c>
      <c r="B27" s="119"/>
      <c r="C27" s="119"/>
      <c r="D27" s="119"/>
      <c r="E27" s="119"/>
      <c r="F27" s="4"/>
      <c r="G27" s="109"/>
      <c r="H27" s="89"/>
      <c r="I27" s="90"/>
    </row>
    <row r="28" spans="1:9" ht="36" customHeight="1">
      <c r="A28" s="27" t="s">
        <v>62</v>
      </c>
      <c r="B28" s="119" t="s">
        <v>65</v>
      </c>
      <c r="C28" s="122">
        <f>'ф. 2 конс'!B33</f>
        <v>11469284</v>
      </c>
      <c r="D28" s="4" t="s">
        <v>65</v>
      </c>
      <c r="E28" s="119" t="s">
        <v>65</v>
      </c>
      <c r="F28" s="4" t="s">
        <v>65</v>
      </c>
      <c r="G28" s="40">
        <f>SUM(B28:F28)</f>
        <v>11469284</v>
      </c>
      <c r="H28" s="89">
        <f>G28-'ф. 2 конс'!B33</f>
        <v>0</v>
      </c>
      <c r="I28" s="90"/>
    </row>
    <row r="29" spans="1:9" ht="46.15">
      <c r="A29" s="27" t="s">
        <v>120</v>
      </c>
      <c r="B29" s="4" t="s">
        <v>65</v>
      </c>
      <c r="C29" s="122">
        <f>'ф. 2 конс'!B34</f>
        <v>1142</v>
      </c>
      <c r="D29" s="4" t="s">
        <v>65</v>
      </c>
      <c r="E29" s="119" t="s">
        <v>65</v>
      </c>
      <c r="F29" s="4" t="s">
        <v>65</v>
      </c>
      <c r="G29" s="40">
        <f>SUM(B29:F29)</f>
        <v>1142</v>
      </c>
      <c r="H29" s="89"/>
      <c r="I29" s="90"/>
    </row>
    <row r="30" spans="1:9" ht="30.75">
      <c r="A30" s="33" t="s">
        <v>74</v>
      </c>
      <c r="B30" s="119"/>
      <c r="C30" s="4"/>
      <c r="D30" s="4"/>
      <c r="E30" s="119"/>
      <c r="F30" s="4"/>
      <c r="G30" s="109"/>
      <c r="H30" s="89"/>
      <c r="I30" s="90"/>
    </row>
    <row r="31" spans="1:9" ht="30.75">
      <c r="A31" s="27" t="s">
        <v>75</v>
      </c>
      <c r="B31" s="119" t="s">
        <v>65</v>
      </c>
      <c r="C31" s="4">
        <f>'ф. 2 конс'!B37</f>
        <v>-367569</v>
      </c>
      <c r="D31" s="4" t="s">
        <v>65</v>
      </c>
      <c r="E31" s="119" t="s">
        <v>65</v>
      </c>
      <c r="F31" s="4" t="s">
        <v>65</v>
      </c>
      <c r="G31" s="109">
        <f t="shared" ref="G31:G32" si="3">SUM(B31:F31)</f>
        <v>-367569</v>
      </c>
      <c r="H31" s="89"/>
      <c r="I31" s="90"/>
    </row>
    <row r="32" spans="1:9" ht="30.75">
      <c r="A32" s="27" t="s">
        <v>128</v>
      </c>
      <c r="B32" s="119" t="s">
        <v>65</v>
      </c>
      <c r="C32" s="119" t="s">
        <v>65</v>
      </c>
      <c r="D32" s="122">
        <f>'ф. 2 конс'!B38</f>
        <v>12187001</v>
      </c>
      <c r="E32" s="119" t="s">
        <v>65</v>
      </c>
      <c r="F32" s="119" t="s">
        <v>65</v>
      </c>
      <c r="G32" s="122">
        <f t="shared" si="3"/>
        <v>12187001</v>
      </c>
      <c r="H32" s="130"/>
      <c r="I32" s="90"/>
    </row>
    <row r="33" spans="1:10">
      <c r="A33" s="26" t="s">
        <v>148</v>
      </c>
      <c r="B33" s="37">
        <f>SUM(B28:B28)</f>
        <v>0</v>
      </c>
      <c r="C33" s="135">
        <f>SUM(C28:C32)</f>
        <v>11102857</v>
      </c>
      <c r="D33" s="135">
        <f>SUM(D25:D32)</f>
        <v>12187001</v>
      </c>
      <c r="E33" s="37">
        <f>SUM(E28:E32)</f>
        <v>0</v>
      </c>
      <c r="F33" s="37">
        <f>SUM(F28:F32)</f>
        <v>0</v>
      </c>
      <c r="G33" s="135">
        <f>SUM(G28:G32)</f>
        <v>23289858</v>
      </c>
      <c r="H33" s="89"/>
      <c r="I33" s="90"/>
    </row>
    <row r="34" spans="1:10">
      <c r="A34" s="26" t="s">
        <v>108</v>
      </c>
      <c r="B34" s="111">
        <f>SUM(B25:B28)</f>
        <v>0</v>
      </c>
      <c r="C34" s="113">
        <f>SUM(C25:C32)</f>
        <v>11102857</v>
      </c>
      <c r="D34" s="113">
        <f>SUM(D25:D32)</f>
        <v>12187001</v>
      </c>
      <c r="E34" s="111">
        <f>SUM(E25:E32)</f>
        <v>0</v>
      </c>
      <c r="F34" s="113">
        <f>SUM(F25:F32)</f>
        <v>120467135</v>
      </c>
      <c r="G34" s="113">
        <f>SUM(G25:G32)</f>
        <v>143756993</v>
      </c>
      <c r="H34" s="89"/>
      <c r="I34" s="90"/>
    </row>
    <row r="35" spans="1:10" ht="30.4">
      <c r="A35" s="26" t="s">
        <v>84</v>
      </c>
      <c r="B35" s="39"/>
      <c r="C35" s="39"/>
      <c r="D35" s="39"/>
      <c r="E35" s="39"/>
      <c r="F35" s="39"/>
      <c r="G35" s="39"/>
      <c r="H35" s="89"/>
      <c r="I35" s="90"/>
    </row>
    <row r="36" spans="1:10">
      <c r="A36" s="27" t="s">
        <v>86</v>
      </c>
      <c r="B36" s="119" t="s">
        <v>65</v>
      </c>
      <c r="C36" s="119" t="s">
        <v>65</v>
      </c>
      <c r="D36" s="119" t="s">
        <v>65</v>
      </c>
      <c r="E36" s="119" t="s">
        <v>65</v>
      </c>
      <c r="F36" s="4">
        <v>-90008990</v>
      </c>
      <c r="G36" s="35">
        <f>SUM(B36:F36)</f>
        <v>-90008990</v>
      </c>
      <c r="H36" s="89"/>
      <c r="I36" s="90"/>
    </row>
    <row r="37" spans="1:10" ht="30.75">
      <c r="A37" s="27" t="s">
        <v>121</v>
      </c>
      <c r="B37" s="119" t="s">
        <v>65</v>
      </c>
      <c r="C37" s="119" t="s">
        <v>65</v>
      </c>
      <c r="D37" s="119" t="s">
        <v>65</v>
      </c>
      <c r="E37" s="40">
        <v>17754754</v>
      </c>
      <c r="F37" s="119" t="s">
        <v>65</v>
      </c>
      <c r="G37" s="40">
        <f>SUM(B37:F37)</f>
        <v>17754754</v>
      </c>
      <c r="H37" s="130"/>
      <c r="I37" s="90"/>
    </row>
    <row r="38" spans="1:10" ht="30.4">
      <c r="A38" s="26" t="s">
        <v>85</v>
      </c>
      <c r="B38" s="37">
        <f t="shared" ref="B38:E38" si="4">SUM(B36:B37)</f>
        <v>0</v>
      </c>
      <c r="C38" s="37">
        <f t="shared" si="4"/>
        <v>0</v>
      </c>
      <c r="D38" s="37">
        <f t="shared" si="4"/>
        <v>0</v>
      </c>
      <c r="E38" s="135">
        <f t="shared" si="4"/>
        <v>17754754</v>
      </c>
      <c r="F38" s="37">
        <f>SUM(F36:F37)</f>
        <v>-90008990</v>
      </c>
      <c r="G38" s="37">
        <f>SUM(G36:G37)</f>
        <v>-72254236</v>
      </c>
      <c r="H38" s="89"/>
      <c r="I38" s="90"/>
    </row>
    <row r="39" spans="1:10" ht="21" customHeight="1">
      <c r="A39" s="26" t="s">
        <v>146</v>
      </c>
      <c r="B39" s="36">
        <f>SUM(B24,B34,B38)</f>
        <v>715953511</v>
      </c>
      <c r="C39" s="37">
        <f>C24+C34+C38</f>
        <v>-45435933</v>
      </c>
      <c r="D39" s="135">
        <f>D24+D34+D38</f>
        <v>11193837</v>
      </c>
      <c r="E39" s="135">
        <f>E24+E34+E38</f>
        <v>54505243</v>
      </c>
      <c r="F39" s="135">
        <f>F24+F34+F38</f>
        <v>221741657</v>
      </c>
      <c r="G39" s="36">
        <f>G24+G34+G38</f>
        <v>957958315</v>
      </c>
      <c r="H39" s="89"/>
      <c r="I39" s="90"/>
    </row>
    <row r="40" spans="1:10" ht="15.75" hidden="1" thickTop="1">
      <c r="B40" s="41">
        <f>B39-'ф. 1 конс'!B39</f>
        <v>0</v>
      </c>
      <c r="C40" s="21"/>
      <c r="D40" s="21"/>
      <c r="E40" s="41">
        <f>C39-'ф. 1 конс'!B40</f>
        <v>-11193837</v>
      </c>
      <c r="F40" s="21"/>
      <c r="G40" s="41">
        <f>F39-'ф. 1 конс'!B42</f>
        <v>0</v>
      </c>
      <c r="H40" s="92">
        <f>G39-'ф. 1 конс'!B43</f>
        <v>0</v>
      </c>
    </row>
    <row r="41" spans="1:10" hidden="1">
      <c r="B41" s="41">
        <f>B39-'ф. 1 конс'!B39</f>
        <v>0</v>
      </c>
      <c r="C41" s="41"/>
      <c r="D41" s="41"/>
      <c r="E41" s="41">
        <f>C39-'ф. 1 конс'!B40</f>
        <v>-11193837</v>
      </c>
      <c r="F41" s="41"/>
      <c r="G41" s="41">
        <f>F39-'ф. 1 конс'!B42</f>
        <v>0</v>
      </c>
      <c r="H41" s="93">
        <f>G39-'ф. 1 конс'!B43</f>
        <v>0</v>
      </c>
    </row>
    <row r="42" spans="1:10">
      <c r="B42" s="28"/>
      <c r="C42" s="28"/>
      <c r="D42" s="28"/>
      <c r="E42" s="28"/>
      <c r="F42" s="28"/>
      <c r="G42" s="29"/>
      <c r="H42" s="94"/>
    </row>
    <row r="43" spans="1:10">
      <c r="B43" s="28"/>
      <c r="C43" s="28"/>
      <c r="D43" s="28"/>
      <c r="E43" s="28"/>
      <c r="F43" s="28"/>
      <c r="G43" s="29"/>
      <c r="H43" s="95"/>
    </row>
    <row r="44" spans="1:10">
      <c r="B44" s="28"/>
      <c r="C44" s="28"/>
      <c r="D44" s="28"/>
      <c r="E44" s="28"/>
      <c r="F44" s="28"/>
      <c r="G44" s="29"/>
      <c r="H44" s="94"/>
    </row>
    <row r="45" spans="1:10" s="18" customFormat="1" ht="18">
      <c r="A45" s="101" t="s">
        <v>93</v>
      </c>
      <c r="B45" s="102"/>
      <c r="C45" s="102"/>
      <c r="D45" s="102" t="s">
        <v>111</v>
      </c>
      <c r="E45" s="17"/>
    </row>
    <row r="46" spans="1:10" s="18" customFormat="1" ht="18">
      <c r="A46" s="1"/>
      <c r="B46" s="2"/>
      <c r="C46" s="10"/>
      <c r="D46" s="7"/>
    </row>
    <row r="47" spans="1:10" s="18" customFormat="1" ht="18">
      <c r="A47" s="101" t="s">
        <v>38</v>
      </c>
      <c r="B47" s="102"/>
      <c r="C47" s="102"/>
      <c r="D47" s="102" t="s">
        <v>39</v>
      </c>
      <c r="E47" s="17"/>
    </row>
    <row r="48" spans="1:10" s="31" customFormat="1" ht="17.649999999999999">
      <c r="A48" s="103"/>
      <c r="B48" s="22"/>
      <c r="C48" s="22"/>
      <c r="D48" s="22"/>
      <c r="E48" s="30"/>
      <c r="F48" s="30"/>
      <c r="G48" s="4"/>
      <c r="H48" s="97"/>
      <c r="I48" s="89"/>
      <c r="J48" s="96"/>
    </row>
    <row r="49" spans="7:7">
      <c r="G49" s="4"/>
    </row>
    <row r="50" spans="7:7">
      <c r="G50" s="4"/>
    </row>
    <row r="51" spans="7:7">
      <c r="G51" s="4"/>
    </row>
  </sheetData>
  <mergeCells count="8">
    <mergeCell ref="F4:F5"/>
    <mergeCell ref="G4:G5"/>
    <mergeCell ref="A1:H1"/>
    <mergeCell ref="A2:H2"/>
    <mergeCell ref="A4:A5"/>
    <mergeCell ref="B4:B5"/>
    <mergeCell ref="E4:E5"/>
    <mergeCell ref="C4:C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ф. 1 конс</vt:lpstr>
      <vt:lpstr>ф. 2 конс</vt:lpstr>
      <vt:lpstr>Ф 3 конс</vt:lpstr>
      <vt:lpstr>ф 4 конс</vt:lpstr>
      <vt:lpstr>'ф. 2 конс'!_Hlk223318201</vt:lpstr>
      <vt:lpstr>'ф 4 конс'!Заголовки_для_печати</vt:lpstr>
      <vt:lpstr>'ф 4 конс'!Область_печати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Исабекова Асель Жумабековна</cp:lastModifiedBy>
  <cp:lastPrinted>2024-11-11T09:56:06Z</cp:lastPrinted>
  <dcterms:created xsi:type="dcterms:W3CDTF">2017-02-27T03:37:51Z</dcterms:created>
  <dcterms:modified xsi:type="dcterms:W3CDTF">2024-11-14T10:34:10Z</dcterms:modified>
</cp:coreProperties>
</file>