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Q:\KASE\2021\3 кв 2021\"/>
    </mc:Choice>
  </mc:AlternateContent>
  <xr:revisionPtr revIDLastSave="0" documentId="13_ncr:1_{5A4C201B-B447-4C8B-95D7-D5BE7090FC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ф 1" sheetId="6" r:id="rId1"/>
    <sheet name="ф 2 " sheetId="5" r:id="rId2"/>
    <sheet name="ф 3" sheetId="8" r:id="rId3"/>
    <sheet name="ф 4" sheetId="9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194221429" localSheetId="2">'ф 3'!$A$50</definedName>
    <definedName name="AccessDatabase">"C:\Мои документы\Базовая сводная обязательств1.mdb"</definedName>
    <definedName name="AS2DocOpenMode">"AS2DocumentEdit"</definedName>
    <definedName name="BalanceSheet" localSheetId="0">'ф 1'!$A$7</definedName>
    <definedName name="CashFlows" localSheetId="2">'ф 3'!$A$7</definedName>
    <definedName name="data1" localSheetId="2" hidden="1">#REF!</definedName>
    <definedName name="data1" localSheetId="3" hidden="1">#REF!</definedName>
    <definedName name="data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LE_LINK1" localSheetId="2">'ф 3'!$B$51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'ф 4'!$A$1:$J$42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C18" i="5"/>
  <c r="J30" i="9"/>
  <c r="H16" i="9"/>
  <c r="F16" i="9"/>
  <c r="D16" i="9"/>
  <c r="J15" i="9"/>
  <c r="J31" i="9" l="1"/>
  <c r="D32" i="9"/>
  <c r="F32" i="9"/>
  <c r="C36" i="6" l="1"/>
  <c r="C23" i="6"/>
  <c r="B29" i="9" l="1"/>
  <c r="B32" i="9" s="1"/>
  <c r="B14" i="9"/>
  <c r="B16" i="9" s="1"/>
  <c r="H32" i="9" l="1"/>
  <c r="J29" i="9"/>
  <c r="J14" i="9"/>
  <c r="J16" i="9" s="1"/>
  <c r="D48" i="8"/>
  <c r="B48" i="8"/>
  <c r="J32" i="9" l="1"/>
  <c r="C27" i="9" l="1"/>
  <c r="D26" i="9"/>
  <c r="D25" i="9"/>
  <c r="J21" i="9"/>
  <c r="D11" i="9"/>
  <c r="J11" i="9" s="1"/>
  <c r="D10" i="9"/>
  <c r="J10" i="9" s="1"/>
  <c r="C32" i="9" l="1"/>
  <c r="C33" i="9" s="1"/>
  <c r="C28" i="9"/>
  <c r="D27" i="9"/>
  <c r="D28" i="9" s="1"/>
  <c r="D33" i="9" s="1"/>
  <c r="H27" i="9"/>
  <c r="F27" i="9"/>
  <c r="F28" i="9" s="1"/>
  <c r="F33" i="9" s="1"/>
  <c r="B27" i="9"/>
  <c r="B28" i="9" s="1"/>
  <c r="B33" i="9" s="1"/>
  <c r="J26" i="9"/>
  <c r="J25" i="9"/>
  <c r="H12" i="9"/>
  <c r="F12" i="9"/>
  <c r="D12" i="9"/>
  <c r="D13" i="9" s="1"/>
  <c r="D17" i="9" s="1"/>
  <c r="B12" i="9"/>
  <c r="B13" i="9" s="1"/>
  <c r="B17" i="9" s="1"/>
  <c r="J6" i="9"/>
  <c r="D41" i="8"/>
  <c r="B41" i="8"/>
  <c r="D16" i="8"/>
  <c r="D31" i="8" s="1"/>
  <c r="D33" i="8" s="1"/>
  <c r="B16" i="8"/>
  <c r="F13" i="9" l="1"/>
  <c r="J27" i="9"/>
  <c r="J12" i="9"/>
  <c r="B31" i="8"/>
  <c r="B33" i="8" s="1"/>
  <c r="B50" i="8" s="1"/>
  <c r="B54" i="8" s="1"/>
  <c r="D50" i="8"/>
  <c r="D54" i="8" s="1"/>
  <c r="F17" i="9" l="1"/>
  <c r="C43" i="6"/>
  <c r="E32" i="5" l="1"/>
  <c r="C32" i="5"/>
  <c r="E12" i="5"/>
  <c r="C12" i="5"/>
  <c r="E9" i="5"/>
  <c r="C9" i="5"/>
  <c r="E43" i="6"/>
  <c r="E36" i="6"/>
  <c r="C44" i="6"/>
  <c r="E23" i="6"/>
  <c r="E23" i="5" l="1"/>
  <c r="E25" i="5" s="1"/>
  <c r="C23" i="5"/>
  <c r="C25" i="5" s="1"/>
  <c r="E44" i="6"/>
  <c r="C33" i="5" l="1"/>
  <c r="H22" i="9"/>
  <c r="H28" i="9" s="1"/>
  <c r="H33" i="9" s="1"/>
  <c r="E33" i="5"/>
  <c r="H7" i="9"/>
  <c r="H13" i="9" s="1"/>
  <c r="H17" i="9" s="1"/>
  <c r="J22" i="9" l="1"/>
  <c r="J28" i="9" s="1"/>
  <c r="J33" i="9" s="1"/>
  <c r="J7" i="9"/>
  <c r="J13" i="9" s="1"/>
  <c r="J17" i="9" s="1"/>
</calcChain>
</file>

<file path=xl/sharedStrings.xml><?xml version="1.0" encoding="utf-8"?>
<sst xmlns="http://schemas.openxmlformats.org/spreadsheetml/2006/main" count="209" uniqueCount="141">
  <si>
    <t>тыс. тенге</t>
  </si>
  <si>
    <t>Комиссионные доходы</t>
  </si>
  <si>
    <t>Операционная прибыль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</si>
  <si>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</si>
  <si>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</si>
  <si>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</si>
  <si>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</si>
  <si>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</si>
  <si>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</si>
  <si>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>Текущий налоговый актив</t>
  </si>
  <si>
    <t>ОБЯЗАТЕЛЬСТВА</t>
  </si>
  <si>
    <t>Займы от Материнской компании</t>
  </si>
  <si>
    <t xml:space="preserve">Займы и средства от банков и прочих финансовых институтов </t>
  </si>
  <si>
    <t>Государственные субсидии</t>
  </si>
  <si>
    <t>Прочие обязательства</t>
  </si>
  <si>
    <t>Итого обязательств</t>
  </si>
  <si>
    <t>Акционерный капитал</t>
  </si>
  <si>
    <t>Накопленные убытки</t>
  </si>
  <si>
    <t>Долговые ценные бумаги</t>
  </si>
  <si>
    <t>Дебиторская задолженность по договорам финансовой аренды</t>
  </si>
  <si>
    <t>Долговые ценные бумаги выпущенные</t>
  </si>
  <si>
    <t>СОБСТВЕННЫЙ КАПИТАЛ</t>
  </si>
  <si>
    <t>Инвестиционное имущество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</si>
  <si>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</si>
  <si>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</si>
  <si>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Производные финансовые инструменты</t>
  </si>
  <si>
    <t>Долевые инвестиции</t>
  </si>
  <si>
    <t>Резервы</t>
  </si>
  <si>
    <t>Не аудировано</t>
  </si>
  <si>
    <t>Процентные расходы</t>
  </si>
  <si>
    <t>Чистый процентный доход</t>
  </si>
  <si>
    <t>Комиссионные расходы</t>
  </si>
  <si>
    <t>Чистый убыток от операций с иностранной валютой</t>
  </si>
  <si>
    <t>Общие административные расходы</t>
  </si>
  <si>
    <t>Прочий совокупный доход/(убыток)</t>
  </si>
  <si>
    <t>Резерв изменений справедливой стоимости (долговые инструменты):</t>
  </si>
  <si>
    <t xml:space="preserve">Чистое изменение справедливой стоимости </t>
  </si>
  <si>
    <t>Нетто-величина, перенесенная в состав прибыли или убытка</t>
  </si>
  <si>
    <t>Денежные средства и их эквиваленты</t>
  </si>
  <si>
    <t>Счета и вклады в банках и прочих финансовых институтах</t>
  </si>
  <si>
    <t>Авансы, выданные по договорам финансовой аренды</t>
  </si>
  <si>
    <t xml:space="preserve">Активы, подлежащие передаче по договорам финансовой аренды </t>
  </si>
  <si>
    <t xml:space="preserve">Итого активов </t>
  </si>
  <si>
    <t>Текущие счета и депозиты клиентов</t>
  </si>
  <si>
    <t xml:space="preserve">Субординированный долг </t>
  </si>
  <si>
    <t>Резерв изменений справедливой стоимости ценных бумаг</t>
  </si>
  <si>
    <t>Дополнительный оплаченный капитал</t>
  </si>
  <si>
    <t>Итого собственного капитала</t>
  </si>
  <si>
    <t>Итого обязательств и собственного капитала</t>
  </si>
  <si>
    <t> тыс. тенге</t>
  </si>
  <si>
    <t>ДВИЖЕНИЕ ДЕНЕЖНЫХ СРЕДСТВ ОТ ОПЕРАЦИОННОЙ ДЕЯТЕЛЬНОСТИ</t>
  </si>
  <si>
    <t>Процентное вознаграждение полученное</t>
  </si>
  <si>
    <t>Процентное 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</si>
  <si>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</si>
  <si>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</si>
  <si>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Чистая прибыль от операций с финансовыми инструментами, оцениваемыми по справедливой стоимости через прибыль или убыток</t>
  </si>
  <si>
    <t>Прочие поступления, нетто</t>
  </si>
  <si>
    <t>Общие административные платежи</t>
  </si>
  <si>
    <t>Уменьшение/(увеличение) операционных активов</t>
  </si>
  <si>
    <t>Займы, выданные клиентам</t>
  </si>
  <si>
    <t>Авансы по договорам финансовой аренды</t>
  </si>
  <si>
    <t xml:space="preserve">Увеличение/(уменьшение) операционных обязательств </t>
  </si>
  <si>
    <t>-</t>
  </si>
  <si>
    <t>Подоходный налог уплаченный</t>
  </si>
  <si>
    <t>ДВИЖЕНИЕ ДЕНЕЖНЫХ СРЕДСТВ ОТ ИНВЕСТИЦИОННОЙ ДЕЯТЕЛЬНОСТИ</t>
  </si>
  <si>
    <t xml:space="preserve">Приобретение основных средств и нематериальных активов, инвестиционного имущества </t>
  </si>
  <si>
    <t>Выбытие и погашение долговых ценных бумаг</t>
  </si>
  <si>
    <t xml:space="preserve">ДВИЖЕНИЕ ДЕНЕЖНЫХ СРЕДСТВ ОТ ФИНАНСОВОЙ ДЕЯТЕЛЬНОСТИ  </t>
  </si>
  <si>
    <r>
      <t xml:space="preserve">Чистый поток денежных средств от </t>
    </r>
    <r>
      <rPr>
        <b/>
        <sz val="10"/>
        <color rgb="FF000000"/>
        <rFont val="Times New Roman"/>
        <family val="1"/>
        <charset val="204"/>
      </rPr>
      <t xml:space="preserve">финансовой </t>
    </r>
    <r>
      <rPr>
        <b/>
        <sz val="10"/>
        <color theme="1"/>
        <rFont val="Times New Roman"/>
        <family val="1"/>
        <charset val="204"/>
      </rPr>
      <t>деятельности</t>
    </r>
    <r>
      <rPr>
        <b/>
        <sz val="10"/>
        <color rgb="FF000000"/>
        <rFont val="Times New Roman"/>
        <family val="1"/>
        <charset val="204"/>
      </rPr>
      <t xml:space="preserve">  </t>
    </r>
  </si>
  <si>
    <t>Влияние изменений валютных курсов на денежные средства и их эквиваленты</t>
  </si>
  <si>
    <t>Влияние изменений резерва под обесценение на денежные средства и их эквиваленты</t>
  </si>
  <si>
    <t>Всего собственного капитала</t>
  </si>
  <si>
    <t>Прочий совокупный убыток</t>
  </si>
  <si>
    <t>Чистое изменение справедливой стоимости</t>
  </si>
  <si>
    <t xml:space="preserve">Нетто-величина, перенесенная в состав прибыли или убытка </t>
  </si>
  <si>
    <t>Прочий совокупный доход</t>
  </si>
  <si>
    <t>Чистое изменение справедливой стоимости (не аудировано)</t>
  </si>
  <si>
    <t>Нетто-величина, перенесенная в состав прибыли или убытка (не аудировано)</t>
  </si>
  <si>
    <t>Остаток по состоянию на 1 января 2020 года</t>
  </si>
  <si>
    <t>Отложенные налоговые активы</t>
  </si>
  <si>
    <t>Поступление от выпуска акций</t>
  </si>
  <si>
    <t>Поступление от выпуска долговых ценных бумаг</t>
  </si>
  <si>
    <t>Выкуп/погашение выпущенных долговых ценных бумаг</t>
  </si>
  <si>
    <t>Акции выпущенные (не аудировано)</t>
  </si>
  <si>
    <t xml:space="preserve">Всего операций с собственниками, отраженных в составе собственного капитала (не аудировано) </t>
  </si>
  <si>
    <t>Убытки от обесценения долговых финансовых активов</t>
  </si>
  <si>
    <t>Займы от АО "ФНБ "Самрук-Казына"</t>
  </si>
  <si>
    <t>Примечание</t>
  </si>
  <si>
    <t xml:space="preserve">Акции выпущенные </t>
  </si>
  <si>
    <t xml:space="preserve">Всего прочего совокупного дохода (не аудировано) </t>
  </si>
  <si>
    <t xml:space="preserve">Погашение/(приобретение) долевых инвестиций </t>
  </si>
  <si>
    <t>31 декабря 2020 г.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</si>
  <si>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</si>
  <si>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</si>
  <si>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 xml:space="preserve">Всего прочего совокупного убытка (не аудировано) </t>
  </si>
  <si>
    <t xml:space="preserve">Всего совокупного убытка за период (не аудировано) </t>
  </si>
  <si>
    <t>Остаток по состоянию на 1 января 2021 года</t>
  </si>
  <si>
    <t>Прибыль за период (не аудировано)</t>
  </si>
  <si>
    <t xml:space="preserve">Общий совокупный доход за период (не аудировано) </t>
  </si>
  <si>
    <t>Чистая реализованная прибыль от операций с долговыми ценными бумагами, оцениваемыми по справедливой стоимости через прочий совокупный доход</t>
  </si>
  <si>
    <t>Прочий совокупный убыток за период</t>
  </si>
  <si>
    <t>Общий совокупный доход/(убыток) за период</t>
  </si>
  <si>
    <t xml:space="preserve">Чистое увеличение денежных средств и их эквивалентов </t>
  </si>
  <si>
    <t>Дисконт по выпущенным долговым ценным бумагам, за вычетом налогов в размере 627 825 тыс. тенге (не аудировано)</t>
  </si>
  <si>
    <t xml:space="preserve"> АО "Банк Развития Казахстана" по состоянию на 30 сентября 2021 года</t>
  </si>
  <si>
    <t>30 сентября 2021 г.</t>
  </si>
  <si>
    <t>Обязательства по текущему подоходному налогу</t>
  </si>
  <si>
    <t xml:space="preserve">За девять месяцев, закончившихся 30 сентября 2021 года </t>
  </si>
  <si>
    <t xml:space="preserve">За девять месяцев, закончившихся 30 сентября 2020 года </t>
  </si>
  <si>
    <t>Прибыль за период</t>
  </si>
  <si>
    <t>Прибыль/(убыток) до налогообложения</t>
  </si>
  <si>
    <t xml:space="preserve">(Формирование)/восстановление убытков от обесценения прочих нефинансовых активов </t>
  </si>
  <si>
    <t xml:space="preserve">АО "Банк Развития Казахстана" за девять месяцев, закончившихся 30 сентября 2021 года </t>
  </si>
  <si>
    <t>Займы от АО «ФНБ «Самрук-Казына»</t>
  </si>
  <si>
    <t xml:space="preserve">Продажа основных средств и нематериальных активов </t>
  </si>
  <si>
    <t>Дивиденды полученные</t>
  </si>
  <si>
    <t>Приобретение долговых ценных бумаг</t>
  </si>
  <si>
    <t>Дивиденды выплаченные</t>
  </si>
  <si>
    <t>Чистые выплаты по операцямй с иностранной валютой</t>
  </si>
  <si>
    <t>Дивиденды объявленные и выплаченные</t>
  </si>
  <si>
    <t xml:space="preserve">Прибыль за период (не аудировано) </t>
  </si>
  <si>
    <t>Остаток на 30 сентября 2020 года (не аудировано)</t>
  </si>
  <si>
    <t>Остаток на 30 сентября 2021 года (не аудировано)</t>
  </si>
  <si>
    <t>(Расход)/экономия по подоходному налогу</t>
  </si>
  <si>
    <t>Чистый убыток, возникший в результате прекращения признания финансовых активов, оцениваемых по амортизированной стоимости</t>
  </si>
  <si>
    <t>Чистый поток денежных средств, от(использованных в) операционной деятельности до уплаты подоходного налога</t>
  </si>
  <si>
    <t>Чистый поток денежных средств, от (использованных в) операционной деятельности</t>
  </si>
  <si>
    <t>Чистый поток денежных средств (использованных в) от инвестиционной деятельности</t>
  </si>
  <si>
    <t>(Формирование)/восстановление убытков от обесценения в отношении обязательств по предоставлению займов и договоров финансовой гарантии</t>
  </si>
  <si>
    <t>Главный бухгалтер</t>
  </si>
  <si>
    <t>Мамекова С.М.</t>
  </si>
  <si>
    <t>Чистый комиссионный доход/(расход)</t>
  </si>
  <si>
    <t>Прочие расходы, нетто</t>
  </si>
  <si>
    <t>Председатель Правления</t>
  </si>
  <si>
    <t>Саркулов А.С.</t>
  </si>
  <si>
    <t>Досрочное погашение дебиторской задолженности дочерней организации Материнской компании за вычетом налога в сумме 736 692 тыс. тенге  (не аудировано)</t>
  </si>
  <si>
    <t>Базовая и разводненная прибыль на акцию, в тенге</t>
  </si>
  <si>
    <t>Консолидированный промежуточный сокращенный отчет о финансовом положении</t>
  </si>
  <si>
    <t xml:space="preserve">Консолидированный промежуточный сокращенный отчет о прибыли или убытке и прочем совокупном доходе АО "Банк Развития Казахстана" за девять месяцев, закончившихся
30 сентября 2021 года </t>
  </si>
  <si>
    <t xml:space="preserve">Консолидированный промежуточный сокращенный отчет о движении денежных средств  </t>
  </si>
  <si>
    <t>Консолидированный промежуточный сокращенный отчет об изменениях в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</si>
</sst>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* #,##0_);* \(#,##0\);&quot;-&quot;??_);@"/>
    <numFmt numFmtId="166" formatCode="#,###;\(#,###\)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5" fontId="4" fillId="0" borderId="0" applyFill="0" applyBorder="0" applyProtection="0"/>
    <xf numFmtId="164" fontId="5" fillId="0" borderId="0" applyFont="0" applyFill="0" applyBorder="0" applyAlignment="0" applyProtection="0"/>
    <xf numFmtId="0" fontId="6" fillId="0" borderId="0"/>
    <xf numFmtId="0" fontId="3" fillId="0" borderId="0"/>
  </cellStyleXfs>
  <cellXfs count="120">
    <xf numFmtId="0" fontId="0" fillId="0" borderId="0" xfId="0"/>
    <xf numFmtId="0" fontId="1" fillId="0" borderId="0" xfId="0" applyFont="1" applyAlignment="1"/>
    <xf numFmtId="0" fontId="7" fillId="0" borderId="0" xfId="0" applyFont="1" applyAlignment="1">
      <alignment horizontal="center" vertical="center" wrapText="1"/>
    </xf>
    <xf numFmtId="164" fontId="7" fillId="0" borderId="0" xfId="6" applyFont="1" applyAlignment="1">
      <alignment horizontal="center" vertical="center" wrapText="1"/>
    </xf>
    <xf numFmtId="164" fontId="0" fillId="0" borderId="0" xfId="6" applyFont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0" fillId="0" borderId="0" xfId="0" applyFill="1"/>
    <xf numFmtId="0" fontId="9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65" fontId="9" fillId="0" borderId="0" xfId="0" applyNumberFormat="1" applyFont="1" applyFill="1" applyAlignment="1">
      <alignment vertical="center" wrapText="1"/>
    </xf>
    <xf numFmtId="165" fontId="7" fillId="0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165" fontId="13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12" fillId="0" borderId="0" xfId="0" applyNumberFormat="1" applyFont="1" applyBorder="1" applyAlignment="1">
      <alignment horizontal="right" vertical="center" wrapText="1"/>
    </xf>
    <xf numFmtId="165" fontId="13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16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5" fontId="0" fillId="0" borderId="0" xfId="0" applyNumberFormat="1"/>
    <xf numFmtId="0" fontId="17" fillId="0" borderId="0" xfId="0" applyFont="1"/>
    <xf numFmtId="3" fontId="9" fillId="0" borderId="0" xfId="6" applyNumberFormat="1" applyFont="1" applyAlignment="1">
      <alignment vertical="center" wrapText="1"/>
    </xf>
    <xf numFmtId="165" fontId="9" fillId="0" borderId="0" xfId="6" applyNumberFormat="1" applyFont="1" applyAlignment="1">
      <alignment vertical="center" wrapText="1"/>
    </xf>
    <xf numFmtId="165" fontId="7" fillId="0" borderId="0" xfId="6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64" fontId="17" fillId="0" borderId="0" xfId="6" applyFont="1"/>
    <xf numFmtId="165" fontId="9" fillId="0" borderId="0" xfId="6" applyNumberFormat="1" applyFont="1" applyAlignment="1">
      <alignment horizontal="right" vertical="center" wrapText="1"/>
    </xf>
    <xf numFmtId="165" fontId="7" fillId="0" borderId="0" xfId="6" applyNumberFormat="1" applyFont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/>
    <xf numFmtId="165" fontId="7" fillId="0" borderId="1" xfId="6" applyNumberFormat="1" applyFont="1" applyBorder="1" applyAlignment="1">
      <alignment horizontal="right" vertical="center" wrapText="1"/>
    </xf>
    <xf numFmtId="164" fontId="7" fillId="0" borderId="0" xfId="6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/>
    <xf numFmtId="0" fontId="7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 wrapText="1"/>
    </xf>
    <xf numFmtId="165" fontId="9" fillId="0" borderId="2" xfId="0" applyNumberFormat="1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164" fontId="7" fillId="0" borderId="2" xfId="6" applyFont="1" applyBorder="1" applyAlignment="1">
      <alignment horizontal="center" vertical="center" wrapText="1"/>
    </xf>
    <xf numFmtId="165" fontId="9" fillId="0" borderId="2" xfId="6" applyNumberFormat="1" applyFont="1" applyBorder="1" applyAlignment="1">
      <alignment horizontal="right" vertical="center" wrapText="1"/>
    </xf>
    <xf numFmtId="3" fontId="7" fillId="0" borderId="2" xfId="6" applyNumberFormat="1" applyFont="1" applyBorder="1" applyAlignment="1">
      <alignment vertical="center" wrapText="1"/>
    </xf>
    <xf numFmtId="165" fontId="9" fillId="0" borderId="2" xfId="6" applyNumberFormat="1" applyFont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165" fontId="12" fillId="0" borderId="2" xfId="0" applyNumberFormat="1" applyFont="1" applyBorder="1" applyAlignment="1">
      <alignment horizontal="right" vertical="center" wrapText="1"/>
    </xf>
    <xf numFmtId="165" fontId="13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9" fillId="0" borderId="0" xfId="6" applyNumberFormat="1" applyFont="1" applyBorder="1" applyAlignment="1">
      <alignment horizontal="right" vertical="center" wrapText="1"/>
    </xf>
    <xf numFmtId="3" fontId="9" fillId="0" borderId="0" xfId="6" applyNumberFormat="1" applyFont="1" applyBorder="1" applyAlignment="1">
      <alignment vertical="center" wrapText="1"/>
    </xf>
    <xf numFmtId="165" fontId="7" fillId="0" borderId="3" xfId="6" applyNumberFormat="1" applyFont="1" applyBorder="1" applyAlignment="1">
      <alignment horizontal="right" vertical="center" wrapText="1"/>
    </xf>
    <xf numFmtId="3" fontId="7" fillId="0" borderId="3" xfId="6" applyNumberFormat="1" applyFont="1" applyBorder="1" applyAlignment="1">
      <alignment horizontal="right" vertical="center" wrapText="1"/>
    </xf>
    <xf numFmtId="165" fontId="9" fillId="0" borderId="0" xfId="0" applyNumberFormat="1" applyFont="1" applyFill="1" applyAlignment="1">
      <alignment horizontal="right" vertical="center" wrapText="1"/>
    </xf>
    <xf numFmtId="165" fontId="7" fillId="0" borderId="0" xfId="0" applyNumberFormat="1" applyFont="1" applyFill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7" fillId="0" borderId="0" xfId="6" applyFont="1" applyAlignment="1">
      <alignment horizontal="center" vertical="center" wrapText="1"/>
    </xf>
    <xf numFmtId="165" fontId="7" fillId="0" borderId="1" xfId="6" applyNumberFormat="1" applyFont="1" applyBorder="1" applyAlignment="1">
      <alignment vertical="center" wrapText="1"/>
    </xf>
    <xf numFmtId="165" fontId="21" fillId="0" borderId="3" xfId="6" applyNumberFormat="1" applyFont="1" applyBorder="1" applyAlignment="1">
      <alignment vertical="center" wrapText="1"/>
    </xf>
    <xf numFmtId="3" fontId="0" fillId="0" borderId="0" xfId="0" applyNumberFormat="1"/>
    <xf numFmtId="165" fontId="9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4" fontId="7" fillId="0" borderId="0" xfId="6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22" fillId="0" borderId="2" xfId="4" applyNumberFormat="1" applyFont="1" applyBorder="1" applyAlignment="1">
      <alignment horizontal="right" vertical="center"/>
    </xf>
    <xf numFmtId="3" fontId="9" fillId="0" borderId="2" xfId="6" applyNumberFormat="1" applyFont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Border="1" applyAlignment="1">
      <alignment vertical="center" wrapText="1"/>
    </xf>
    <xf numFmtId="165" fontId="9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0" fontId="1" fillId="0" borderId="0" xfId="0" applyFont="1"/>
    <xf numFmtId="0" fontId="23" fillId="0" borderId="0" xfId="1" applyFont="1"/>
    <xf numFmtId="3" fontId="1" fillId="0" borderId="0" xfId="1" applyNumberFormat="1" applyFont="1"/>
    <xf numFmtId="0" fontId="24" fillId="0" borderId="0" xfId="0" applyFont="1"/>
    <xf numFmtId="0" fontId="1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164" fontId="7" fillId="0" borderId="0" xfId="6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5" fillId="0" borderId="0" xfId="2" applyFont="1" applyFill="1" applyAlignment="1">
      <alignment horizontal="center" vertical="justify" wrapText="1"/>
    </xf>
    <xf numFmtId="0" fontId="15" fillId="0" borderId="0" xfId="2" applyFont="1" applyFill="1" applyAlignment="1">
      <alignment horizontal="center" vertical="justify"/>
    </xf>
  </cellXfs>
  <cellStyles count="9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workbookViewId="0">
      <selection activeCell="C15" sqref="C15"/>
    </sheetView>
  </sheetViews>
  <sheetFormatPr defaultRowHeight="14.5"/>
  <cols>
    <col min="1" max="1" width="53.54296875" customWidth="1"/>
    <col min="2" max="2" width="6.1796875" style="56" customWidth="1"/>
    <col min="3" max="3" width="17.81640625" customWidth="1"/>
    <col min="4" max="4" width="1.1796875" customWidth="1"/>
    <col min="5" max="5" width="18.1796875" customWidth="1"/>
    <col min="7" max="7" width="10.1796875" bestFit="1" customWidth="1"/>
  </cols>
  <sheetData>
    <row r="1" spans="1:5">
      <c r="A1" s="108" t="s">
        <v>137</v>
      </c>
      <c r="B1" s="108"/>
      <c r="C1" s="108"/>
      <c r="D1" s="108"/>
      <c r="E1" s="108"/>
    </row>
    <row r="2" spans="1:5">
      <c r="A2" s="109" t="s">
        <v>104</v>
      </c>
      <c r="B2" s="109"/>
      <c r="C2" s="109"/>
      <c r="D2" s="109"/>
      <c r="E2" s="109"/>
    </row>
    <row r="4" spans="1:5">
      <c r="C4" s="2" t="s">
        <v>28</v>
      </c>
      <c r="E4" s="10"/>
    </row>
    <row r="5" spans="1:5">
      <c r="A5" s="110"/>
      <c r="B5" s="112" t="s">
        <v>87</v>
      </c>
      <c r="C5" s="73" t="s">
        <v>105</v>
      </c>
      <c r="D5" s="111"/>
      <c r="E5" s="84" t="s">
        <v>91</v>
      </c>
    </row>
    <row r="6" spans="1:5">
      <c r="A6" s="110"/>
      <c r="B6" s="113"/>
      <c r="C6" s="58" t="s">
        <v>0</v>
      </c>
      <c r="D6" s="111"/>
      <c r="E6" s="58" t="s">
        <v>0</v>
      </c>
    </row>
    <row r="7" spans="1:5">
      <c r="A7" s="6" t="s">
        <v>4</v>
      </c>
      <c r="B7" s="50"/>
      <c r="C7" s="5"/>
      <c r="D7" s="5"/>
      <c r="E7" s="5"/>
    </row>
    <row r="8" spans="1:5">
      <c r="A8" s="5" t="s">
        <v>38</v>
      </c>
      <c r="B8" s="51">
        <v>11</v>
      </c>
      <c r="C8" s="11">
        <v>400903624</v>
      </c>
      <c r="D8" s="7"/>
      <c r="E8" s="11">
        <v>242786137</v>
      </c>
    </row>
    <row r="9" spans="1:5">
      <c r="A9" s="36" t="s">
        <v>39</v>
      </c>
      <c r="B9" s="51">
        <v>12</v>
      </c>
      <c r="C9" s="11">
        <v>146380189</v>
      </c>
      <c r="D9" s="9"/>
      <c r="E9" s="11">
        <v>121779502</v>
      </c>
    </row>
    <row r="10" spans="1:5">
      <c r="A10" s="5" t="s">
        <v>5</v>
      </c>
      <c r="B10" s="51">
        <v>13</v>
      </c>
      <c r="C10" s="11">
        <v>121676634</v>
      </c>
      <c r="D10" s="7"/>
      <c r="E10" s="11">
        <v>124810690</v>
      </c>
    </row>
    <row r="11" spans="1:5">
      <c r="A11" s="5" t="s">
        <v>6</v>
      </c>
      <c r="B11" s="51">
        <v>14</v>
      </c>
      <c r="C11" s="11">
        <v>1745012977</v>
      </c>
      <c r="D11" s="7"/>
      <c r="E11" s="11">
        <v>1845916215</v>
      </c>
    </row>
    <row r="12" spans="1:5">
      <c r="A12" s="5" t="s">
        <v>19</v>
      </c>
      <c r="B12" s="51">
        <v>15</v>
      </c>
      <c r="C12" s="11">
        <v>437892239</v>
      </c>
      <c r="D12" s="7"/>
      <c r="E12" s="11">
        <v>326539861</v>
      </c>
    </row>
    <row r="13" spans="1:5">
      <c r="A13" s="5" t="s">
        <v>18</v>
      </c>
      <c r="B13" s="95">
        <v>16</v>
      </c>
      <c r="C13" s="11">
        <v>536962455</v>
      </c>
      <c r="D13" s="7"/>
      <c r="E13" s="11">
        <v>209257679</v>
      </c>
    </row>
    <row r="14" spans="1:5">
      <c r="A14" s="5" t="s">
        <v>40</v>
      </c>
      <c r="B14" s="51">
        <v>17</v>
      </c>
      <c r="C14" s="11">
        <v>95443194</v>
      </c>
      <c r="D14" s="7"/>
      <c r="E14" s="11">
        <v>123158997</v>
      </c>
    </row>
    <row r="15" spans="1:5" ht="24.75" customHeight="1">
      <c r="A15" s="5" t="s">
        <v>41</v>
      </c>
      <c r="B15" s="51"/>
      <c r="C15" s="11">
        <v>8453370</v>
      </c>
      <c r="D15" s="7"/>
      <c r="E15" s="11">
        <v>27855425</v>
      </c>
    </row>
    <row r="16" spans="1:5">
      <c r="A16" s="5" t="s">
        <v>26</v>
      </c>
      <c r="B16" s="51">
        <v>18</v>
      </c>
      <c r="C16" s="11">
        <v>27823907</v>
      </c>
      <c r="D16" s="7"/>
      <c r="E16" s="11">
        <v>14841000</v>
      </c>
    </row>
    <row r="17" spans="1:5">
      <c r="A17" s="5" t="s">
        <v>22</v>
      </c>
      <c r="B17" s="51"/>
      <c r="C17" s="11">
        <v>218999</v>
      </c>
      <c r="D17" s="7"/>
      <c r="E17" s="11">
        <v>222507</v>
      </c>
    </row>
    <row r="18" spans="1:5">
      <c r="A18" s="5" t="s">
        <v>7</v>
      </c>
      <c r="B18" s="51"/>
      <c r="C18" s="11">
        <v>5608074</v>
      </c>
      <c r="D18" s="7"/>
      <c r="E18" s="11">
        <v>5991289</v>
      </c>
    </row>
    <row r="19" spans="1:5">
      <c r="A19" s="5" t="s">
        <v>8</v>
      </c>
      <c r="B19" s="51">
        <v>19</v>
      </c>
      <c r="C19" s="11">
        <v>14686609</v>
      </c>
      <c r="D19" s="7"/>
      <c r="E19" s="11">
        <v>31327781</v>
      </c>
    </row>
    <row r="20" spans="1:5">
      <c r="A20" s="5" t="s">
        <v>9</v>
      </c>
      <c r="B20" s="51"/>
      <c r="C20" s="18">
        <v>0</v>
      </c>
      <c r="D20" s="7"/>
      <c r="E20" s="11">
        <v>963526</v>
      </c>
    </row>
    <row r="21" spans="1:5">
      <c r="A21" s="35" t="s">
        <v>79</v>
      </c>
      <c r="B21" s="51"/>
      <c r="C21" s="11">
        <v>4054755</v>
      </c>
      <c r="D21" s="9"/>
      <c r="E21" s="11">
        <v>1040108</v>
      </c>
    </row>
    <row r="22" spans="1:5">
      <c r="A22" s="5" t="s">
        <v>25</v>
      </c>
      <c r="B22" s="51"/>
      <c r="C22" s="60">
        <v>0</v>
      </c>
      <c r="D22" s="7"/>
      <c r="E22" s="59">
        <v>11489170</v>
      </c>
    </row>
    <row r="23" spans="1:5" ht="15" thickBot="1">
      <c r="A23" s="6" t="s">
        <v>42</v>
      </c>
      <c r="B23" s="50"/>
      <c r="C23" s="12">
        <f>SUM(C8:C22)</f>
        <v>3545117026</v>
      </c>
      <c r="D23" s="8"/>
      <c r="E23" s="12">
        <f>SUM(E8:E22)</f>
        <v>3087979887</v>
      </c>
    </row>
    <row r="24" spans="1:5" ht="15" thickTop="1">
      <c r="A24" s="6"/>
      <c r="B24" s="50"/>
      <c r="C24" s="7"/>
      <c r="D24" s="7"/>
      <c r="E24" s="11"/>
    </row>
    <row r="25" spans="1:5">
      <c r="A25" s="6" t="s">
        <v>10</v>
      </c>
      <c r="B25" s="50"/>
      <c r="C25" s="7"/>
      <c r="D25" s="7"/>
      <c r="E25" s="11"/>
    </row>
    <row r="26" spans="1:5">
      <c r="A26" s="5" t="s">
        <v>43</v>
      </c>
      <c r="B26" s="51"/>
      <c r="C26" s="11">
        <v>8834745</v>
      </c>
      <c r="D26" s="7"/>
      <c r="E26" s="11">
        <v>15793749</v>
      </c>
    </row>
    <row r="27" spans="1:5">
      <c r="A27" s="5" t="s">
        <v>86</v>
      </c>
      <c r="B27" s="51"/>
      <c r="C27" s="11">
        <v>11049492</v>
      </c>
      <c r="D27" s="9"/>
      <c r="E27" s="11">
        <v>27966887</v>
      </c>
    </row>
    <row r="28" spans="1:5">
      <c r="A28" s="5" t="s">
        <v>12</v>
      </c>
      <c r="B28" s="51">
        <v>20</v>
      </c>
      <c r="C28" s="11">
        <v>604193767</v>
      </c>
      <c r="D28" s="7"/>
      <c r="E28" s="11">
        <v>640007969</v>
      </c>
    </row>
    <row r="29" spans="1:5">
      <c r="A29" s="5" t="s">
        <v>11</v>
      </c>
      <c r="B29" s="51">
        <v>21</v>
      </c>
      <c r="C29" s="11">
        <v>279414425</v>
      </c>
      <c r="D29" s="7"/>
      <c r="E29" s="11">
        <v>227596965</v>
      </c>
    </row>
    <row r="30" spans="1:5">
      <c r="A30" s="5" t="s">
        <v>13</v>
      </c>
      <c r="B30" s="51">
        <v>22</v>
      </c>
      <c r="C30" s="11">
        <v>311658361</v>
      </c>
      <c r="D30" s="7"/>
      <c r="E30" s="11">
        <v>261838993</v>
      </c>
    </row>
    <row r="31" spans="1:5">
      <c r="A31" s="5" t="s">
        <v>20</v>
      </c>
      <c r="B31" s="95">
        <v>23</v>
      </c>
      <c r="C31" s="11">
        <v>1618714993</v>
      </c>
      <c r="D31" s="7"/>
      <c r="E31" s="11">
        <v>1241012715</v>
      </c>
    </row>
    <row r="32" spans="1:5">
      <c r="A32" s="5" t="s">
        <v>44</v>
      </c>
      <c r="B32" s="51"/>
      <c r="C32" s="11">
        <v>116373101</v>
      </c>
      <c r="D32" s="7"/>
      <c r="E32" s="11">
        <v>111163010</v>
      </c>
    </row>
    <row r="33" spans="1:7">
      <c r="A33" s="5" t="s">
        <v>14</v>
      </c>
      <c r="B33" s="51">
        <v>24</v>
      </c>
      <c r="C33" s="11">
        <v>43475515</v>
      </c>
      <c r="D33" s="7"/>
      <c r="E33" s="11">
        <v>47741111</v>
      </c>
    </row>
    <row r="34" spans="1:7">
      <c r="A34" s="5" t="s">
        <v>27</v>
      </c>
      <c r="B34" s="51">
        <v>28</v>
      </c>
      <c r="C34" s="11">
        <v>2565027</v>
      </c>
      <c r="D34" s="7"/>
      <c r="E34" s="11">
        <v>2825438</v>
      </c>
    </row>
    <row r="35" spans="1:7">
      <c r="A35" s="92" t="s">
        <v>106</v>
      </c>
      <c r="B35" s="85"/>
      <c r="C35" s="11">
        <v>3872570</v>
      </c>
      <c r="D35" s="9"/>
      <c r="E35" s="18">
        <v>0</v>
      </c>
    </row>
    <row r="36" spans="1:7">
      <c r="A36" s="6" t="s">
        <v>15</v>
      </c>
      <c r="B36" s="50"/>
      <c r="C36" s="61">
        <f>SUM(C26:C35)</f>
        <v>3000151996</v>
      </c>
      <c r="D36" s="8"/>
      <c r="E36" s="61">
        <f>SUM(E26:E35)</f>
        <v>2575946837</v>
      </c>
    </row>
    <row r="37" spans="1:7">
      <c r="A37" s="6"/>
      <c r="B37" s="50"/>
      <c r="C37" s="7"/>
      <c r="D37" s="7"/>
      <c r="E37" s="7"/>
    </row>
    <row r="38" spans="1:7">
      <c r="A38" s="6" t="s">
        <v>21</v>
      </c>
      <c r="B38" s="50"/>
      <c r="C38" s="7"/>
      <c r="D38" s="7"/>
      <c r="E38" s="7"/>
    </row>
    <row r="39" spans="1:7">
      <c r="A39" s="5" t="s">
        <v>16</v>
      </c>
      <c r="B39" s="51">
        <v>25</v>
      </c>
      <c r="C39" s="11">
        <v>515953511</v>
      </c>
      <c r="D39" s="7"/>
      <c r="E39" s="11">
        <v>503667511</v>
      </c>
    </row>
    <row r="40" spans="1:7">
      <c r="A40" s="5" t="s">
        <v>45</v>
      </c>
      <c r="B40" s="51"/>
      <c r="C40" s="81">
        <v>-11868988</v>
      </c>
      <c r="D40" s="7"/>
      <c r="E40" s="81">
        <v>-1380134</v>
      </c>
      <c r="G40" s="37"/>
    </row>
    <row r="41" spans="1:7">
      <c r="A41" s="5" t="s">
        <v>46</v>
      </c>
      <c r="B41" s="51"/>
      <c r="C41" s="11">
        <v>36750489</v>
      </c>
      <c r="D41" s="7"/>
      <c r="E41" s="11">
        <v>34239190</v>
      </c>
      <c r="G41" s="89"/>
    </row>
    <row r="42" spans="1:7">
      <c r="A42" s="5" t="s">
        <v>17</v>
      </c>
      <c r="B42" s="51"/>
      <c r="C42" s="82">
        <v>4130018</v>
      </c>
      <c r="D42" s="7"/>
      <c r="E42" s="82">
        <v>-24493517</v>
      </c>
    </row>
    <row r="43" spans="1:7">
      <c r="A43" s="6" t="s">
        <v>47</v>
      </c>
      <c r="B43" s="50"/>
      <c r="C43" s="61">
        <f>SUM(C39:C42)</f>
        <v>544965030</v>
      </c>
      <c r="D43" s="8"/>
      <c r="E43" s="61">
        <f>SUM(E39:E42)</f>
        <v>512033050</v>
      </c>
    </row>
    <row r="44" spans="1:7" ht="15" thickBot="1">
      <c r="A44" s="6" t="s">
        <v>48</v>
      </c>
      <c r="B44" s="50"/>
      <c r="C44" s="12">
        <f>C36+C43</f>
        <v>3545117026</v>
      </c>
      <c r="D44" s="8"/>
      <c r="E44" s="12">
        <f>E36+E43</f>
        <v>3087979887</v>
      </c>
    </row>
    <row r="45" spans="1:7" ht="15" thickTop="1"/>
    <row r="46" spans="1:7" ht="15.5">
      <c r="E46" s="1"/>
    </row>
    <row r="47" spans="1:7" ht="15.5">
      <c r="A47" s="102"/>
    </row>
    <row r="48" spans="1:7" ht="15.5">
      <c r="A48" s="106"/>
      <c r="E48" s="104"/>
    </row>
    <row r="49" spans="1:5" ht="15.5">
      <c r="A49" s="102" t="s">
        <v>133</v>
      </c>
      <c r="E49" s="104" t="s">
        <v>134</v>
      </c>
    </row>
    <row r="50" spans="1:5" ht="15.5">
      <c r="A50" s="102"/>
      <c r="E50" s="105"/>
    </row>
    <row r="51" spans="1:5" ht="15.5">
      <c r="A51" s="102" t="s">
        <v>129</v>
      </c>
      <c r="E51" s="104" t="s">
        <v>130</v>
      </c>
    </row>
  </sheetData>
  <mergeCells count="5">
    <mergeCell ref="A1:E1"/>
    <mergeCell ref="A2:E2"/>
    <mergeCell ref="A5:A6"/>
    <mergeCell ref="D5:D6"/>
    <mergeCell ref="B5:B6"/>
  </mergeCells>
  <pageMargins left="0.98425196850393704" right="0.59055118110236227" top="0.59055118110236227" bottom="0.3937007874015748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workbookViewId="0">
      <selection activeCell="A9" sqref="A9"/>
    </sheetView>
  </sheetViews>
  <sheetFormatPr defaultRowHeight="14.5"/>
  <cols>
    <col min="1" max="1" width="60" customWidth="1"/>
    <col min="2" max="2" width="6.54296875" style="56" customWidth="1"/>
    <col min="3" max="3" width="15.36328125" style="4" customWidth="1"/>
    <col min="4" max="4" width="1.81640625" style="4" customWidth="1"/>
    <col min="5" max="5" width="17.36328125" style="4" bestFit="1" customWidth="1"/>
  </cols>
  <sheetData>
    <row r="1" spans="1:5" ht="49.75" customHeight="1">
      <c r="A1" s="114" t="s">
        <v>138</v>
      </c>
      <c r="B1" s="114"/>
      <c r="C1" s="114"/>
      <c r="D1" s="114"/>
      <c r="E1" s="114"/>
    </row>
    <row r="3" spans="1:5" s="38" customFormat="1" ht="15" customHeight="1">
      <c r="A3" s="110"/>
      <c r="B3" s="51"/>
      <c r="C3" s="3" t="s">
        <v>28</v>
      </c>
      <c r="D3" s="115"/>
      <c r="E3" s="86" t="s">
        <v>28</v>
      </c>
    </row>
    <row r="4" spans="1:5" s="38" customFormat="1" ht="65">
      <c r="A4" s="110"/>
      <c r="B4" s="51" t="s">
        <v>87</v>
      </c>
      <c r="C4" s="49" t="s">
        <v>107</v>
      </c>
      <c r="D4" s="115"/>
      <c r="E4" s="94" t="s">
        <v>108</v>
      </c>
    </row>
    <row r="5" spans="1:5" s="38" customFormat="1" ht="13">
      <c r="A5" s="110"/>
      <c r="B5" s="51"/>
      <c r="C5" s="62" t="s">
        <v>49</v>
      </c>
      <c r="D5" s="115"/>
      <c r="E5" s="62" t="s">
        <v>49</v>
      </c>
    </row>
    <row r="6" spans="1:5" s="38" customFormat="1" ht="30.75" customHeight="1">
      <c r="A6" s="91" t="s">
        <v>24</v>
      </c>
      <c r="B6" s="51">
        <v>4</v>
      </c>
      <c r="C6" s="39">
        <v>131848510</v>
      </c>
      <c r="D6" s="39"/>
      <c r="E6" s="39">
        <v>114937390</v>
      </c>
    </row>
    <row r="7" spans="1:5" s="38" customFormat="1" ht="16.5" customHeight="1">
      <c r="A7" s="91" t="s">
        <v>23</v>
      </c>
      <c r="B7" s="51">
        <v>4</v>
      </c>
      <c r="C7" s="39">
        <v>42822269</v>
      </c>
      <c r="D7" s="39"/>
      <c r="E7" s="39">
        <v>31816311</v>
      </c>
    </row>
    <row r="8" spans="1:5" s="38" customFormat="1" ht="15" customHeight="1">
      <c r="A8" s="91" t="s">
        <v>29</v>
      </c>
      <c r="B8" s="51">
        <v>4</v>
      </c>
      <c r="C8" s="63">
        <v>-128655761</v>
      </c>
      <c r="D8" s="40"/>
      <c r="E8" s="63">
        <v>-105629229</v>
      </c>
    </row>
    <row r="9" spans="1:5" s="38" customFormat="1" ht="16.5" customHeight="1">
      <c r="A9" s="6" t="s">
        <v>30</v>
      </c>
      <c r="B9" s="50"/>
      <c r="C9" s="64">
        <f>SUM(C6:C8)</f>
        <v>46015018</v>
      </c>
      <c r="D9" s="41"/>
      <c r="E9" s="64">
        <f>SUM(E6:E8)</f>
        <v>41124472</v>
      </c>
    </row>
    <row r="10" spans="1:5" s="38" customFormat="1" ht="16.5" customHeight="1">
      <c r="A10" s="91" t="s">
        <v>1</v>
      </c>
      <c r="B10" s="51">
        <v>5</v>
      </c>
      <c r="C10" s="39">
        <v>690991</v>
      </c>
      <c r="D10" s="40"/>
      <c r="E10" s="39">
        <v>656068</v>
      </c>
    </row>
    <row r="11" spans="1:5" s="38" customFormat="1" ht="18" customHeight="1">
      <c r="A11" s="91" t="s">
        <v>31</v>
      </c>
      <c r="B11" s="51">
        <v>5</v>
      </c>
      <c r="C11" s="63">
        <v>-594457</v>
      </c>
      <c r="D11" s="44"/>
      <c r="E11" s="63">
        <v>-923707</v>
      </c>
    </row>
    <row r="12" spans="1:5" s="38" customFormat="1" ht="18" customHeight="1">
      <c r="A12" s="6" t="s">
        <v>131</v>
      </c>
      <c r="B12" s="50"/>
      <c r="C12" s="76">
        <f>SUM(C10:C11)</f>
        <v>96534</v>
      </c>
      <c r="D12" s="45"/>
      <c r="E12" s="96">
        <f>SUM(E10:E11)</f>
        <v>-267639</v>
      </c>
    </row>
    <row r="13" spans="1:5" s="38" customFormat="1" ht="17.25" customHeight="1">
      <c r="A13" s="91" t="s">
        <v>32</v>
      </c>
      <c r="B13" s="51"/>
      <c r="C13" s="74">
        <v>-1802053</v>
      </c>
      <c r="D13" s="75"/>
      <c r="E13" s="74">
        <v>-2550692</v>
      </c>
    </row>
    <row r="14" spans="1:5" s="38" customFormat="1" ht="42.75" customHeight="1">
      <c r="A14" s="91" t="s">
        <v>99</v>
      </c>
      <c r="B14" s="51"/>
      <c r="C14" s="39">
        <v>49046</v>
      </c>
      <c r="D14" s="39"/>
      <c r="E14" s="39">
        <v>6248033</v>
      </c>
    </row>
    <row r="15" spans="1:5" s="38" customFormat="1" ht="30.75" customHeight="1">
      <c r="A15" s="91" t="s">
        <v>55</v>
      </c>
      <c r="B15" s="51">
        <v>6</v>
      </c>
      <c r="C15" s="39">
        <v>2458498</v>
      </c>
      <c r="D15" s="39"/>
      <c r="E15" s="74">
        <v>2979969</v>
      </c>
    </row>
    <row r="16" spans="1:5" s="38" customFormat="1" ht="30.75" customHeight="1">
      <c r="A16" s="92" t="s">
        <v>124</v>
      </c>
      <c r="B16" s="93"/>
      <c r="C16" s="18">
        <v>0</v>
      </c>
      <c r="D16" s="39"/>
      <c r="E16" s="74">
        <v>-266162</v>
      </c>
    </row>
    <row r="17" spans="1:5" s="38" customFormat="1" ht="17.25" customHeight="1">
      <c r="A17" s="91" t="s">
        <v>132</v>
      </c>
      <c r="B17" s="51">
        <v>7</v>
      </c>
      <c r="C17" s="74">
        <v>-1783427</v>
      </c>
      <c r="D17" s="39"/>
      <c r="E17" s="74">
        <v>-3859779</v>
      </c>
    </row>
    <row r="18" spans="1:5" s="38" customFormat="1" ht="15.75" customHeight="1">
      <c r="A18" s="6" t="s">
        <v>2</v>
      </c>
      <c r="B18" s="50"/>
      <c r="C18" s="77">
        <f>SUM(C13:C17)+C12+C9</f>
        <v>45033616</v>
      </c>
      <c r="D18" s="40"/>
      <c r="E18" s="77">
        <f>SUM(E13:E17)+E12+E9</f>
        <v>43408202</v>
      </c>
    </row>
    <row r="19" spans="1:5" s="38" customFormat="1" ht="16.5" customHeight="1">
      <c r="A19" s="91" t="s">
        <v>85</v>
      </c>
      <c r="B19" s="51">
        <v>8</v>
      </c>
      <c r="C19" s="74">
        <v>-8059741</v>
      </c>
      <c r="D19" s="74"/>
      <c r="E19" s="74">
        <v>-44740464</v>
      </c>
    </row>
    <row r="20" spans="1:5" s="38" customFormat="1" ht="39" customHeight="1">
      <c r="A20" s="91" t="s">
        <v>128</v>
      </c>
      <c r="B20" s="51">
        <v>8</v>
      </c>
      <c r="C20" s="74">
        <v>-1329485</v>
      </c>
      <c r="D20" s="39"/>
      <c r="E20" s="39">
        <v>503109</v>
      </c>
    </row>
    <row r="21" spans="1:5" s="38" customFormat="1" ht="27" customHeight="1">
      <c r="A21" s="92" t="s">
        <v>111</v>
      </c>
      <c r="B21" s="51"/>
      <c r="C21" s="74">
        <v>-40742</v>
      </c>
      <c r="D21" s="44"/>
      <c r="E21" s="74">
        <v>5325769</v>
      </c>
    </row>
    <row r="22" spans="1:5" s="38" customFormat="1" ht="20.25" customHeight="1">
      <c r="A22" s="91" t="s">
        <v>33</v>
      </c>
      <c r="B22" s="51">
        <v>9</v>
      </c>
      <c r="C22" s="63">
        <v>-5425991</v>
      </c>
      <c r="D22" s="44"/>
      <c r="E22" s="63">
        <v>-5203278</v>
      </c>
    </row>
    <row r="23" spans="1:5" s="38" customFormat="1" ht="15.75" customHeight="1">
      <c r="A23" s="6" t="s">
        <v>110</v>
      </c>
      <c r="B23" s="50"/>
      <c r="C23" s="76">
        <f>SUM(C18:C22)</f>
        <v>30177657</v>
      </c>
      <c r="D23" s="40"/>
      <c r="E23" s="96">
        <f>SUM(E18:E22)</f>
        <v>-706662</v>
      </c>
    </row>
    <row r="24" spans="1:5" s="38" customFormat="1" ht="17.25" customHeight="1">
      <c r="A24" s="91" t="s">
        <v>123</v>
      </c>
      <c r="B24" s="93">
        <v>10</v>
      </c>
      <c r="C24" s="65">
        <v>-4500892</v>
      </c>
      <c r="D24" s="40"/>
      <c r="E24" s="97">
        <v>1293648</v>
      </c>
    </row>
    <row r="25" spans="1:5" s="38" customFormat="1" ht="20.25" customHeight="1" thickBot="1">
      <c r="A25" s="6" t="s">
        <v>109</v>
      </c>
      <c r="B25" s="50"/>
      <c r="C25" s="48">
        <f>SUM(C23:C24)</f>
        <v>25676765</v>
      </c>
      <c r="D25" s="40"/>
      <c r="E25" s="48">
        <f>SUM(E23:E24)</f>
        <v>586986</v>
      </c>
    </row>
    <row r="26" spans="1:5" s="38" customFormat="1" ht="13.5" thickTop="1">
      <c r="A26" s="6"/>
      <c r="B26" s="50"/>
      <c r="C26" s="40"/>
      <c r="D26" s="40"/>
      <c r="E26" s="40"/>
    </row>
    <row r="27" spans="1:5" s="38" customFormat="1" ht="16.5" customHeight="1">
      <c r="A27" s="6" t="s">
        <v>34</v>
      </c>
      <c r="B27" s="50"/>
      <c r="C27" s="40"/>
      <c r="D27" s="40"/>
      <c r="E27" s="40"/>
    </row>
    <row r="28" spans="1:5" s="38" customFormat="1" ht="26">
      <c r="A28" s="42" t="s">
        <v>3</v>
      </c>
      <c r="B28" s="52"/>
      <c r="C28" s="40"/>
      <c r="D28" s="40"/>
      <c r="E28" s="40"/>
    </row>
    <row r="29" spans="1:5" s="38" customFormat="1" ht="15" customHeight="1">
      <c r="A29" s="36" t="s">
        <v>35</v>
      </c>
      <c r="B29" s="51"/>
      <c r="C29" s="40"/>
      <c r="D29" s="40"/>
      <c r="E29" s="40"/>
    </row>
    <row r="30" spans="1:5" s="38" customFormat="1" ht="15" customHeight="1">
      <c r="A30" s="36" t="s">
        <v>36</v>
      </c>
      <c r="B30" s="51"/>
      <c r="C30" s="74">
        <v>-10439808</v>
      </c>
      <c r="D30" s="40"/>
      <c r="E30" s="74">
        <v>3601417</v>
      </c>
    </row>
    <row r="31" spans="1:5" s="38" customFormat="1" ht="16.5" customHeight="1">
      <c r="A31" s="36" t="s">
        <v>37</v>
      </c>
      <c r="B31" s="51"/>
      <c r="C31" s="74">
        <v>-49046</v>
      </c>
      <c r="D31" s="40"/>
      <c r="E31" s="74">
        <v>-6248033</v>
      </c>
    </row>
    <row r="32" spans="1:5" s="38" customFormat="1" ht="19.5" customHeight="1">
      <c r="A32" s="6" t="s">
        <v>100</v>
      </c>
      <c r="B32" s="50"/>
      <c r="C32" s="76">
        <f>SUM(C30:C31)</f>
        <v>-10488854</v>
      </c>
      <c r="D32" s="41"/>
      <c r="E32" s="88">
        <f>SUM(E30:E31)</f>
        <v>-2646616</v>
      </c>
    </row>
    <row r="33" spans="1:5" s="38" customFormat="1" ht="15" customHeight="1" thickBot="1">
      <c r="A33" s="6" t="s">
        <v>101</v>
      </c>
      <c r="B33" s="50"/>
      <c r="C33" s="48">
        <f>C25+C32</f>
        <v>15187911</v>
      </c>
      <c r="D33" s="41"/>
      <c r="E33" s="87">
        <f>E25+E32</f>
        <v>-2059630</v>
      </c>
    </row>
    <row r="34" spans="1:5" s="38" customFormat="1" ht="19.5" customHeight="1" thickTop="1">
      <c r="A34" s="107" t="s">
        <v>136</v>
      </c>
      <c r="B34" s="53"/>
      <c r="C34" s="74">
        <v>12172</v>
      </c>
      <c r="D34" s="43"/>
      <c r="E34" s="74">
        <v>278</v>
      </c>
    </row>
    <row r="35" spans="1:5" s="38" customFormat="1" ht="13">
      <c r="B35" s="54"/>
      <c r="C35" s="43"/>
      <c r="D35" s="43"/>
      <c r="E35" s="43"/>
    </row>
    <row r="36" spans="1:5" ht="15.5">
      <c r="A36" s="102"/>
    </row>
    <row r="37" spans="1:5" ht="15.5">
      <c r="A37" s="106"/>
      <c r="E37" s="104"/>
    </row>
    <row r="38" spans="1:5" ht="15.5">
      <c r="A38" s="102" t="s">
        <v>133</v>
      </c>
      <c r="E38" s="104" t="s">
        <v>134</v>
      </c>
    </row>
    <row r="39" spans="1:5" ht="15.5">
      <c r="A39" s="103"/>
      <c r="E39" s="105"/>
    </row>
    <row r="40" spans="1:5" ht="15.5">
      <c r="A40" s="102" t="s">
        <v>129</v>
      </c>
      <c r="E40" s="104" t="s">
        <v>130</v>
      </c>
    </row>
  </sheetData>
  <mergeCells count="3">
    <mergeCell ref="A1:E1"/>
    <mergeCell ref="A3:A5"/>
    <mergeCell ref="D3:D5"/>
  </mergeCells>
  <pageMargins left="0.98425196850393704" right="0.59055118110236227" top="0.39370078740157483" bottom="0.3937007874015748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1"/>
  <sheetViews>
    <sheetView workbookViewId="0">
      <selection activeCell="A9" sqref="A9"/>
    </sheetView>
  </sheetViews>
  <sheetFormatPr defaultColWidth="9.1796875" defaultRowHeight="14.5"/>
  <cols>
    <col min="1" max="1" width="67.54296875" style="14" customWidth="1"/>
    <col min="2" max="2" width="20.81640625" style="14" customWidth="1"/>
    <col min="3" max="3" width="1.1796875" style="14" customWidth="1"/>
    <col min="4" max="4" width="20.81640625" style="14" customWidth="1"/>
    <col min="5" max="16384" width="9.1796875" style="14"/>
  </cols>
  <sheetData>
    <row r="1" spans="1:4">
      <c r="A1" s="116" t="s">
        <v>139</v>
      </c>
      <c r="B1" s="116"/>
      <c r="C1" s="116"/>
      <c r="D1" s="116"/>
    </row>
    <row r="2" spans="1:4">
      <c r="A2" s="117" t="s">
        <v>112</v>
      </c>
      <c r="B2" s="117"/>
      <c r="C2" s="117"/>
      <c r="D2" s="117"/>
    </row>
    <row r="3" spans="1:4">
      <c r="A3" s="13"/>
      <c r="B3" s="13"/>
      <c r="C3" s="13"/>
      <c r="D3" s="13"/>
    </row>
    <row r="4" spans="1:4" s="47" customFormat="1" ht="13">
      <c r="B4" s="3" t="s">
        <v>28</v>
      </c>
      <c r="C4" s="115"/>
      <c r="D4" s="86" t="s">
        <v>28</v>
      </c>
    </row>
    <row r="5" spans="1:4" s="47" customFormat="1" ht="40" customHeight="1">
      <c r="A5" s="15"/>
      <c r="B5" s="94" t="s">
        <v>107</v>
      </c>
      <c r="C5" s="115"/>
      <c r="D5" s="94" t="s">
        <v>108</v>
      </c>
    </row>
    <row r="6" spans="1:4" s="47" customFormat="1" ht="13">
      <c r="A6" s="15"/>
      <c r="B6" s="62" t="s">
        <v>49</v>
      </c>
      <c r="C6" s="115"/>
      <c r="D6" s="62" t="s">
        <v>49</v>
      </c>
    </row>
    <row r="7" spans="1:4" s="47" customFormat="1" ht="26">
      <c r="A7" s="16" t="s">
        <v>50</v>
      </c>
      <c r="B7" s="19"/>
      <c r="C7" s="17"/>
      <c r="D7" s="19"/>
    </row>
    <row r="8" spans="1:4" s="47" customFormat="1" ht="13">
      <c r="A8" s="15" t="s">
        <v>51</v>
      </c>
      <c r="B8" s="31">
        <v>131539385</v>
      </c>
      <c r="C8" s="31"/>
      <c r="D8" s="11">
        <v>100784564</v>
      </c>
    </row>
    <row r="9" spans="1:4" s="47" customFormat="1" ht="13">
      <c r="A9" s="15" t="s">
        <v>52</v>
      </c>
      <c r="B9" s="78">
        <v>-80512571</v>
      </c>
      <c r="C9" s="18"/>
      <c r="D9" s="9">
        <v>-67093623</v>
      </c>
    </row>
    <row r="10" spans="1:4" s="47" customFormat="1" ht="13">
      <c r="A10" s="15" t="s">
        <v>53</v>
      </c>
      <c r="B10" s="31">
        <v>718511</v>
      </c>
      <c r="C10" s="31"/>
      <c r="D10" s="11">
        <v>624512</v>
      </c>
    </row>
    <row r="11" spans="1:4" s="47" customFormat="1" ht="13">
      <c r="A11" s="15" t="s">
        <v>54</v>
      </c>
      <c r="B11" s="78">
        <v>-570978</v>
      </c>
      <c r="C11" s="18"/>
      <c r="D11" s="9">
        <v>-358698</v>
      </c>
    </row>
    <row r="12" spans="1:4" s="47" customFormat="1" ht="13">
      <c r="A12" s="15" t="s">
        <v>118</v>
      </c>
      <c r="B12" s="78">
        <v>-545106</v>
      </c>
      <c r="C12" s="31"/>
      <c r="D12" s="9">
        <v>-248115</v>
      </c>
    </row>
    <row r="13" spans="1:4" s="47" customFormat="1" ht="26">
      <c r="A13" s="15" t="s">
        <v>55</v>
      </c>
      <c r="B13" s="31">
        <v>104727</v>
      </c>
      <c r="C13" s="31"/>
      <c r="D13" s="11">
        <v>2058492</v>
      </c>
    </row>
    <row r="14" spans="1:4" s="47" customFormat="1" ht="13">
      <c r="A14" s="15" t="s">
        <v>56</v>
      </c>
      <c r="B14" s="31">
        <v>293081</v>
      </c>
      <c r="C14" s="31"/>
      <c r="D14" s="11">
        <v>203871</v>
      </c>
    </row>
    <row r="15" spans="1:4" s="47" customFormat="1" ht="13">
      <c r="A15" s="15" t="s">
        <v>57</v>
      </c>
      <c r="B15" s="80">
        <v>-4497382</v>
      </c>
      <c r="C15" s="18"/>
      <c r="D15" s="80">
        <v>-4282472</v>
      </c>
    </row>
    <row r="16" spans="1:4" s="47" customFormat="1" ht="13">
      <c r="A16" s="15"/>
      <c r="B16" s="66">
        <f>SUM(B8:B15)</f>
        <v>46529667</v>
      </c>
      <c r="C16" s="17"/>
      <c r="D16" s="66">
        <f>SUM(D8:D15)</f>
        <v>31688531</v>
      </c>
    </row>
    <row r="17" spans="1:4" s="47" customFormat="1" ht="13">
      <c r="A17" s="16" t="s">
        <v>58</v>
      </c>
      <c r="B17" s="17"/>
      <c r="C17" s="18"/>
      <c r="D17" s="18"/>
    </row>
    <row r="18" spans="1:4" s="47" customFormat="1" ht="13">
      <c r="A18" s="15" t="s">
        <v>39</v>
      </c>
      <c r="B18" s="78">
        <v>-24576624</v>
      </c>
      <c r="C18" s="31"/>
      <c r="D18" s="9">
        <v>-23305717</v>
      </c>
    </row>
    <row r="19" spans="1:4" s="47" customFormat="1" ht="13">
      <c r="A19" s="15" t="s">
        <v>5</v>
      </c>
      <c r="B19" s="78">
        <v>10326635</v>
      </c>
      <c r="C19" s="31"/>
      <c r="D19" s="9">
        <v>-21384540</v>
      </c>
    </row>
    <row r="20" spans="1:4" s="47" customFormat="1" ht="13">
      <c r="A20" s="15" t="s">
        <v>59</v>
      </c>
      <c r="B20" s="78">
        <v>115126404</v>
      </c>
      <c r="C20" s="31"/>
      <c r="D20" s="9">
        <v>-109391397</v>
      </c>
    </row>
    <row r="21" spans="1:4" s="47" customFormat="1" ht="13">
      <c r="A21" s="15" t="s">
        <v>19</v>
      </c>
      <c r="B21" s="31">
        <v>21727360</v>
      </c>
      <c r="C21" s="31"/>
      <c r="D21" s="11">
        <v>18644987</v>
      </c>
    </row>
    <row r="22" spans="1:4" s="47" customFormat="1" ht="13">
      <c r="A22" s="15" t="s">
        <v>60</v>
      </c>
      <c r="B22" s="78">
        <v>-93155708</v>
      </c>
      <c r="C22" s="31"/>
      <c r="D22" s="9">
        <v>-81671557</v>
      </c>
    </row>
    <row r="23" spans="1:4" s="47" customFormat="1" ht="13">
      <c r="A23" s="15" t="s">
        <v>25</v>
      </c>
      <c r="B23" s="78">
        <v>-70289</v>
      </c>
      <c r="C23" s="31"/>
      <c r="D23" s="9">
        <v>-816278</v>
      </c>
    </row>
    <row r="24" spans="1:4" s="47" customFormat="1" ht="13">
      <c r="A24" s="15" t="s">
        <v>8</v>
      </c>
      <c r="B24" s="31">
        <v>17834536</v>
      </c>
      <c r="C24" s="31"/>
      <c r="D24" s="9">
        <v>-180126</v>
      </c>
    </row>
    <row r="25" spans="1:4" s="47" customFormat="1" ht="13">
      <c r="A25" s="16" t="s">
        <v>61</v>
      </c>
      <c r="B25" s="31"/>
      <c r="C25" s="31"/>
      <c r="D25" s="31"/>
    </row>
    <row r="26" spans="1:4" s="47" customFormat="1" ht="13">
      <c r="A26" s="15" t="s">
        <v>43</v>
      </c>
      <c r="B26" s="78">
        <v>-6571881</v>
      </c>
      <c r="C26" s="31"/>
      <c r="D26" s="78">
        <v>-2005087</v>
      </c>
    </row>
    <row r="27" spans="1:4" s="47" customFormat="1" ht="13">
      <c r="A27" s="15" t="s">
        <v>113</v>
      </c>
      <c r="B27" s="78">
        <v>-18174481</v>
      </c>
      <c r="C27" s="31"/>
      <c r="D27" s="78">
        <v>-333333</v>
      </c>
    </row>
    <row r="28" spans="1:4" s="47" customFormat="1" ht="13">
      <c r="A28" s="15" t="s">
        <v>11</v>
      </c>
      <c r="B28" s="31">
        <v>108930769</v>
      </c>
      <c r="C28" s="31"/>
      <c r="D28" s="11">
        <v>27000000</v>
      </c>
    </row>
    <row r="29" spans="1:4" s="47" customFormat="1" ht="13">
      <c r="A29" s="15" t="s">
        <v>12</v>
      </c>
      <c r="B29" s="78">
        <v>-45739362</v>
      </c>
      <c r="C29" s="31"/>
      <c r="D29" s="11">
        <v>40193600</v>
      </c>
    </row>
    <row r="30" spans="1:4" s="47" customFormat="1" ht="13">
      <c r="A30" s="15" t="s">
        <v>14</v>
      </c>
      <c r="B30" s="80">
        <v>1466313</v>
      </c>
      <c r="C30" s="31"/>
      <c r="D30" s="59">
        <v>6168812</v>
      </c>
    </row>
    <row r="31" spans="1:4" s="47" customFormat="1" ht="26">
      <c r="A31" s="16" t="s">
        <v>125</v>
      </c>
      <c r="B31" s="101">
        <f>SUM(B16:B30)</f>
        <v>133653339</v>
      </c>
      <c r="C31" s="17"/>
      <c r="D31" s="19">
        <f>SUM(D16:D30)</f>
        <v>-115392105</v>
      </c>
    </row>
    <row r="32" spans="1:4" s="47" customFormat="1" ht="13">
      <c r="A32" s="15" t="s">
        <v>63</v>
      </c>
      <c r="B32" s="60">
        <v>-4043958</v>
      </c>
      <c r="C32" s="18"/>
      <c r="D32" s="90">
        <v>-4184998</v>
      </c>
    </row>
    <row r="33" spans="1:4" s="47" customFormat="1" ht="26">
      <c r="A33" s="16" t="s">
        <v>126</v>
      </c>
      <c r="B33" s="66">
        <f>SUM(B31:B32)</f>
        <v>129609381</v>
      </c>
      <c r="C33" s="18"/>
      <c r="D33" s="68">
        <f>SUM(D31:D32)</f>
        <v>-119577103</v>
      </c>
    </row>
    <row r="34" spans="1:4" s="47" customFormat="1" ht="26">
      <c r="A34" s="16" t="s">
        <v>64</v>
      </c>
      <c r="B34" s="17"/>
      <c r="C34" s="17"/>
      <c r="D34" s="19"/>
    </row>
    <row r="35" spans="1:4" s="47" customFormat="1" ht="26">
      <c r="A35" s="15" t="s">
        <v>65</v>
      </c>
      <c r="B35" s="78">
        <v>-76485</v>
      </c>
      <c r="C35" s="78"/>
      <c r="D35" s="9">
        <v>-8734</v>
      </c>
    </row>
    <row r="36" spans="1:4" s="47" customFormat="1" ht="13">
      <c r="A36" s="15" t="s">
        <v>114</v>
      </c>
      <c r="B36" s="18">
        <v>0</v>
      </c>
      <c r="C36" s="78"/>
      <c r="D36" s="99">
        <v>26919</v>
      </c>
    </row>
    <row r="37" spans="1:4" s="47" customFormat="1" ht="13">
      <c r="A37" s="15" t="s">
        <v>90</v>
      </c>
      <c r="B37" s="78">
        <v>-13294276</v>
      </c>
      <c r="C37" s="31"/>
      <c r="D37" s="78">
        <v>-153443</v>
      </c>
    </row>
    <row r="38" spans="1:4" s="47" customFormat="1" ht="13">
      <c r="A38" s="15" t="s">
        <v>116</v>
      </c>
      <c r="B38" s="78">
        <v>-337979965</v>
      </c>
      <c r="C38" s="31"/>
      <c r="D38" s="78">
        <v>-309434671</v>
      </c>
    </row>
    <row r="39" spans="1:4" s="47" customFormat="1" ht="13">
      <c r="A39" s="15" t="s">
        <v>66</v>
      </c>
      <c r="B39" s="98">
        <v>13259570</v>
      </c>
      <c r="C39" s="31"/>
      <c r="D39" s="99">
        <v>355516601</v>
      </c>
    </row>
    <row r="40" spans="1:4" s="47" customFormat="1" ht="13">
      <c r="A40" s="15" t="s">
        <v>115</v>
      </c>
      <c r="B40" s="60">
        <v>0</v>
      </c>
      <c r="C40" s="31"/>
      <c r="D40" s="59">
        <v>960312</v>
      </c>
    </row>
    <row r="41" spans="1:4" s="47" customFormat="1" ht="26">
      <c r="A41" s="16" t="s">
        <v>127</v>
      </c>
      <c r="B41" s="68">
        <f>SUM(B35:B40)</f>
        <v>-338091156</v>
      </c>
      <c r="C41" s="17"/>
      <c r="D41" s="66">
        <f>SUM(D35:D40)</f>
        <v>46906984</v>
      </c>
    </row>
    <row r="42" spans="1:4" s="47" customFormat="1" ht="13">
      <c r="A42" s="16"/>
      <c r="B42" s="17"/>
      <c r="C42" s="17"/>
      <c r="D42" s="17"/>
    </row>
    <row r="43" spans="1:4" s="47" customFormat="1" ht="13">
      <c r="A43" s="16" t="s">
        <v>67</v>
      </c>
      <c r="B43" s="17"/>
      <c r="C43" s="17"/>
      <c r="D43" s="17"/>
    </row>
    <row r="44" spans="1:4" s="47" customFormat="1" ht="13">
      <c r="A44" s="15" t="s">
        <v>80</v>
      </c>
      <c r="B44" s="31">
        <v>12286000</v>
      </c>
      <c r="C44" s="17"/>
      <c r="D44" s="11">
        <v>58000000</v>
      </c>
    </row>
    <row r="45" spans="1:4" s="47" customFormat="1" ht="13">
      <c r="A45" s="15" t="s">
        <v>81</v>
      </c>
      <c r="B45" s="31">
        <v>363425000</v>
      </c>
      <c r="C45" s="31"/>
      <c r="D45" s="11">
        <v>142578125</v>
      </c>
    </row>
    <row r="46" spans="1:4" s="47" customFormat="1" ht="13">
      <c r="A46" s="15" t="s">
        <v>82</v>
      </c>
      <c r="B46" s="100">
        <v>-9460946</v>
      </c>
      <c r="C46" s="18"/>
      <c r="D46" s="100">
        <v>-40861001</v>
      </c>
    </row>
    <row r="47" spans="1:4" s="47" customFormat="1" ht="13">
      <c r="A47" s="15" t="s">
        <v>117</v>
      </c>
      <c r="B47" s="60">
        <v>0</v>
      </c>
      <c r="C47" s="18"/>
      <c r="D47" s="60">
        <v>-3287543</v>
      </c>
    </row>
    <row r="48" spans="1:4" s="47" customFormat="1" ht="13">
      <c r="A48" s="16" t="s">
        <v>68</v>
      </c>
      <c r="B48" s="66">
        <f>SUM(B44:B47)</f>
        <v>366250054</v>
      </c>
      <c r="C48" s="17"/>
      <c r="D48" s="66">
        <f>SUM(D44:D47)</f>
        <v>156429581</v>
      </c>
    </row>
    <row r="49" spans="1:4" s="47" customFormat="1" ht="13">
      <c r="A49" s="15"/>
      <c r="B49" s="18"/>
      <c r="C49" s="18"/>
      <c r="D49" s="18"/>
    </row>
    <row r="50" spans="1:4" s="47" customFormat="1" ht="13">
      <c r="A50" s="16" t="s">
        <v>102</v>
      </c>
      <c r="B50" s="32">
        <f>B48+B41+B33</f>
        <v>157768279</v>
      </c>
      <c r="C50" s="17"/>
      <c r="D50" s="79">
        <f>D48+D41+D33</f>
        <v>83759462</v>
      </c>
    </row>
    <row r="51" spans="1:4" s="47" customFormat="1" ht="13">
      <c r="A51" s="15" t="s">
        <v>69</v>
      </c>
      <c r="B51" s="31">
        <v>349187</v>
      </c>
      <c r="C51" s="31"/>
      <c r="D51" s="11">
        <v>24375802</v>
      </c>
    </row>
    <row r="52" spans="1:4" s="47" customFormat="1" ht="26">
      <c r="A52" s="15" t="s">
        <v>70</v>
      </c>
      <c r="B52" s="59">
        <v>21</v>
      </c>
      <c r="C52" s="31"/>
      <c r="D52" s="90">
        <v>-39</v>
      </c>
    </row>
    <row r="53" spans="1:4" s="47" customFormat="1" ht="13">
      <c r="A53" s="83" t="s">
        <v>92</v>
      </c>
      <c r="B53" s="67">
        <v>242786137</v>
      </c>
      <c r="C53" s="18"/>
      <c r="D53" s="67">
        <v>144173738</v>
      </c>
    </row>
    <row r="54" spans="1:4" s="47" customFormat="1" ht="13.5" thickBot="1">
      <c r="A54" s="6" t="s">
        <v>93</v>
      </c>
      <c r="B54" s="33">
        <f>SUM(B50:B53)</f>
        <v>400903624</v>
      </c>
      <c r="C54" s="17"/>
      <c r="D54" s="33">
        <f>SUM(D50:D53)</f>
        <v>252308963</v>
      </c>
    </row>
    <row r="55" spans="1:4" s="47" customFormat="1" ht="13.5" thickTop="1">
      <c r="A55" s="46"/>
    </row>
    <row r="57" spans="1:4" ht="15.5">
      <c r="A57" s="102"/>
    </row>
    <row r="58" spans="1:4" ht="15.5">
      <c r="A58" s="106"/>
      <c r="D58" s="104"/>
    </row>
    <row r="59" spans="1:4" ht="15.5">
      <c r="A59" s="102" t="s">
        <v>133</v>
      </c>
      <c r="D59" s="104" t="s">
        <v>134</v>
      </c>
    </row>
    <row r="60" spans="1:4" ht="15.5">
      <c r="A60" s="103"/>
      <c r="D60" s="105"/>
    </row>
    <row r="61" spans="1:4" ht="15.5">
      <c r="A61" s="102" t="s">
        <v>129</v>
      </c>
      <c r="D61" s="104" t="s">
        <v>130</v>
      </c>
    </row>
  </sheetData>
  <mergeCells count="3">
    <mergeCell ref="A1:D1"/>
    <mergeCell ref="A2:D2"/>
    <mergeCell ref="C4:C6"/>
  </mergeCells>
  <pageMargins left="0.98425196850393704" right="0.39370078740157483" top="0.39370078740157483" bottom="0.19685039370078741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0"/>
  <sheetViews>
    <sheetView view="pageBreakPreview" zoomScaleNormal="85" zoomScaleSheetLayoutView="100" workbookViewId="0">
      <selection activeCell="A11" sqref="A11"/>
    </sheetView>
  </sheetViews>
  <sheetFormatPr defaultRowHeight="14.5"/>
  <cols>
    <col min="1" max="1" width="39.54296875" customWidth="1"/>
    <col min="2" max="2" width="13.54296875" style="28" customWidth="1"/>
    <col min="3" max="3" width="1.1796875" style="28" customWidth="1"/>
    <col min="4" max="4" width="13" style="28" customWidth="1"/>
    <col min="5" max="5" width="1.81640625" style="28" customWidth="1"/>
    <col min="6" max="6" width="15" style="28" customWidth="1"/>
    <col min="7" max="7" width="1.1796875" style="28" customWidth="1"/>
    <col min="8" max="8" width="13.54296875" style="28" customWidth="1"/>
    <col min="9" max="9" width="1.54296875" style="28" customWidth="1"/>
    <col min="10" max="10" width="14" style="28" customWidth="1"/>
  </cols>
  <sheetData>
    <row r="1" spans="1:10" s="34" customFormat="1" ht="14">
      <c r="A1" s="118" t="s">
        <v>140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s="34" customFormat="1" ht="14">
      <c r="A2" s="119" t="s">
        <v>112</v>
      </c>
      <c r="B2" s="119"/>
      <c r="C2" s="119"/>
      <c r="D2" s="119"/>
      <c r="E2" s="119"/>
      <c r="F2" s="119"/>
      <c r="G2" s="119"/>
      <c r="H2" s="119"/>
      <c r="I2" s="119"/>
      <c r="J2" s="119"/>
    </row>
    <row r="4" spans="1:10" ht="57.5">
      <c r="A4" s="20"/>
      <c r="B4" s="21" t="s">
        <v>16</v>
      </c>
      <c r="C4" s="21"/>
      <c r="D4" s="21" t="s">
        <v>45</v>
      </c>
      <c r="E4" s="21"/>
      <c r="F4" s="21" t="s">
        <v>46</v>
      </c>
      <c r="G4" s="21"/>
      <c r="H4" s="21" t="s">
        <v>17</v>
      </c>
      <c r="I4" s="21"/>
      <c r="J4" s="21" t="s">
        <v>71</v>
      </c>
    </row>
    <row r="5" spans="1:10">
      <c r="A5" s="20"/>
      <c r="B5" s="69" t="s">
        <v>0</v>
      </c>
      <c r="C5" s="22"/>
      <c r="D5" s="69" t="s">
        <v>0</v>
      </c>
      <c r="E5" s="22"/>
      <c r="F5" s="69" t="s">
        <v>0</v>
      </c>
      <c r="G5" s="22"/>
      <c r="H5" s="69" t="s">
        <v>0</v>
      </c>
      <c r="I5" s="22"/>
      <c r="J5" s="69" t="s">
        <v>0</v>
      </c>
    </row>
    <row r="6" spans="1:10">
      <c r="A6" s="23" t="s">
        <v>78</v>
      </c>
      <c r="B6" s="24">
        <v>445667511</v>
      </c>
      <c r="C6" s="24"/>
      <c r="D6" s="24">
        <v>-2137067</v>
      </c>
      <c r="E6" s="24"/>
      <c r="F6" s="24">
        <v>28423220</v>
      </c>
      <c r="G6" s="24"/>
      <c r="H6" s="24">
        <v>-43575816</v>
      </c>
      <c r="I6" s="24"/>
      <c r="J6" s="24">
        <f>SUM(B6:H6)</f>
        <v>428377848</v>
      </c>
    </row>
    <row r="7" spans="1:10">
      <c r="A7" s="20" t="s">
        <v>120</v>
      </c>
      <c r="B7" s="25">
        <v>0</v>
      </c>
      <c r="C7" s="24"/>
      <c r="D7" s="25">
        <v>0</v>
      </c>
      <c r="E7" s="25"/>
      <c r="F7" s="25">
        <v>0</v>
      </c>
      <c r="G7" s="25"/>
      <c r="H7" s="25">
        <f>'ф 2 '!E25</f>
        <v>586986</v>
      </c>
      <c r="I7" s="25"/>
      <c r="J7" s="25">
        <f>SUM(B7:H7)</f>
        <v>586986</v>
      </c>
    </row>
    <row r="8" spans="1:10">
      <c r="A8" s="23" t="s">
        <v>72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34.5">
      <c r="A9" s="26" t="s">
        <v>3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>
      <c r="A10" s="20" t="s">
        <v>73</v>
      </c>
      <c r="B10" s="25" t="s">
        <v>62</v>
      </c>
      <c r="C10" s="24"/>
      <c r="D10" s="25">
        <f>'ф 2 '!E30</f>
        <v>3601417</v>
      </c>
      <c r="E10" s="25"/>
      <c r="F10" s="25" t="s">
        <v>62</v>
      </c>
      <c r="G10" s="25"/>
      <c r="H10" s="25" t="s">
        <v>62</v>
      </c>
      <c r="I10" s="25"/>
      <c r="J10" s="25">
        <f t="shared" ref="J10:J11" si="0">SUM(B10:H10)</f>
        <v>3601417</v>
      </c>
    </row>
    <row r="11" spans="1:10" ht="23">
      <c r="A11" s="20" t="s">
        <v>74</v>
      </c>
      <c r="B11" s="70" t="s">
        <v>62</v>
      </c>
      <c r="C11" s="24"/>
      <c r="D11" s="70">
        <f>'ф 2 '!E31</f>
        <v>-6248033</v>
      </c>
      <c r="E11" s="25"/>
      <c r="F11" s="70" t="s">
        <v>62</v>
      </c>
      <c r="G11" s="25"/>
      <c r="H11" s="70" t="s">
        <v>62</v>
      </c>
      <c r="I11" s="25"/>
      <c r="J11" s="70">
        <f t="shared" si="0"/>
        <v>-6248033</v>
      </c>
    </row>
    <row r="12" spans="1:10" ht="23">
      <c r="A12" s="23" t="s">
        <v>94</v>
      </c>
      <c r="B12" s="70">
        <f>SUM(B10:B11)</f>
        <v>0</v>
      </c>
      <c r="C12" s="25"/>
      <c r="D12" s="71">
        <f>SUM(D10:D11)</f>
        <v>-2646616</v>
      </c>
      <c r="E12" s="25"/>
      <c r="F12" s="70">
        <f>SUM(F10:F11)</f>
        <v>0</v>
      </c>
      <c r="G12" s="25"/>
      <c r="H12" s="70">
        <f>SUM(H10:H11)</f>
        <v>0</v>
      </c>
      <c r="I12" s="25"/>
      <c r="J12" s="71">
        <f>SUM(B12:H12)</f>
        <v>-2646616</v>
      </c>
    </row>
    <row r="13" spans="1:10" ht="23">
      <c r="A13" s="23" t="s">
        <v>95</v>
      </c>
      <c r="B13" s="71">
        <f>B7+B12</f>
        <v>0</v>
      </c>
      <c r="C13" s="25"/>
      <c r="D13" s="71">
        <f>D7+D12</f>
        <v>-2646616</v>
      </c>
      <c r="E13" s="25"/>
      <c r="F13" s="71">
        <f>F7+F12</f>
        <v>0</v>
      </c>
      <c r="G13" s="25"/>
      <c r="H13" s="71">
        <f>H7+H12</f>
        <v>586986</v>
      </c>
      <c r="I13" s="25"/>
      <c r="J13" s="71">
        <f>J7+J12</f>
        <v>-2059630</v>
      </c>
    </row>
    <row r="14" spans="1:10">
      <c r="A14" s="20" t="s">
        <v>88</v>
      </c>
      <c r="B14" s="29">
        <f>'ф 3'!D44</f>
        <v>58000000</v>
      </c>
      <c r="C14" s="29"/>
      <c r="D14" s="30" t="s">
        <v>62</v>
      </c>
      <c r="E14" s="29"/>
      <c r="F14" s="29">
        <v>0</v>
      </c>
      <c r="G14" s="29"/>
      <c r="H14" s="29">
        <v>0</v>
      </c>
      <c r="I14" s="29"/>
      <c r="J14" s="25">
        <f t="shared" ref="J14:J15" si="1">SUM(B14:H14)</f>
        <v>58000000</v>
      </c>
    </row>
    <row r="15" spans="1:10">
      <c r="A15" s="20" t="s">
        <v>119</v>
      </c>
      <c r="B15" s="29">
        <v>0</v>
      </c>
      <c r="C15" s="29"/>
      <c r="D15" s="30">
        <v>0</v>
      </c>
      <c r="E15" s="29"/>
      <c r="F15" s="29">
        <v>0</v>
      </c>
      <c r="G15" s="29"/>
      <c r="H15" s="29">
        <v>-3287543</v>
      </c>
      <c r="I15" s="29"/>
      <c r="J15" s="25">
        <f t="shared" si="1"/>
        <v>-3287543</v>
      </c>
    </row>
    <row r="16" spans="1:10" ht="23">
      <c r="A16" s="23" t="s">
        <v>95</v>
      </c>
      <c r="B16" s="71">
        <f>SUM(B14:B15)</f>
        <v>58000000</v>
      </c>
      <c r="C16" s="24"/>
      <c r="D16" s="71">
        <f>SUM(D14:D15)</f>
        <v>0</v>
      </c>
      <c r="E16" s="24"/>
      <c r="F16" s="71">
        <f>SUM(F14:F15)</f>
        <v>0</v>
      </c>
      <c r="G16" s="24"/>
      <c r="H16" s="71">
        <f>SUM(H14:H15)</f>
        <v>-3287543</v>
      </c>
      <c r="I16" s="24"/>
      <c r="J16" s="71">
        <f>SUM(J14:J15)</f>
        <v>54712457</v>
      </c>
    </row>
    <row r="17" spans="1:12" ht="24" customHeight="1" thickBot="1">
      <c r="A17" s="23" t="s">
        <v>121</v>
      </c>
      <c r="B17" s="27">
        <f>B6+B13+B16</f>
        <v>503667511</v>
      </c>
      <c r="C17" s="24"/>
      <c r="D17" s="27">
        <f>D6+D13+D16</f>
        <v>-4783683</v>
      </c>
      <c r="E17" s="24"/>
      <c r="F17" s="27">
        <f>F6+F13+F16</f>
        <v>28423220</v>
      </c>
      <c r="G17" s="24"/>
      <c r="H17" s="27">
        <f>H6+H13+H16</f>
        <v>-46276373</v>
      </c>
      <c r="I17" s="24"/>
      <c r="J17" s="27">
        <f>J6+J13+J16</f>
        <v>481030675</v>
      </c>
    </row>
    <row r="18" spans="1:12" ht="15" thickTop="1">
      <c r="B18"/>
      <c r="C18"/>
      <c r="D18"/>
      <c r="E18"/>
      <c r="F18"/>
      <c r="G18"/>
      <c r="H18"/>
      <c r="I18"/>
      <c r="J18"/>
    </row>
    <row r="19" spans="1:12" ht="57.5">
      <c r="A19" s="20"/>
      <c r="B19" s="21" t="s">
        <v>16</v>
      </c>
      <c r="C19" s="21"/>
      <c r="D19" s="21" t="s">
        <v>45</v>
      </c>
      <c r="E19" s="21"/>
      <c r="F19" s="21" t="s">
        <v>46</v>
      </c>
      <c r="G19" s="21"/>
      <c r="H19" s="21" t="s">
        <v>17</v>
      </c>
      <c r="I19" s="21"/>
      <c r="J19" s="21" t="s">
        <v>71</v>
      </c>
      <c r="K19" s="28"/>
      <c r="L19" s="28"/>
    </row>
    <row r="20" spans="1:12">
      <c r="A20" s="20"/>
      <c r="B20" s="72" t="s">
        <v>0</v>
      </c>
      <c r="C20" s="21"/>
      <c r="D20" s="69" t="s">
        <v>0</v>
      </c>
      <c r="E20" s="21"/>
      <c r="F20" s="72" t="s">
        <v>0</v>
      </c>
      <c r="G20" s="21"/>
      <c r="H20" s="72" t="s">
        <v>0</v>
      </c>
      <c r="I20" s="21"/>
      <c r="J20" s="72" t="s">
        <v>0</v>
      </c>
      <c r="K20" s="28"/>
      <c r="L20" s="28"/>
    </row>
    <row r="21" spans="1:12">
      <c r="A21" s="23" t="s">
        <v>96</v>
      </c>
      <c r="B21" s="71">
        <v>503667511</v>
      </c>
      <c r="C21" s="24"/>
      <c r="D21" s="71">
        <v>-1380134</v>
      </c>
      <c r="E21" s="24"/>
      <c r="F21" s="71">
        <v>34239190</v>
      </c>
      <c r="G21" s="24"/>
      <c r="H21" s="71">
        <v>-24493517</v>
      </c>
      <c r="I21" s="24"/>
      <c r="J21" s="71">
        <f>SUM(B21:H21)</f>
        <v>512033050</v>
      </c>
      <c r="K21" s="28"/>
      <c r="L21" s="28"/>
    </row>
    <row r="22" spans="1:12">
      <c r="A22" s="20" t="s">
        <v>97</v>
      </c>
      <c r="B22" s="25">
        <v>0</v>
      </c>
      <c r="C22" s="25"/>
      <c r="D22" s="25"/>
      <c r="E22" s="25"/>
      <c r="F22" s="25">
        <v>0</v>
      </c>
      <c r="G22" s="25"/>
      <c r="H22" s="25">
        <f>'ф 2 '!C25</f>
        <v>25676765</v>
      </c>
      <c r="I22" s="25"/>
      <c r="J22" s="25">
        <f>SUM(B22:H22)</f>
        <v>25676765</v>
      </c>
      <c r="K22" s="28"/>
      <c r="L22" s="28"/>
    </row>
    <row r="23" spans="1:12">
      <c r="A23" s="23" t="s">
        <v>75</v>
      </c>
      <c r="B23" s="24"/>
      <c r="C23" s="24"/>
      <c r="D23" s="24"/>
      <c r="E23" s="24"/>
      <c r="F23" s="24"/>
      <c r="G23" s="24"/>
      <c r="H23" s="24"/>
      <c r="I23" s="24"/>
      <c r="J23" s="24"/>
      <c r="K23" s="28"/>
      <c r="L23" s="28"/>
    </row>
    <row r="24" spans="1:12" ht="34.5">
      <c r="A24" s="26" t="s">
        <v>3</v>
      </c>
      <c r="B24" s="24"/>
      <c r="C24" s="24"/>
      <c r="D24" s="24"/>
      <c r="E24" s="24"/>
      <c r="F24" s="24"/>
      <c r="G24" s="24"/>
      <c r="H24" s="24"/>
      <c r="I24" s="24"/>
      <c r="J24" s="24"/>
      <c r="K24" s="28"/>
      <c r="L24" s="28"/>
    </row>
    <row r="25" spans="1:12" ht="23">
      <c r="A25" s="20" t="s">
        <v>76</v>
      </c>
      <c r="B25" s="25" t="s">
        <v>62</v>
      </c>
      <c r="C25" s="25"/>
      <c r="D25" s="25">
        <f>'ф 2 '!C30</f>
        <v>-10439808</v>
      </c>
      <c r="E25" s="25"/>
      <c r="F25" s="25" t="s">
        <v>62</v>
      </c>
      <c r="G25" s="25"/>
      <c r="H25" s="25" t="s">
        <v>62</v>
      </c>
      <c r="I25" s="25"/>
      <c r="J25" s="25">
        <f>SUM(B25:H25)</f>
        <v>-10439808</v>
      </c>
      <c r="K25" s="28"/>
      <c r="L25" s="28"/>
    </row>
    <row r="26" spans="1:12" ht="23">
      <c r="A26" s="20" t="s">
        <v>77</v>
      </c>
      <c r="B26" s="70" t="s">
        <v>62</v>
      </c>
      <c r="C26" s="25"/>
      <c r="D26" s="70">
        <f>'ф 2 '!C31</f>
        <v>-49046</v>
      </c>
      <c r="E26" s="25"/>
      <c r="F26" s="70" t="s">
        <v>62</v>
      </c>
      <c r="G26" s="25"/>
      <c r="H26" s="70" t="s">
        <v>62</v>
      </c>
      <c r="I26" s="25"/>
      <c r="J26" s="70">
        <f>SUM(B26:H26)</f>
        <v>-49046</v>
      </c>
      <c r="K26" s="28"/>
      <c r="L26" s="28"/>
    </row>
    <row r="27" spans="1:12" ht="23">
      <c r="A27" s="23" t="s">
        <v>89</v>
      </c>
      <c r="B27" s="70">
        <f>SUM(B25:B26)</f>
        <v>0</v>
      </c>
      <c r="C27" s="29">
        <f t="shared" ref="C27:D28" si="2">SUM(C25:C26)</f>
        <v>0</v>
      </c>
      <c r="D27" s="71">
        <f t="shared" si="2"/>
        <v>-10488854</v>
      </c>
      <c r="E27" s="25"/>
      <c r="F27" s="70">
        <f>SUM(F25:F26)</f>
        <v>0</v>
      </c>
      <c r="G27" s="25"/>
      <c r="H27" s="70">
        <f>SUM(H25:H26)</f>
        <v>0</v>
      </c>
      <c r="I27" s="25"/>
      <c r="J27" s="71">
        <f>SUM(B27:H27)</f>
        <v>-10488854</v>
      </c>
      <c r="K27" s="28"/>
      <c r="L27" s="28"/>
    </row>
    <row r="28" spans="1:12" ht="23">
      <c r="A28" s="23" t="s">
        <v>98</v>
      </c>
      <c r="B28" s="71">
        <f>B22+B27</f>
        <v>0</v>
      </c>
      <c r="C28" s="29">
        <f t="shared" si="2"/>
        <v>0</v>
      </c>
      <c r="D28" s="71">
        <f>D22+D27</f>
        <v>-10488854</v>
      </c>
      <c r="E28" s="25"/>
      <c r="F28" s="71">
        <f>F22+F27</f>
        <v>0</v>
      </c>
      <c r="G28" s="25"/>
      <c r="H28" s="71">
        <f>H22+H27</f>
        <v>25676765</v>
      </c>
      <c r="I28" s="25"/>
      <c r="J28" s="71">
        <f>J22+J27</f>
        <v>15187911</v>
      </c>
      <c r="K28" s="28"/>
      <c r="L28" s="28"/>
    </row>
    <row r="29" spans="1:12">
      <c r="A29" s="20" t="s">
        <v>83</v>
      </c>
      <c r="B29" s="29">
        <f>'ф 3'!B44</f>
        <v>12286000</v>
      </c>
      <c r="C29" s="29"/>
      <c r="D29" s="30">
        <v>0</v>
      </c>
      <c r="E29" s="29"/>
      <c r="F29" s="29">
        <v>0</v>
      </c>
      <c r="G29" s="29"/>
      <c r="H29" s="29">
        <v>0</v>
      </c>
      <c r="I29" s="29"/>
      <c r="J29" s="25">
        <f t="shared" ref="J29:J31" si="3">SUM(B29:H29)</f>
        <v>12286000</v>
      </c>
    </row>
    <row r="30" spans="1:12" ht="46">
      <c r="A30" s="20" t="s">
        <v>135</v>
      </c>
      <c r="B30" s="29">
        <v>0</v>
      </c>
      <c r="C30" s="29"/>
      <c r="D30" s="30">
        <v>0</v>
      </c>
      <c r="E30" s="29"/>
      <c r="F30" s="29">
        <v>0</v>
      </c>
      <c r="G30" s="29"/>
      <c r="H30" s="29">
        <v>2946770</v>
      </c>
      <c r="I30" s="29"/>
      <c r="J30" s="25">
        <f t="shared" si="3"/>
        <v>2946770</v>
      </c>
    </row>
    <row r="31" spans="1:12" ht="34.5">
      <c r="A31" s="20" t="s">
        <v>103</v>
      </c>
      <c r="B31" s="70">
        <v>0</v>
      </c>
      <c r="C31" s="29"/>
      <c r="D31" s="71">
        <v>0</v>
      </c>
      <c r="E31" s="29"/>
      <c r="F31" s="70">
        <v>2511299</v>
      </c>
      <c r="G31" s="29"/>
      <c r="H31" s="70">
        <v>0</v>
      </c>
      <c r="I31" s="29"/>
      <c r="J31" s="70">
        <f t="shared" si="3"/>
        <v>2511299</v>
      </c>
    </row>
    <row r="32" spans="1:12" ht="23">
      <c r="A32" s="23" t="s">
        <v>84</v>
      </c>
      <c r="B32" s="71">
        <f>SUM(B29:B31)</f>
        <v>12286000</v>
      </c>
      <c r="C32" s="30">
        <f t="shared" ref="C32" si="4">C27+C22</f>
        <v>0</v>
      </c>
      <c r="D32" s="71">
        <f>SUM(D29:D31)</f>
        <v>0</v>
      </c>
      <c r="E32" s="24"/>
      <c r="F32" s="71">
        <f>SUM(F29:F31)</f>
        <v>2511299</v>
      </c>
      <c r="G32" s="24"/>
      <c r="H32" s="71">
        <f>SUM(H29:H31)</f>
        <v>2946770</v>
      </c>
      <c r="I32" s="24"/>
      <c r="J32" s="71">
        <f>SUM(J29:J31)</f>
        <v>17744069</v>
      </c>
      <c r="K32" s="28"/>
      <c r="L32" s="28"/>
    </row>
    <row r="33" spans="1:12" ht="15" thickBot="1">
      <c r="A33" s="23" t="s">
        <v>122</v>
      </c>
      <c r="B33" s="27">
        <f>B21+B28+B32</f>
        <v>515953511</v>
      </c>
      <c r="C33" s="27" t="e">
        <f>C21+C32+#REF!</f>
        <v>#REF!</v>
      </c>
      <c r="D33" s="27">
        <f>D21+D28+D32</f>
        <v>-11868988</v>
      </c>
      <c r="E33" s="27"/>
      <c r="F33" s="27">
        <f>F21+F28+F32</f>
        <v>36750489</v>
      </c>
      <c r="G33" s="27"/>
      <c r="H33" s="27">
        <f>H21+H28+H32</f>
        <v>4130018</v>
      </c>
      <c r="I33" s="27"/>
      <c r="J33" s="27">
        <f>J21+J28+J32</f>
        <v>544965030</v>
      </c>
      <c r="K33" s="28"/>
      <c r="L33" s="28"/>
    </row>
    <row r="34" spans="1:12" ht="16" thickTop="1">
      <c r="A34" s="1"/>
      <c r="B34" s="55"/>
      <c r="C34" s="57"/>
      <c r="D34"/>
      <c r="E34" s="57"/>
    </row>
    <row r="36" spans="1:12" ht="15.5">
      <c r="A36" s="102"/>
    </row>
    <row r="37" spans="1:12" ht="15.5">
      <c r="A37" s="106"/>
      <c r="H37" s="104"/>
    </row>
    <row r="38" spans="1:12" ht="15.5">
      <c r="A38" s="102" t="s">
        <v>133</v>
      </c>
      <c r="H38" s="104" t="s">
        <v>134</v>
      </c>
    </row>
    <row r="39" spans="1:12" ht="15.5">
      <c r="A39" s="103"/>
      <c r="H39" s="105"/>
    </row>
    <row r="40" spans="1:12" ht="15.5">
      <c r="A40" s="102" t="s">
        <v>129</v>
      </c>
      <c r="H40" s="104" t="s">
        <v>130</v>
      </c>
    </row>
  </sheetData>
  <mergeCells count="2">
    <mergeCell ref="A1:J1"/>
    <mergeCell ref="A2:J2"/>
  </mergeCells>
  <pageMargins left="0.98425196850393704" right="0.59055118110236227" top="0.59055118110236227" bottom="0.3937007874015748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 1</vt:lpstr>
      <vt:lpstr>ф 2 </vt:lpstr>
      <vt:lpstr>ф 3</vt:lpstr>
      <vt:lpstr>ф 4</vt:lpstr>
      <vt:lpstr>'ф 3'!_Hlk194221429</vt:lpstr>
      <vt:lpstr>'ф 1'!BalanceSheet</vt:lpstr>
      <vt:lpstr>'ф 3'!CashFlows</vt:lpstr>
      <vt:lpstr>'ф 3'!OLE_LINK1</vt:lpstr>
      <vt:lpstr>'ф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Амирова Баян Елубековна</cp:lastModifiedBy>
  <cp:lastPrinted>2021-11-23T06:02:57Z</cp:lastPrinted>
  <dcterms:created xsi:type="dcterms:W3CDTF">2017-02-27T03:37:51Z</dcterms:created>
  <dcterms:modified xsi:type="dcterms:W3CDTF">2021-11-23T06:03:02Z</dcterms:modified>
</cp:coreProperties>
</file>